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8"/>
  <workbookPr codeName="ThisWorkbook"/>
  <mc:AlternateContent xmlns:mc="http://schemas.openxmlformats.org/markup-compatibility/2006">
    <mc:Choice Requires="x15">
      <x15ac:absPath xmlns:x15ac="http://schemas.microsoft.com/office/spreadsheetml/2010/11/ac" url="/Users/lwanchoo/Documents/files/esdis/Annual_reports/FY19annualreport/"/>
    </mc:Choice>
  </mc:AlternateContent>
  <xr:revisionPtr revIDLastSave="0" documentId="8_{647F3487-D106-3C4F-9039-E755B319A716}" xr6:coauthVersionLast="36" xr6:coauthVersionMax="36" xr10:uidLastSave="{00000000-0000-0000-0000-000000000000}"/>
  <bookViews>
    <workbookView xWindow="-48940" yWindow="-7080" windowWidth="36740" windowHeight="24700" tabRatio="948" firstSheet="1" activeTab="1"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10" r:id="rId10"/>
    <sheet name="Distribution_bots" sheetId="38" r:id="rId11"/>
    <sheet name="Foreign Distribution " sheetId="48" r:id="rId12"/>
    <sheet name="Top 20 Countries - Dist" sheetId="26" r:id="rId13"/>
    <sheet name="Data Users" sheetId="15" r:id="rId14"/>
    <sheet name="Top_10_country_with_NRT" sheetId="46" r:id="rId15"/>
    <sheet name="Unique Product Counts" sheetId="14" r:id="rId16"/>
    <sheet name="Distribution_Mission_Instrument" sheetId="12" r:id="rId17"/>
    <sheet name="Distribution_Mission_Domain" sheetId="39" r:id="rId18"/>
    <sheet name="Distribution_Mission_Level" sheetId="40" r:id="rId19"/>
    <sheet name="NRT" sheetId="13" r:id="rId20"/>
    <sheet name="Total_Users" sheetId="24" r:id="rId21"/>
    <sheet name="Top_10_Products_Dist" sheetId="25" r:id="rId22"/>
    <sheet name="Total Archive Trend" sheetId="27" r:id="rId23"/>
    <sheet name="Product Distribution Trend" sheetId="28" r:id="rId24"/>
    <sheet name="Volume Distribution Trend" sheetId="29" r:id="rId25"/>
    <sheet name="Product_level_Trend" sheetId="30" r:id="rId26"/>
    <sheet name="Top 10 Product Trend" sheetId="31" r:id="rId27"/>
    <sheet name="US - Foreign Trend" sheetId="32" r:id="rId28"/>
    <sheet name="Public - Science User Trend" sheetId="33" r:id="rId29"/>
    <sheet name="data_availability" sheetId="47" r:id="rId30"/>
    <sheet name="Definitions" sheetId="36" r:id="rId31"/>
  </sheets>
  <definedNames>
    <definedName name="_xlnm.Print_Area" localSheetId="7">Archive!$A$1:$M$53</definedName>
    <definedName name="_xlnm.Print_Area" localSheetId="0">Cover!$A$1:$A$3</definedName>
    <definedName name="_xlnm.Print_Area" localSheetId="30">Definitions!$A$1:$B$35</definedName>
    <definedName name="_xlnm.Print_Area" localSheetId="4">EOSDIS_Summary!$A$1:$C$14</definedName>
    <definedName name="_xlnm.Print_Area" localSheetId="6">Ingest!$A$1:$J$48</definedName>
    <definedName name="_xlnm.Print_Area" localSheetId="2">Introduction!$A$1:$B$12</definedName>
    <definedName name="_xlnm.Print_Area" localSheetId="19">NRT!$A$1:$J$21</definedName>
    <definedName name="_xlnm.Print_Area" localSheetId="1">Preface!$A$1:$A$3</definedName>
    <definedName name="_xlnm.Print_Area" localSheetId="23">'Product Distribution Trend'!$A$1:$T$95</definedName>
    <definedName name="_xlnm.Print_Area" localSheetId="25">Product_level_Trend!$A$11:$K$28</definedName>
    <definedName name="_xlnm.Print_Area" localSheetId="28">'Public - Science User Trend'!$A$3:$K$36</definedName>
    <definedName name="_xlnm.Print_Area" localSheetId="12">'Top 20 Countries - Dist'!$A$1:$G$34</definedName>
    <definedName name="_xlnm.Print_Area" localSheetId="8">'Total Archive Size'!$A$1:$O$46</definedName>
    <definedName name="_xlnm.Print_Area" localSheetId="20">Total_Users!$A$1:$G$28</definedName>
    <definedName name="_xlnm.Print_Area" localSheetId="24">'Volume Distribution Trend'!#REF!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7" i="24" l="1"/>
  <c r="N180" i="10"/>
  <c r="E27" i="24" l="1"/>
  <c r="B25" i="27" l="1"/>
  <c r="B24" i="27"/>
  <c r="H61" i="30" l="1"/>
  <c r="AA135" i="13"/>
  <c r="AA134" i="13"/>
  <c r="AA133" i="13"/>
  <c r="AA132" i="13"/>
  <c r="AA131" i="13"/>
  <c r="AA130" i="13"/>
  <c r="N135" i="13"/>
  <c r="N134" i="13"/>
  <c r="N133" i="13"/>
  <c r="N132" i="13"/>
  <c r="N131" i="13"/>
  <c r="N130" i="13"/>
  <c r="AG189" i="13" l="1"/>
  <c r="AF189" i="13"/>
  <c r="AD189" i="13"/>
  <c r="AC189" i="13"/>
  <c r="AB189" i="13"/>
  <c r="AA189" i="13"/>
  <c r="Y189" i="13"/>
  <c r="X189" i="13"/>
  <c r="V189" i="13"/>
  <c r="U189" i="13"/>
  <c r="T189" i="13"/>
  <c r="S189" i="13"/>
  <c r="R189" i="13"/>
  <c r="Q189" i="13"/>
  <c r="P189" i="13"/>
  <c r="O189" i="13"/>
  <c r="N189" i="13"/>
  <c r="M189" i="13"/>
  <c r="K189" i="13"/>
  <c r="J189" i="13"/>
  <c r="I189" i="13"/>
  <c r="H189" i="13"/>
  <c r="G189" i="13"/>
  <c r="F189" i="13"/>
  <c r="E189" i="13"/>
  <c r="D189" i="13"/>
  <c r="C189" i="13"/>
  <c r="B189" i="13"/>
  <c r="AH188" i="13"/>
  <c r="W188" i="13"/>
  <c r="L188" i="13"/>
  <c r="AH187" i="13"/>
  <c r="W187" i="13"/>
  <c r="L187" i="13"/>
  <c r="AH186" i="13"/>
  <c r="W186" i="13"/>
  <c r="L186" i="13"/>
  <c r="AH185" i="13"/>
  <c r="W185" i="13"/>
  <c r="L185" i="13"/>
  <c r="AH184" i="13"/>
  <c r="W184" i="13"/>
  <c r="L184" i="13"/>
  <c r="AH183" i="13"/>
  <c r="W183" i="13"/>
  <c r="L183" i="13"/>
  <c r="AH182" i="13"/>
  <c r="W182" i="13"/>
  <c r="L182" i="13"/>
  <c r="Z136" i="13"/>
  <c r="Y136" i="13"/>
  <c r="X136" i="13"/>
  <c r="W136" i="13"/>
  <c r="V136" i="13"/>
  <c r="U136" i="13"/>
  <c r="T136" i="13"/>
  <c r="S136" i="13"/>
  <c r="R136" i="13"/>
  <c r="Q136" i="13"/>
  <c r="P136" i="13"/>
  <c r="O136" i="13"/>
  <c r="M136" i="13"/>
  <c r="L136" i="13"/>
  <c r="K136" i="13"/>
  <c r="J136" i="13"/>
  <c r="I136" i="13"/>
  <c r="H136" i="13"/>
  <c r="G136" i="13"/>
  <c r="F136" i="13"/>
  <c r="E136" i="13"/>
  <c r="D136" i="13"/>
  <c r="C136" i="13"/>
  <c r="B136" i="13"/>
  <c r="F83" i="13"/>
  <c r="E83" i="13"/>
  <c r="B83" i="13"/>
  <c r="A81" i="13"/>
  <c r="A80" i="13"/>
  <c r="A79" i="13"/>
  <c r="A78" i="13"/>
  <c r="A77" i="13"/>
  <c r="A76" i="13"/>
  <c r="A75" i="13"/>
  <c r="A74" i="13"/>
  <c r="A73" i="13"/>
  <c r="A72" i="13"/>
  <c r="A71" i="13"/>
  <c r="Y67" i="13"/>
  <c r="D82" i="13" s="1"/>
  <c r="X67" i="13"/>
  <c r="D81" i="13" s="1"/>
  <c r="W67" i="13"/>
  <c r="D80" i="13" s="1"/>
  <c r="V67" i="13"/>
  <c r="D79" i="13" s="1"/>
  <c r="U67" i="13"/>
  <c r="D78" i="13" s="1"/>
  <c r="T67" i="13"/>
  <c r="D77" i="13" s="1"/>
  <c r="S67" i="13"/>
  <c r="D76" i="13" s="1"/>
  <c r="R67" i="13"/>
  <c r="D75" i="13" s="1"/>
  <c r="Q67" i="13"/>
  <c r="D74" i="13" s="1"/>
  <c r="P67" i="13"/>
  <c r="D73" i="13" s="1"/>
  <c r="O67" i="13"/>
  <c r="D72" i="13" s="1"/>
  <c r="N67" i="13"/>
  <c r="D71" i="13" s="1"/>
  <c r="M67" i="13"/>
  <c r="C82" i="13" s="1"/>
  <c r="L67" i="13"/>
  <c r="C81" i="13" s="1"/>
  <c r="K67" i="13"/>
  <c r="C80" i="13" s="1"/>
  <c r="J67" i="13"/>
  <c r="C79" i="13" s="1"/>
  <c r="I67" i="13"/>
  <c r="C78" i="13" s="1"/>
  <c r="H67" i="13"/>
  <c r="C77" i="13" s="1"/>
  <c r="G67" i="13"/>
  <c r="C76" i="13" s="1"/>
  <c r="F67" i="13"/>
  <c r="C75" i="13" s="1"/>
  <c r="E67" i="13"/>
  <c r="C74" i="13" s="1"/>
  <c r="D67" i="13"/>
  <c r="C73" i="13" s="1"/>
  <c r="C67" i="13"/>
  <c r="C72" i="13" s="1"/>
  <c r="B67" i="13"/>
  <c r="C71" i="13" s="1"/>
  <c r="D22" i="13"/>
  <c r="C22" i="13"/>
  <c r="D53" i="9"/>
  <c r="C53" i="9"/>
  <c r="D33" i="9"/>
  <c r="D34" i="9" s="1"/>
  <c r="C33" i="9"/>
  <c r="D29" i="9"/>
  <c r="C29" i="9"/>
  <c r="D28" i="9"/>
  <c r="C28" i="9"/>
  <c r="D25" i="9"/>
  <c r="C25" i="9"/>
  <c r="C34" i="9" s="1"/>
  <c r="D23" i="9"/>
  <c r="C23" i="9"/>
  <c r="D54" i="8"/>
  <c r="C54" i="8"/>
  <c r="D34" i="8"/>
  <c r="C34" i="8"/>
  <c r="D31" i="8"/>
  <c r="C31" i="8"/>
  <c r="D30" i="8"/>
  <c r="C30" i="8"/>
  <c r="D29" i="8"/>
  <c r="C29" i="8"/>
  <c r="D28" i="8"/>
  <c r="C28" i="8"/>
  <c r="D26" i="8"/>
  <c r="C26" i="8"/>
  <c r="D24" i="8"/>
  <c r="C24" i="8"/>
  <c r="D23" i="8"/>
  <c r="D35" i="8" s="1"/>
  <c r="C23" i="8"/>
  <c r="C35" i="8" s="1"/>
  <c r="D57" i="7"/>
  <c r="C57" i="7"/>
  <c r="D36" i="7"/>
  <c r="C36" i="7"/>
  <c r="D35" i="7"/>
  <c r="C35" i="7"/>
  <c r="D34" i="7"/>
  <c r="C34" i="7"/>
  <c r="D33" i="7"/>
  <c r="C33" i="7"/>
  <c r="D32" i="7"/>
  <c r="C32" i="7"/>
  <c r="D31" i="7"/>
  <c r="C31" i="7"/>
  <c r="D30" i="7"/>
  <c r="C30" i="7"/>
  <c r="D29" i="7"/>
  <c r="C29" i="7"/>
  <c r="D28" i="7"/>
  <c r="C28" i="7"/>
  <c r="D27" i="7"/>
  <c r="C27" i="7"/>
  <c r="D26" i="7"/>
  <c r="C26" i="7"/>
  <c r="D25" i="7"/>
  <c r="D37" i="7" s="1"/>
  <c r="C25" i="7"/>
  <c r="C37" i="7" s="1"/>
  <c r="AA136" i="13" l="1"/>
  <c r="N136" i="13"/>
  <c r="D83" i="13"/>
  <c r="D84" i="13" s="1"/>
  <c r="C83" i="13"/>
  <c r="AH189" i="13"/>
  <c r="W189" i="13"/>
  <c r="C23" i="13"/>
  <c r="L189" i="13"/>
  <c r="J17" i="40"/>
  <c r="K17" i="40"/>
  <c r="L17" i="40"/>
  <c r="M17" i="40"/>
  <c r="J18" i="40"/>
  <c r="K18" i="40"/>
  <c r="L18" i="40"/>
  <c r="M18" i="40"/>
  <c r="J19" i="40"/>
  <c r="K19" i="40"/>
  <c r="L19" i="40"/>
  <c r="M19" i="40"/>
  <c r="J20" i="40"/>
  <c r="K20" i="40"/>
  <c r="L20" i="40"/>
  <c r="M20" i="40"/>
  <c r="J21" i="40"/>
  <c r="K21" i="40"/>
  <c r="L21" i="40"/>
  <c r="M21" i="40"/>
  <c r="J22" i="40"/>
  <c r="K22" i="40"/>
  <c r="L22" i="40"/>
  <c r="M22" i="40"/>
  <c r="AF81" i="12" l="1"/>
  <c r="AG81" i="12"/>
  <c r="AH81" i="12"/>
  <c r="AI81" i="12"/>
  <c r="AJ81" i="12"/>
  <c r="AK81" i="12"/>
  <c r="AL81" i="12"/>
  <c r="AM81" i="12"/>
  <c r="AN81" i="12"/>
  <c r="AO81" i="12"/>
  <c r="AP81" i="12"/>
  <c r="AQ81" i="12"/>
  <c r="AR81" i="12"/>
  <c r="AS81" i="12"/>
  <c r="AF82" i="12"/>
  <c r="AG82" i="12"/>
  <c r="AH82" i="12"/>
  <c r="AI82" i="12"/>
  <c r="AJ82" i="12"/>
  <c r="AK82" i="12"/>
  <c r="AL82" i="12"/>
  <c r="AM82" i="12"/>
  <c r="AN82" i="12"/>
  <c r="AO82" i="12"/>
  <c r="AP82" i="12"/>
  <c r="AQ82" i="12"/>
  <c r="AR82" i="12"/>
  <c r="AS82" i="12"/>
  <c r="AF83" i="12"/>
  <c r="AG83" i="12"/>
  <c r="AH83" i="12"/>
  <c r="AI83" i="12"/>
  <c r="AJ83" i="12"/>
  <c r="AK83" i="12"/>
  <c r="AL83" i="12"/>
  <c r="AM83" i="12"/>
  <c r="AN83" i="12"/>
  <c r="AO83" i="12"/>
  <c r="AP83" i="12"/>
  <c r="AQ83" i="12"/>
  <c r="AR83" i="12"/>
  <c r="AS83" i="12"/>
  <c r="AF84" i="12"/>
  <c r="AG84" i="12"/>
  <c r="AH84" i="12"/>
  <c r="AI84" i="12"/>
  <c r="AJ84" i="12"/>
  <c r="AK84" i="12"/>
  <c r="AL84" i="12"/>
  <c r="AM84" i="12"/>
  <c r="AN84" i="12"/>
  <c r="AO84" i="12"/>
  <c r="AP84" i="12"/>
  <c r="AQ84" i="12"/>
  <c r="AR84" i="12"/>
  <c r="AS84" i="12"/>
  <c r="AF85" i="12"/>
  <c r="AG85" i="12"/>
  <c r="AH85" i="12"/>
  <c r="AI85" i="12"/>
  <c r="AJ85" i="12"/>
  <c r="AK85" i="12"/>
  <c r="AL85" i="12"/>
  <c r="AM85" i="12"/>
  <c r="AN85" i="12"/>
  <c r="AO85" i="12"/>
  <c r="AP85" i="12"/>
  <c r="AQ85" i="12"/>
  <c r="AR85" i="12"/>
  <c r="AS85" i="12"/>
  <c r="AF86" i="12"/>
  <c r="AG86" i="12"/>
  <c r="AH86" i="12"/>
  <c r="AI86" i="12"/>
  <c r="AJ86" i="12"/>
  <c r="AK86" i="12"/>
  <c r="AL86" i="12"/>
  <c r="AM86" i="12"/>
  <c r="AN86" i="12"/>
  <c r="AO86" i="12"/>
  <c r="AP86" i="12"/>
  <c r="AQ86" i="12"/>
  <c r="AR86" i="12"/>
  <c r="AS86" i="12"/>
  <c r="AF87" i="12"/>
  <c r="AG87" i="12"/>
  <c r="AH87" i="12"/>
  <c r="AI87" i="12"/>
  <c r="AJ87" i="12"/>
  <c r="AK87" i="12"/>
  <c r="AL87" i="12"/>
  <c r="AM87" i="12"/>
  <c r="AN87" i="12"/>
  <c r="AO87" i="12"/>
  <c r="AP87" i="12"/>
  <c r="AQ87" i="12"/>
  <c r="AR87" i="12"/>
  <c r="AS87" i="12"/>
  <c r="AF88" i="12"/>
  <c r="AG88" i="12"/>
  <c r="AH88" i="12"/>
  <c r="AI88" i="12"/>
  <c r="AJ88" i="12"/>
  <c r="AK88" i="12"/>
  <c r="AL88" i="12"/>
  <c r="AM88" i="12"/>
  <c r="AN88" i="12"/>
  <c r="AO88" i="12"/>
  <c r="AP88" i="12"/>
  <c r="AQ88" i="12"/>
  <c r="AR88" i="12"/>
  <c r="AS88" i="12"/>
  <c r="AF89" i="12"/>
  <c r="AG89" i="12"/>
  <c r="AH89" i="12"/>
  <c r="AI89" i="12"/>
  <c r="AJ89" i="12"/>
  <c r="AK89" i="12"/>
  <c r="AL89" i="12"/>
  <c r="AM89" i="12"/>
  <c r="AN89" i="12"/>
  <c r="AO89" i="12"/>
  <c r="AP89" i="12"/>
  <c r="AQ89" i="12"/>
  <c r="AR89" i="12"/>
  <c r="AS89" i="12"/>
  <c r="AF90" i="12"/>
  <c r="AG90" i="12"/>
  <c r="AH90" i="12"/>
  <c r="AI90" i="12"/>
  <c r="AJ90" i="12"/>
  <c r="AK90" i="12"/>
  <c r="AL90" i="12"/>
  <c r="AM90" i="12"/>
  <c r="AN90" i="12"/>
  <c r="AO90" i="12"/>
  <c r="AP90" i="12"/>
  <c r="AQ90" i="12"/>
  <c r="AR90" i="12"/>
  <c r="AS90" i="12"/>
  <c r="AF91" i="12"/>
  <c r="AG91" i="12"/>
  <c r="AH91" i="12"/>
  <c r="AI91" i="12"/>
  <c r="AJ91" i="12"/>
  <c r="AK91" i="12"/>
  <c r="AL91" i="12"/>
  <c r="AM91" i="12"/>
  <c r="AN91" i="12"/>
  <c r="AO91" i="12"/>
  <c r="AP91" i="12"/>
  <c r="AQ91" i="12"/>
  <c r="AR91" i="12"/>
  <c r="AS91" i="12"/>
  <c r="AF92" i="12"/>
  <c r="AG92" i="12"/>
  <c r="AH92" i="12"/>
  <c r="AI92" i="12"/>
  <c r="AJ92" i="12"/>
  <c r="AK92" i="12"/>
  <c r="AL92" i="12"/>
  <c r="AM92" i="12"/>
  <c r="AN92" i="12"/>
  <c r="AO92" i="12"/>
  <c r="AP92" i="12"/>
  <c r="AQ92" i="12"/>
  <c r="AR92" i="12"/>
  <c r="AS92" i="12"/>
  <c r="BB75" i="12"/>
  <c r="I47" i="12"/>
  <c r="J47" i="12"/>
  <c r="K47" i="12"/>
  <c r="L47" i="12"/>
  <c r="M47" i="12"/>
  <c r="I48" i="12"/>
  <c r="J48" i="12"/>
  <c r="K48" i="12"/>
  <c r="L48" i="12"/>
  <c r="M48" i="12"/>
  <c r="I49" i="12"/>
  <c r="J49" i="12"/>
  <c r="K49" i="12"/>
  <c r="L49" i="12"/>
  <c r="M49" i="12"/>
  <c r="I50" i="12"/>
  <c r="J50" i="12"/>
  <c r="K50" i="12"/>
  <c r="L50" i="12"/>
  <c r="M50" i="12"/>
  <c r="I51" i="12"/>
  <c r="J51" i="12"/>
  <c r="K51" i="12"/>
  <c r="L51" i="12"/>
  <c r="M51" i="12"/>
  <c r="I52" i="12"/>
  <c r="J52" i="12"/>
  <c r="K52" i="12"/>
  <c r="L52" i="12"/>
  <c r="M52" i="12"/>
  <c r="I53" i="12"/>
  <c r="J53" i="12"/>
  <c r="K53" i="12"/>
  <c r="L53" i="12"/>
  <c r="M53" i="12"/>
  <c r="I54" i="12"/>
  <c r="J54" i="12"/>
  <c r="K54" i="12"/>
  <c r="L54" i="12"/>
  <c r="M54" i="12"/>
  <c r="I55" i="12"/>
  <c r="J55" i="12"/>
  <c r="K55" i="12"/>
  <c r="L55" i="12"/>
  <c r="M55" i="12"/>
  <c r="I56" i="12"/>
  <c r="J56" i="12"/>
  <c r="K56" i="12"/>
  <c r="L56" i="12"/>
  <c r="M56" i="12"/>
  <c r="I57" i="12"/>
  <c r="J57" i="12"/>
  <c r="K57" i="12"/>
  <c r="L57" i="12"/>
  <c r="M57" i="12"/>
  <c r="I58" i="12"/>
  <c r="J58" i="12"/>
  <c r="K58" i="12"/>
  <c r="L58" i="12"/>
  <c r="M58" i="12"/>
  <c r="I97" i="12"/>
  <c r="P97" i="12" s="1"/>
  <c r="N97" i="12"/>
  <c r="I98" i="12"/>
  <c r="P98" i="12" s="1"/>
  <c r="N98" i="12"/>
  <c r="I99" i="12"/>
  <c r="P99" i="12" s="1"/>
  <c r="N99" i="12"/>
  <c r="I100" i="12"/>
  <c r="N100" i="12"/>
  <c r="P100" i="12"/>
  <c r="I101" i="12"/>
  <c r="P101" i="12" s="1"/>
  <c r="N101" i="12"/>
  <c r="I102" i="12"/>
  <c r="P102" i="12" s="1"/>
  <c r="N102" i="12"/>
  <c r="I103" i="12"/>
  <c r="P103" i="12" s="1"/>
  <c r="N103" i="12"/>
  <c r="I104" i="12"/>
  <c r="N104" i="12"/>
  <c r="P104" i="12"/>
  <c r="I105" i="12"/>
  <c r="P105" i="12" s="1"/>
  <c r="N105" i="12"/>
  <c r="I106" i="12"/>
  <c r="P106" i="12" s="1"/>
  <c r="N106" i="12"/>
  <c r="I107" i="12"/>
  <c r="P107" i="12" s="1"/>
  <c r="N107" i="12"/>
  <c r="I108" i="12"/>
  <c r="P108" i="12" s="1"/>
  <c r="N108" i="12"/>
  <c r="B78" i="15" l="1"/>
  <c r="C78" i="15"/>
  <c r="D78" i="15"/>
  <c r="E78" i="15"/>
  <c r="F78" i="15"/>
  <c r="G78" i="15"/>
  <c r="H78" i="15"/>
  <c r="I78" i="15"/>
  <c r="J78" i="15"/>
  <c r="K78" i="15"/>
  <c r="L78" i="15"/>
  <c r="M78" i="15"/>
  <c r="N78" i="15"/>
  <c r="O78" i="15"/>
  <c r="P78" i="15"/>
  <c r="Q78" i="15"/>
  <c r="R78" i="15"/>
  <c r="S78" i="15"/>
  <c r="T78" i="15"/>
  <c r="D10" i="48" l="1"/>
  <c r="C10" i="48"/>
  <c r="B10" i="48"/>
  <c r="N11" i="15" l="1"/>
  <c r="C26" i="26" l="1"/>
  <c r="D26" i="26"/>
  <c r="M26" i="38" l="1"/>
  <c r="L26" i="38"/>
  <c r="K26" i="38"/>
  <c r="J26" i="38"/>
  <c r="I26" i="38"/>
  <c r="H26" i="38"/>
  <c r="G26" i="38"/>
  <c r="F26" i="38"/>
  <c r="E26" i="38"/>
  <c r="D26" i="38"/>
  <c r="C26" i="38"/>
  <c r="B26" i="38"/>
  <c r="N26" i="38" l="1"/>
  <c r="O263" i="10" l="1"/>
  <c r="B221" i="10" l="1"/>
  <c r="B226" i="10"/>
  <c r="C258" i="10" l="1"/>
  <c r="N17" i="32" l="1"/>
  <c r="N22" i="32" s="1"/>
  <c r="N20" i="32"/>
  <c r="N19" i="32"/>
  <c r="N18" i="32"/>
  <c r="N14" i="32"/>
  <c r="O76" i="29"/>
  <c r="Y99" i="29"/>
  <c r="X100" i="29"/>
  <c r="W100" i="29"/>
  <c r="V100" i="29"/>
  <c r="U100" i="29"/>
  <c r="T100" i="29"/>
  <c r="S100" i="29"/>
  <c r="R100" i="29"/>
  <c r="Q100" i="29"/>
  <c r="P100" i="29"/>
  <c r="O100" i="29"/>
  <c r="N100" i="29"/>
  <c r="M100" i="29"/>
  <c r="L100" i="29"/>
  <c r="K100" i="29"/>
  <c r="J100" i="29"/>
  <c r="I100" i="29"/>
  <c r="H100" i="29"/>
  <c r="G100" i="29"/>
  <c r="F100" i="29"/>
  <c r="E100" i="29"/>
  <c r="D100" i="29"/>
  <c r="C100" i="29"/>
  <c r="B100" i="29"/>
  <c r="X101" i="28"/>
  <c r="W101" i="28"/>
  <c r="V101" i="28"/>
  <c r="U101" i="28"/>
  <c r="T101" i="28"/>
  <c r="S101" i="28"/>
  <c r="R101" i="28"/>
  <c r="P101" i="28"/>
  <c r="O101" i="28"/>
  <c r="N101" i="28"/>
  <c r="M101" i="28"/>
  <c r="L101" i="28"/>
  <c r="K101" i="28"/>
  <c r="J101" i="28"/>
  <c r="I101" i="28"/>
  <c r="H101" i="28"/>
  <c r="G101" i="28"/>
  <c r="F101" i="28"/>
  <c r="E101" i="28"/>
  <c r="D101" i="28"/>
  <c r="C101" i="28"/>
  <c r="B101" i="28"/>
  <c r="Y100" i="28"/>
  <c r="C25" i="27"/>
  <c r="L54" i="27" l="1"/>
  <c r="B78" i="27"/>
  <c r="G37" i="30" l="1"/>
  <c r="F37" i="30"/>
  <c r="E37" i="30"/>
  <c r="D37" i="30"/>
  <c r="C37" i="30"/>
  <c r="B37" i="30"/>
  <c r="G36" i="30"/>
  <c r="H36" i="30" s="1"/>
  <c r="F36" i="30"/>
  <c r="E36" i="30"/>
  <c r="D36" i="30"/>
  <c r="C36" i="30"/>
  <c r="B36" i="30"/>
  <c r="H60" i="30"/>
  <c r="C49" i="29"/>
  <c r="C47" i="28"/>
  <c r="O76" i="28"/>
  <c r="N75" i="29" l="1"/>
  <c r="B49" i="29" s="1"/>
  <c r="D49" i="29" s="1"/>
  <c r="N75" i="28"/>
  <c r="H37" i="30"/>
  <c r="B47" i="28" l="1"/>
  <c r="H14" i="32"/>
  <c r="G14" i="32"/>
  <c r="F14" i="32"/>
  <c r="E14" i="32"/>
  <c r="D14" i="32"/>
  <c r="C14" i="32"/>
  <c r="B14" i="32"/>
  <c r="I26" i="26" l="1"/>
  <c r="H26" i="26"/>
  <c r="B21" i="27" l="1"/>
  <c r="C16" i="9" l="1"/>
  <c r="B16" i="9"/>
  <c r="C15" i="9"/>
  <c r="B15" i="9"/>
  <c r="B14" i="9"/>
  <c r="B13" i="9"/>
  <c r="B12" i="9"/>
  <c r="C11" i="9"/>
  <c r="B11" i="9"/>
  <c r="B10" i="9"/>
  <c r="B9" i="9"/>
  <c r="C8" i="9"/>
  <c r="B8" i="9"/>
  <c r="C7" i="9"/>
  <c r="B7" i="9"/>
  <c r="C6" i="9"/>
  <c r="B6" i="9"/>
  <c r="B5" i="9"/>
  <c r="C14" i="9"/>
  <c r="C13" i="9"/>
  <c r="C12" i="9"/>
  <c r="C10" i="9"/>
  <c r="C9" i="9"/>
  <c r="C5" i="9"/>
  <c r="C16" i="8"/>
  <c r="B16" i="8"/>
  <c r="C15" i="8"/>
  <c r="B15" i="8"/>
  <c r="C13" i="8"/>
  <c r="B13" i="8"/>
  <c r="B12" i="8"/>
  <c r="C11" i="8"/>
  <c r="B11" i="8"/>
  <c r="B10" i="8"/>
  <c r="C9" i="8"/>
  <c r="B9" i="8"/>
  <c r="C8" i="8"/>
  <c r="B8" i="8"/>
  <c r="C7" i="8"/>
  <c r="B7" i="8"/>
  <c r="B6" i="8"/>
  <c r="C17" i="8"/>
  <c r="B17" i="8"/>
  <c r="C14" i="8"/>
  <c r="B14" i="8"/>
  <c r="C12" i="8"/>
  <c r="C10" i="8"/>
  <c r="C6" i="8"/>
  <c r="C18" i="7"/>
  <c r="B18" i="7"/>
  <c r="C17" i="7"/>
  <c r="B17" i="7"/>
  <c r="C16" i="7"/>
  <c r="B16" i="7"/>
  <c r="C13" i="7"/>
  <c r="B13" i="7"/>
  <c r="C12" i="7"/>
  <c r="B12" i="7"/>
  <c r="C11" i="7"/>
  <c r="B11" i="7"/>
  <c r="C10" i="7"/>
  <c r="B10" i="7"/>
  <c r="C9" i="7"/>
  <c r="B9" i="7"/>
  <c r="B8" i="7"/>
  <c r="C7" i="7"/>
  <c r="C15" i="7"/>
  <c r="B15" i="7"/>
  <c r="C14" i="7"/>
  <c r="B14" i="7"/>
  <c r="C17" i="9" l="1"/>
  <c r="C18" i="8"/>
  <c r="C19" i="8" s="1"/>
  <c r="B7" i="7"/>
  <c r="B19" i="7" s="1"/>
  <c r="B20" i="7" s="1"/>
  <c r="C8" i="7"/>
  <c r="C19" i="7" s="1"/>
  <c r="C20" i="7" s="1"/>
  <c r="B17" i="9"/>
  <c r="B18" i="9" s="1"/>
  <c r="B18" i="8"/>
  <c r="B19" i="8" s="1"/>
  <c r="AV127" i="12"/>
  <c r="AU127" i="12"/>
  <c r="AT127" i="12"/>
  <c r="AS127" i="12"/>
  <c r="AR127" i="12"/>
  <c r="AQ127" i="12"/>
  <c r="AP127" i="12"/>
  <c r="AU109" i="12"/>
  <c r="AT109" i="12"/>
  <c r="AS109" i="12"/>
  <c r="AR109" i="12"/>
  <c r="AQ109" i="12"/>
  <c r="AP109" i="12"/>
  <c r="AU92" i="12"/>
  <c r="AT92" i="12"/>
  <c r="AU91" i="12"/>
  <c r="AT91" i="12"/>
  <c r="AU90" i="12"/>
  <c r="AT90" i="12"/>
  <c r="AU89" i="12"/>
  <c r="AT89" i="12"/>
  <c r="AU88" i="12"/>
  <c r="AT88" i="12"/>
  <c r="AU87" i="12"/>
  <c r="AT87" i="12"/>
  <c r="AU86" i="12"/>
  <c r="AT86" i="12"/>
  <c r="AU85" i="12"/>
  <c r="AT85" i="12"/>
  <c r="AU84" i="12"/>
  <c r="AT84" i="12"/>
  <c r="AU83" i="12"/>
  <c r="AT83" i="12"/>
  <c r="AU82" i="12"/>
  <c r="AT82" i="12"/>
  <c r="AU81" i="12"/>
  <c r="AT81" i="12"/>
  <c r="AX96" i="12"/>
  <c r="AX114" i="12" s="1"/>
  <c r="AX129" i="12" s="1"/>
  <c r="AW96" i="12"/>
  <c r="AW114" i="12" s="1"/>
  <c r="AW129" i="12" s="1"/>
  <c r="AV96" i="12"/>
  <c r="AV114" i="12" s="1"/>
  <c r="AV129" i="12" s="1"/>
  <c r="AU96" i="12"/>
  <c r="AU114" i="12" s="1"/>
  <c r="AU129" i="12" s="1"/>
  <c r="AT96" i="12"/>
  <c r="AT114" i="12" s="1"/>
  <c r="AT129" i="12" s="1"/>
  <c r="AS96" i="12"/>
  <c r="AS80" i="12" s="1"/>
  <c r="AR96" i="12"/>
  <c r="AR114" i="12" s="1"/>
  <c r="AR129" i="12" s="1"/>
  <c r="AQ96" i="12"/>
  <c r="AQ114" i="12" s="1"/>
  <c r="AQ129" i="12" s="1"/>
  <c r="AP96" i="12"/>
  <c r="AP114" i="12" s="1"/>
  <c r="AP129" i="12" s="1"/>
  <c r="AO96" i="12"/>
  <c r="AO114" i="12" s="1"/>
  <c r="AO129" i="12" s="1"/>
  <c r="AN96" i="12"/>
  <c r="AN114" i="12" s="1"/>
  <c r="AN129" i="12" s="1"/>
  <c r="AM96" i="12"/>
  <c r="AM114" i="12" s="1"/>
  <c r="AM129" i="12" s="1"/>
  <c r="AL96" i="12"/>
  <c r="AL114" i="12" s="1"/>
  <c r="AL129" i="12" s="1"/>
  <c r="AK96" i="12"/>
  <c r="AK80" i="12" s="1"/>
  <c r="AJ96" i="12"/>
  <c r="AJ114" i="12" s="1"/>
  <c r="AJ129" i="12" s="1"/>
  <c r="AI96" i="12"/>
  <c r="AI114" i="12" s="1"/>
  <c r="AI129" i="12" s="1"/>
  <c r="AH96" i="12"/>
  <c r="AH114" i="12" s="1"/>
  <c r="AH129" i="12" s="1"/>
  <c r="AG96" i="12"/>
  <c r="AG114" i="12" s="1"/>
  <c r="AG129" i="12" s="1"/>
  <c r="AF96" i="12"/>
  <c r="AF114" i="12" s="1"/>
  <c r="AF129" i="12" s="1"/>
  <c r="AU75" i="12"/>
  <c r="AT75" i="12"/>
  <c r="AS75" i="12"/>
  <c r="AR75" i="12"/>
  <c r="AQ75" i="12"/>
  <c r="AP75" i="12"/>
  <c r="AU58" i="12"/>
  <c r="AT58" i="12"/>
  <c r="AS58" i="12"/>
  <c r="AR58" i="12"/>
  <c r="AQ58" i="12"/>
  <c r="AP58" i="12"/>
  <c r="AU57" i="12"/>
  <c r="AT57" i="12"/>
  <c r="AS57" i="12"/>
  <c r="AR57" i="12"/>
  <c r="AQ57" i="12"/>
  <c r="AP57" i="12"/>
  <c r="AU56" i="12"/>
  <c r="AT56" i="12"/>
  <c r="AS56" i="12"/>
  <c r="AR56" i="12"/>
  <c r="AQ56" i="12"/>
  <c r="AP56" i="12"/>
  <c r="AU55" i="12"/>
  <c r="AT55" i="12"/>
  <c r="AS55" i="12"/>
  <c r="AR55" i="12"/>
  <c r="AQ55" i="12"/>
  <c r="AP55" i="12"/>
  <c r="AU54" i="12"/>
  <c r="AT54" i="12"/>
  <c r="AS54" i="12"/>
  <c r="AR54" i="12"/>
  <c r="AQ54" i="12"/>
  <c r="AP54" i="12"/>
  <c r="AU53" i="12"/>
  <c r="AT53" i="12"/>
  <c r="AS53" i="12"/>
  <c r="AR53" i="12"/>
  <c r="AQ53" i="12"/>
  <c r="AP53" i="12"/>
  <c r="AU52" i="12"/>
  <c r="AT52" i="12"/>
  <c r="AS52" i="12"/>
  <c r="AR52" i="12"/>
  <c r="AQ52" i="12"/>
  <c r="AP52" i="12"/>
  <c r="AU51" i="12"/>
  <c r="AT51" i="12"/>
  <c r="AS51" i="12"/>
  <c r="AR51" i="12"/>
  <c r="AQ51" i="12"/>
  <c r="AP51" i="12"/>
  <c r="AU50" i="12"/>
  <c r="AT50" i="12"/>
  <c r="AS50" i="12"/>
  <c r="AR50" i="12"/>
  <c r="AQ50" i="12"/>
  <c r="AP50" i="12"/>
  <c r="AU49" i="12"/>
  <c r="AT49" i="12"/>
  <c r="AS49" i="12"/>
  <c r="AR49" i="12"/>
  <c r="AQ49" i="12"/>
  <c r="AP49" i="12"/>
  <c r="AU48" i="12"/>
  <c r="AT48" i="12"/>
  <c r="AS48" i="12"/>
  <c r="AR48" i="12"/>
  <c r="AQ48" i="12"/>
  <c r="AP48" i="12"/>
  <c r="AU47" i="12"/>
  <c r="AT47" i="12"/>
  <c r="AS47" i="12"/>
  <c r="AR47" i="12"/>
  <c r="AQ47" i="12"/>
  <c r="AP47" i="12"/>
  <c r="AX46" i="12"/>
  <c r="AW46" i="12"/>
  <c r="AV46" i="12"/>
  <c r="AU46" i="12"/>
  <c r="AT46" i="12"/>
  <c r="AS46" i="12"/>
  <c r="AR46" i="12"/>
  <c r="AQ46" i="12"/>
  <c r="AP46" i="12"/>
  <c r="AO46" i="12"/>
  <c r="AN46" i="12"/>
  <c r="AM46" i="12"/>
  <c r="AL46" i="12"/>
  <c r="AK46" i="12"/>
  <c r="AJ46" i="12"/>
  <c r="AI46" i="12"/>
  <c r="AH46" i="12"/>
  <c r="AG46" i="12"/>
  <c r="AF46" i="12"/>
  <c r="AW67" i="40"/>
  <c r="AV67" i="40"/>
  <c r="AU67" i="40"/>
  <c r="AT67" i="40"/>
  <c r="AS67" i="40"/>
  <c r="AR67" i="40"/>
  <c r="AQ67" i="40"/>
  <c r="AW55" i="40"/>
  <c r="AV55" i="40"/>
  <c r="AU55" i="40"/>
  <c r="AT55" i="40"/>
  <c r="AS55" i="40"/>
  <c r="AR55" i="40"/>
  <c r="AQ55" i="40"/>
  <c r="AW44" i="40"/>
  <c r="AV44" i="40"/>
  <c r="AU44" i="40"/>
  <c r="AT44" i="40"/>
  <c r="AS44" i="40"/>
  <c r="AR44" i="40"/>
  <c r="AQ44" i="40"/>
  <c r="AW43" i="40"/>
  <c r="AV43" i="40"/>
  <c r="AU43" i="40"/>
  <c r="AT43" i="40"/>
  <c r="AS43" i="40"/>
  <c r="AR43" i="40"/>
  <c r="AQ43" i="40"/>
  <c r="AW42" i="40"/>
  <c r="AV42" i="40"/>
  <c r="AU42" i="40"/>
  <c r="AT42" i="40"/>
  <c r="AS42" i="40"/>
  <c r="AR42" i="40"/>
  <c r="AQ42" i="40"/>
  <c r="AW41" i="40"/>
  <c r="AV41" i="40"/>
  <c r="AU41" i="40"/>
  <c r="AT41" i="40"/>
  <c r="AS41" i="40"/>
  <c r="AR41" i="40"/>
  <c r="AQ41" i="40"/>
  <c r="AW40" i="40"/>
  <c r="AV40" i="40"/>
  <c r="AU40" i="40"/>
  <c r="AT40" i="40"/>
  <c r="AS40" i="40"/>
  <c r="AR40" i="40"/>
  <c r="AQ40" i="40"/>
  <c r="AW39" i="40"/>
  <c r="AV39" i="40"/>
  <c r="AU39" i="40"/>
  <c r="AT39" i="40"/>
  <c r="AS39" i="40"/>
  <c r="AR39" i="40"/>
  <c r="AQ39" i="40"/>
  <c r="AX33" i="40"/>
  <c r="AW33" i="40"/>
  <c r="AV33" i="40"/>
  <c r="AU33" i="40"/>
  <c r="AT33" i="40"/>
  <c r="AS33" i="40"/>
  <c r="AR33" i="40"/>
  <c r="AQ33" i="40"/>
  <c r="AX73" i="39"/>
  <c r="AW73" i="39"/>
  <c r="AV73" i="39"/>
  <c r="AU73" i="39"/>
  <c r="AT73" i="39"/>
  <c r="AS73" i="39"/>
  <c r="AR73" i="39"/>
  <c r="AQ73" i="39"/>
  <c r="AW36" i="39"/>
  <c r="AV36" i="39"/>
  <c r="AU36" i="39"/>
  <c r="AT36" i="39"/>
  <c r="AS36" i="39"/>
  <c r="AR36" i="39"/>
  <c r="AQ36" i="39"/>
  <c r="AW60" i="39"/>
  <c r="AV60" i="39"/>
  <c r="AU60" i="39"/>
  <c r="AT60" i="39"/>
  <c r="AS60" i="39"/>
  <c r="AR60" i="39"/>
  <c r="AQ60" i="39"/>
  <c r="AX48" i="39"/>
  <c r="AW48" i="39"/>
  <c r="AV48" i="39"/>
  <c r="AU48" i="39"/>
  <c r="AT48" i="39"/>
  <c r="AS48" i="39"/>
  <c r="AR48" i="39"/>
  <c r="AQ48" i="39"/>
  <c r="AX47" i="39"/>
  <c r="AW47" i="39"/>
  <c r="AV47" i="39"/>
  <c r="AU47" i="39"/>
  <c r="AT47" i="39"/>
  <c r="AS47" i="39"/>
  <c r="AR47" i="39"/>
  <c r="AQ47" i="39"/>
  <c r="AX46" i="39"/>
  <c r="AW46" i="39"/>
  <c r="AV46" i="39"/>
  <c r="AU46" i="39"/>
  <c r="AT46" i="39"/>
  <c r="AS46" i="39"/>
  <c r="AR46" i="39"/>
  <c r="AQ46" i="39"/>
  <c r="AX45" i="39"/>
  <c r="AW45" i="39"/>
  <c r="AV45" i="39"/>
  <c r="AU45" i="39"/>
  <c r="AT45" i="39"/>
  <c r="AS45" i="39"/>
  <c r="AR45" i="39"/>
  <c r="AQ45" i="39"/>
  <c r="AX44" i="39"/>
  <c r="AW44" i="39"/>
  <c r="AV44" i="39"/>
  <c r="AU44" i="39"/>
  <c r="AT44" i="39"/>
  <c r="AS44" i="39"/>
  <c r="AR44" i="39"/>
  <c r="AQ44" i="39"/>
  <c r="AX43" i="39"/>
  <c r="AW43" i="39"/>
  <c r="AV43" i="39"/>
  <c r="AU43" i="39"/>
  <c r="AT43" i="39"/>
  <c r="AS43" i="39"/>
  <c r="AR43" i="39"/>
  <c r="AQ43" i="39"/>
  <c r="AX42" i="39"/>
  <c r="AX49" i="39" s="1"/>
  <c r="AW42" i="39"/>
  <c r="AW49" i="39" s="1"/>
  <c r="AV42" i="39"/>
  <c r="AU42" i="39"/>
  <c r="AT42" i="39"/>
  <c r="AT49" i="39" s="1"/>
  <c r="AS42" i="39"/>
  <c r="AS49" i="39" s="1"/>
  <c r="AR42" i="39"/>
  <c r="AR49" i="39" s="1"/>
  <c r="AQ42" i="39"/>
  <c r="AQ49" i="39" s="1"/>
  <c r="AX52" i="39"/>
  <c r="AX41" i="39" s="1"/>
  <c r="AW52" i="39"/>
  <c r="AW41" i="39" s="1"/>
  <c r="AV52" i="39"/>
  <c r="AV65" i="39" s="1"/>
  <c r="AU52" i="39"/>
  <c r="AU41" i="39" s="1"/>
  <c r="AT52" i="39"/>
  <c r="AT65" i="39" s="1"/>
  <c r="AS52" i="39"/>
  <c r="AS65" i="39" s="1"/>
  <c r="AR52" i="39"/>
  <c r="AR65" i="39" s="1"/>
  <c r="AQ52" i="39"/>
  <c r="AQ41" i="39" s="1"/>
  <c r="AP52" i="39"/>
  <c r="AP65" i="39" s="1"/>
  <c r="AO52" i="39"/>
  <c r="AO41" i="39" s="1"/>
  <c r="AN52" i="39"/>
  <c r="AN65" i="39" s="1"/>
  <c r="AM52" i="39"/>
  <c r="AM41" i="39" s="1"/>
  <c r="AL52" i="39"/>
  <c r="AL65" i="39" s="1"/>
  <c r="AK52" i="39"/>
  <c r="AK65" i="39" s="1"/>
  <c r="AJ52" i="39"/>
  <c r="AJ65" i="39" s="1"/>
  <c r="AI52" i="39"/>
  <c r="AI41" i="39" s="1"/>
  <c r="AH52" i="39"/>
  <c r="AH41" i="39" s="1"/>
  <c r="AG52" i="39"/>
  <c r="AG41" i="39" s="1"/>
  <c r="AF52" i="39"/>
  <c r="AF41" i="39" s="1"/>
  <c r="AV41" i="39"/>
  <c r="AS41" i="39"/>
  <c r="AR41" i="39"/>
  <c r="AX24" i="39"/>
  <c r="AW24" i="39"/>
  <c r="AV24" i="39"/>
  <c r="AU24" i="39"/>
  <c r="AT24" i="39"/>
  <c r="AS24" i="39"/>
  <c r="AR24" i="39"/>
  <c r="AQ24" i="39"/>
  <c r="AX23" i="39"/>
  <c r="AW23" i="39"/>
  <c r="AV23" i="39"/>
  <c r="AU23" i="39"/>
  <c r="AT23" i="39"/>
  <c r="AS23" i="39"/>
  <c r="AR23" i="39"/>
  <c r="AQ23" i="39"/>
  <c r="AX22" i="39"/>
  <c r="AW22" i="39"/>
  <c r="AV22" i="39"/>
  <c r="AU22" i="39"/>
  <c r="AT22" i="39"/>
  <c r="AS22" i="39"/>
  <c r="AR22" i="39"/>
  <c r="AQ22" i="39"/>
  <c r="AX21" i="39"/>
  <c r="AW21" i="39"/>
  <c r="AV21" i="39"/>
  <c r="AU21" i="39"/>
  <c r="AT21" i="39"/>
  <c r="AS21" i="39"/>
  <c r="AR21" i="39"/>
  <c r="AQ21" i="39"/>
  <c r="AX20" i="39"/>
  <c r="AW20" i="39"/>
  <c r="AV20" i="39"/>
  <c r="AU20" i="39"/>
  <c r="AT20" i="39"/>
  <c r="AS20" i="39"/>
  <c r="AR20" i="39"/>
  <c r="AQ20" i="39"/>
  <c r="AX19" i="39"/>
  <c r="AW19" i="39"/>
  <c r="AV19" i="39"/>
  <c r="AU19" i="39"/>
  <c r="AT19" i="39"/>
  <c r="AS19" i="39"/>
  <c r="AR19" i="39"/>
  <c r="AQ19" i="39"/>
  <c r="AX18" i="39"/>
  <c r="AX25" i="39" s="1"/>
  <c r="AW18" i="39"/>
  <c r="AW25" i="39" s="1"/>
  <c r="AV18" i="39"/>
  <c r="AV25" i="39" s="1"/>
  <c r="AU18" i="39"/>
  <c r="AT18" i="39"/>
  <c r="AT25" i="39" s="1"/>
  <c r="AS18" i="39"/>
  <c r="AS25" i="39" s="1"/>
  <c r="AR18" i="39"/>
  <c r="AQ18" i="39"/>
  <c r="AQ25" i="39" s="1"/>
  <c r="AX17" i="39"/>
  <c r="AW17" i="39"/>
  <c r="AV17" i="39"/>
  <c r="AU17" i="39"/>
  <c r="AT17" i="39"/>
  <c r="AS17" i="39"/>
  <c r="AR17" i="39"/>
  <c r="AQ17" i="39"/>
  <c r="AP17" i="39"/>
  <c r="AO17" i="39"/>
  <c r="AN17" i="39"/>
  <c r="AM17" i="39"/>
  <c r="AL17" i="39"/>
  <c r="AK17" i="39"/>
  <c r="AJ17" i="39"/>
  <c r="AI17" i="39"/>
  <c r="AH17" i="39"/>
  <c r="AG17" i="39"/>
  <c r="AF17" i="39"/>
  <c r="AX38" i="40"/>
  <c r="AW38" i="40"/>
  <c r="AV38" i="40"/>
  <c r="AU38" i="40"/>
  <c r="AT38" i="40"/>
  <c r="AS38" i="40"/>
  <c r="AR38" i="40"/>
  <c r="AQ38" i="40"/>
  <c r="AP38" i="40"/>
  <c r="AO38" i="40"/>
  <c r="AN38" i="40"/>
  <c r="AM38" i="40"/>
  <c r="AL38" i="40"/>
  <c r="AK38" i="40"/>
  <c r="AJ38" i="40"/>
  <c r="AI38" i="40"/>
  <c r="AH38" i="40"/>
  <c r="AG38" i="40"/>
  <c r="AF38" i="40"/>
  <c r="AP39" i="40"/>
  <c r="AM39" i="40"/>
  <c r="AJ39" i="40"/>
  <c r="AH39" i="40"/>
  <c r="AX48" i="40"/>
  <c r="AX60" i="40" s="1"/>
  <c r="AW48" i="40"/>
  <c r="AW60" i="40" s="1"/>
  <c r="AV48" i="40"/>
  <c r="AV60" i="40" s="1"/>
  <c r="AU48" i="40"/>
  <c r="AU60" i="40" s="1"/>
  <c r="AT48" i="40"/>
  <c r="AT60" i="40" s="1"/>
  <c r="AS48" i="40"/>
  <c r="AS60" i="40" s="1"/>
  <c r="AR48" i="40"/>
  <c r="AR60" i="40" s="1"/>
  <c r="AQ48" i="40"/>
  <c r="AQ60" i="40" s="1"/>
  <c r="AP48" i="40"/>
  <c r="AP60" i="40" s="1"/>
  <c r="AO48" i="40"/>
  <c r="AO60" i="40" s="1"/>
  <c r="AN48" i="40"/>
  <c r="AN60" i="40" s="1"/>
  <c r="AM48" i="40"/>
  <c r="AM60" i="40" s="1"/>
  <c r="AL48" i="40"/>
  <c r="AL60" i="40" s="1"/>
  <c r="AK48" i="40"/>
  <c r="AK60" i="40" s="1"/>
  <c r="AJ48" i="40"/>
  <c r="AJ60" i="40" s="1"/>
  <c r="AI48" i="40"/>
  <c r="AI60" i="40" s="1"/>
  <c r="AH48" i="40"/>
  <c r="AH60" i="40" s="1"/>
  <c r="AG48" i="40"/>
  <c r="AG60" i="40" s="1"/>
  <c r="AF48" i="40"/>
  <c r="AF60" i="40" s="1"/>
  <c r="AX16" i="40"/>
  <c r="AW16" i="40"/>
  <c r="AV16" i="40"/>
  <c r="AU16" i="40"/>
  <c r="AT16" i="40"/>
  <c r="AS16" i="40"/>
  <c r="AR16" i="40"/>
  <c r="AQ16" i="40"/>
  <c r="AP16" i="40"/>
  <c r="AO16" i="40"/>
  <c r="AN16" i="40"/>
  <c r="AM16" i="40"/>
  <c r="AL16" i="40"/>
  <c r="AK16" i="40"/>
  <c r="AJ16" i="40"/>
  <c r="AI16" i="40"/>
  <c r="AH16" i="40"/>
  <c r="AG16" i="40"/>
  <c r="AF16" i="40"/>
  <c r="AX22" i="40"/>
  <c r="AW22" i="40"/>
  <c r="AV22" i="40"/>
  <c r="AU22" i="40"/>
  <c r="AT22" i="40"/>
  <c r="AS22" i="40"/>
  <c r="AR22" i="40"/>
  <c r="AQ22" i="40"/>
  <c r="AX21" i="40"/>
  <c r="AW21" i="40"/>
  <c r="AV21" i="40"/>
  <c r="AU21" i="40"/>
  <c r="AT21" i="40"/>
  <c r="AS21" i="40"/>
  <c r="AR21" i="40"/>
  <c r="AQ21" i="40"/>
  <c r="AX20" i="40"/>
  <c r="AW20" i="40"/>
  <c r="AV20" i="40"/>
  <c r="AU20" i="40"/>
  <c r="AT20" i="40"/>
  <c r="AS20" i="40"/>
  <c r="AR20" i="40"/>
  <c r="AQ20" i="40"/>
  <c r="AX19" i="40"/>
  <c r="AW19" i="40"/>
  <c r="AV19" i="40"/>
  <c r="AU19" i="40"/>
  <c r="AT19" i="40"/>
  <c r="AS19" i="40"/>
  <c r="AR19" i="40"/>
  <c r="AQ19" i="40"/>
  <c r="AX18" i="40"/>
  <c r="AW18" i="40"/>
  <c r="AV18" i="40"/>
  <c r="AU18" i="40"/>
  <c r="AT18" i="40"/>
  <c r="AS18" i="40"/>
  <c r="AR18" i="40"/>
  <c r="AQ18" i="40"/>
  <c r="AX17" i="40"/>
  <c r="AX23" i="40" s="1"/>
  <c r="AW17" i="40"/>
  <c r="AV17" i="40"/>
  <c r="AV23" i="40" s="1"/>
  <c r="AU17" i="40"/>
  <c r="AU23" i="40" s="1"/>
  <c r="AT17" i="40"/>
  <c r="AT23" i="40" s="1"/>
  <c r="AS17" i="40"/>
  <c r="AR17" i="40"/>
  <c r="AR23" i="40" s="1"/>
  <c r="AQ17" i="40"/>
  <c r="AQ23" i="40" s="1"/>
  <c r="AF39" i="40"/>
  <c r="AG39" i="40"/>
  <c r="AI39" i="40"/>
  <c r="AK39" i="40"/>
  <c r="AL39" i="40"/>
  <c r="AN39" i="40"/>
  <c r="AO39" i="40"/>
  <c r="AF40" i="40"/>
  <c r="AG40" i="40"/>
  <c r="AH40" i="40"/>
  <c r="AI40" i="40"/>
  <c r="AJ40" i="40"/>
  <c r="AK40" i="40"/>
  <c r="AL40" i="40"/>
  <c r="AM40" i="40"/>
  <c r="AN40" i="40"/>
  <c r="AO40" i="40"/>
  <c r="AP40" i="40"/>
  <c r="AF41" i="40"/>
  <c r="AG41" i="40"/>
  <c r="AH41" i="40"/>
  <c r="AI41" i="40"/>
  <c r="AJ41" i="40"/>
  <c r="AK41" i="40"/>
  <c r="AL41" i="40"/>
  <c r="AM41" i="40"/>
  <c r="AN41" i="40"/>
  <c r="AO41" i="40"/>
  <c r="AP41" i="40"/>
  <c r="AS23" i="40" l="1"/>
  <c r="AV49" i="39"/>
  <c r="AR25" i="39"/>
  <c r="AM80" i="12"/>
  <c r="AT41" i="39"/>
  <c r="AW23" i="40"/>
  <c r="AU49" i="39"/>
  <c r="AK41" i="39"/>
  <c r="AN41" i="39"/>
  <c r="AL80" i="12"/>
  <c r="AJ41" i="39"/>
  <c r="AN80" i="12"/>
  <c r="AT93" i="12"/>
  <c r="AL41" i="39"/>
  <c r="AQ45" i="40"/>
  <c r="AT80" i="12"/>
  <c r="AR45" i="40"/>
  <c r="AU80" i="12"/>
  <c r="AK114" i="12"/>
  <c r="AK129" i="12" s="1"/>
  <c r="AV80" i="12"/>
  <c r="AS114" i="12"/>
  <c r="AS129" i="12" s="1"/>
  <c r="AT45" i="40"/>
  <c r="AF80" i="12"/>
  <c r="AF65" i="39"/>
  <c r="AM65" i="39"/>
  <c r="AU65" i="39"/>
  <c r="AG65" i="39"/>
  <c r="AO65" i="39"/>
  <c r="AW65" i="39"/>
  <c r="AW45" i="40"/>
  <c r="AP41" i="39"/>
  <c r="AH65" i="39"/>
  <c r="AX65" i="39"/>
  <c r="AG80" i="12"/>
  <c r="AO80" i="12"/>
  <c r="AW80" i="12"/>
  <c r="AU25" i="39"/>
  <c r="AI65" i="39"/>
  <c r="AQ65" i="39"/>
  <c r="AH80" i="12"/>
  <c r="AP80" i="12"/>
  <c r="AX80" i="12"/>
  <c r="AI80" i="12"/>
  <c r="AQ80" i="12"/>
  <c r="AS45" i="40"/>
  <c r="AJ80" i="12"/>
  <c r="AR80" i="12"/>
  <c r="AU45" i="40"/>
  <c r="AV45" i="40"/>
  <c r="AP93" i="12"/>
  <c r="AQ93" i="12"/>
  <c r="AR93" i="12"/>
  <c r="AS93" i="12"/>
  <c r="AU93" i="12"/>
  <c r="AP59" i="12"/>
  <c r="AQ59" i="12"/>
  <c r="AR59" i="12"/>
  <c r="AS59" i="12"/>
  <c r="AT59" i="12"/>
  <c r="AU59" i="12"/>
  <c r="I22" i="15"/>
  <c r="I21" i="15"/>
  <c r="I20" i="15"/>
  <c r="I19" i="15"/>
  <c r="I18" i="15"/>
  <c r="I17" i="15"/>
  <c r="I16" i="15"/>
  <c r="G22" i="15"/>
  <c r="G21" i="15"/>
  <c r="G20" i="15"/>
  <c r="G19" i="15"/>
  <c r="G18" i="15"/>
  <c r="G17" i="15"/>
  <c r="G16" i="15"/>
  <c r="I63" i="15" l="1"/>
  <c r="I62" i="15"/>
  <c r="I61" i="15"/>
  <c r="I60" i="15"/>
  <c r="I59" i="15"/>
  <c r="I58" i="15"/>
  <c r="I57" i="15"/>
  <c r="G63" i="15"/>
  <c r="G62" i="15"/>
  <c r="G61" i="15"/>
  <c r="G60" i="15"/>
  <c r="G59" i="15"/>
  <c r="G58" i="15"/>
  <c r="G57" i="15"/>
  <c r="H37" i="14" l="1"/>
  <c r="F37" i="14"/>
  <c r="C24" i="27" l="1"/>
  <c r="B77" i="27" l="1"/>
  <c r="L53" i="27"/>
  <c r="Y99" i="28" l="1"/>
  <c r="M20" i="32" l="1"/>
  <c r="M19" i="32"/>
  <c r="M18" i="32"/>
  <c r="M17" i="32"/>
  <c r="M22" i="32" s="1"/>
  <c r="M14" i="32"/>
  <c r="M74" i="28"/>
  <c r="L74" i="28"/>
  <c r="K74" i="28"/>
  <c r="J74" i="28"/>
  <c r="I74" i="28"/>
  <c r="H74" i="28"/>
  <c r="G74" i="28"/>
  <c r="F74" i="28"/>
  <c r="E74" i="28"/>
  <c r="D74" i="28"/>
  <c r="C74" i="28"/>
  <c r="B74" i="28"/>
  <c r="C46" i="28"/>
  <c r="G62" i="30"/>
  <c r="F62" i="30"/>
  <c r="E62" i="30"/>
  <c r="D62" i="30"/>
  <c r="C62" i="30"/>
  <c r="B62" i="30"/>
  <c r="Y98" i="29"/>
  <c r="M74" i="29"/>
  <c r="L74" i="29"/>
  <c r="K74" i="29"/>
  <c r="J74" i="29"/>
  <c r="I74" i="29"/>
  <c r="H74" i="29"/>
  <c r="G74" i="29"/>
  <c r="F74" i="29"/>
  <c r="E74" i="29"/>
  <c r="D74" i="29"/>
  <c r="C74" i="29"/>
  <c r="B74" i="29"/>
  <c r="C48" i="29"/>
  <c r="N74" i="29" l="1"/>
  <c r="N74" i="28"/>
  <c r="B48" i="29" l="1"/>
  <c r="D48" i="29" s="1"/>
  <c r="B46" i="28"/>
  <c r="I262" i="10"/>
  <c r="I261" i="10"/>
  <c r="I260" i="10"/>
  <c r="I259" i="10"/>
  <c r="I258" i="10"/>
  <c r="I257" i="10"/>
  <c r="G262" i="10"/>
  <c r="G261" i="10"/>
  <c r="G260" i="10"/>
  <c r="G259" i="10"/>
  <c r="G258" i="10"/>
  <c r="G257" i="10"/>
  <c r="I226" i="10"/>
  <c r="I225" i="10"/>
  <c r="I224" i="10"/>
  <c r="I223" i="10"/>
  <c r="I222" i="10"/>
  <c r="I221" i="10"/>
  <c r="G226" i="10"/>
  <c r="G225" i="10"/>
  <c r="G224" i="10"/>
  <c r="G223" i="10"/>
  <c r="G222" i="10"/>
  <c r="G221" i="10"/>
  <c r="I186" i="10"/>
  <c r="I185" i="10"/>
  <c r="I184" i="10"/>
  <c r="I183" i="10"/>
  <c r="I182" i="10"/>
  <c r="I181" i="10"/>
  <c r="I180" i="10"/>
  <c r="G186" i="10"/>
  <c r="G185" i="10"/>
  <c r="G184" i="10"/>
  <c r="G183" i="10"/>
  <c r="G182" i="10"/>
  <c r="G181" i="10"/>
  <c r="G180" i="10"/>
  <c r="I140" i="10"/>
  <c r="I139" i="10"/>
  <c r="I138" i="10"/>
  <c r="I137" i="10"/>
  <c r="I136" i="10"/>
  <c r="I135" i="10"/>
  <c r="I134" i="10"/>
  <c r="G140" i="10"/>
  <c r="G139" i="10"/>
  <c r="G138" i="10"/>
  <c r="G137" i="10"/>
  <c r="G136" i="10"/>
  <c r="G135" i="10"/>
  <c r="G134" i="10"/>
  <c r="I94" i="10" l="1"/>
  <c r="I93" i="10"/>
  <c r="I92" i="10"/>
  <c r="I91" i="10"/>
  <c r="I90" i="10"/>
  <c r="I89" i="10"/>
  <c r="I88" i="10"/>
  <c r="I87" i="10"/>
  <c r="I86" i="10"/>
  <c r="I85" i="10"/>
  <c r="I84" i="10"/>
  <c r="I83" i="10"/>
  <c r="G94" i="10"/>
  <c r="G93" i="10"/>
  <c r="G92" i="10"/>
  <c r="G91" i="10"/>
  <c r="G90" i="10"/>
  <c r="G89" i="10"/>
  <c r="G88" i="10"/>
  <c r="G87" i="10"/>
  <c r="G86" i="10"/>
  <c r="G85" i="10"/>
  <c r="G84" i="10"/>
  <c r="G83" i="10"/>
  <c r="I37" i="10"/>
  <c r="I36" i="10"/>
  <c r="I35" i="10"/>
  <c r="I34" i="10"/>
  <c r="I33" i="10"/>
  <c r="I32" i="10"/>
  <c r="I31" i="10"/>
  <c r="I30" i="10"/>
  <c r="I29" i="10"/>
  <c r="I28" i="10"/>
  <c r="I27" i="10"/>
  <c r="I26" i="10"/>
  <c r="G37" i="10"/>
  <c r="G36" i="10"/>
  <c r="G35" i="10"/>
  <c r="G34" i="10"/>
  <c r="G33" i="10"/>
  <c r="G32" i="10"/>
  <c r="G31" i="10"/>
  <c r="G30" i="10"/>
  <c r="G29" i="10"/>
  <c r="G28" i="10"/>
  <c r="G27" i="10"/>
  <c r="G26" i="10"/>
  <c r="L20" i="32" l="1"/>
  <c r="L19" i="32"/>
  <c r="L18" i="32"/>
  <c r="L17" i="32"/>
  <c r="L22" i="32" s="1"/>
  <c r="L14" i="32"/>
  <c r="G35" i="30" l="1"/>
  <c r="F35" i="30"/>
  <c r="E35" i="30"/>
  <c r="D35" i="30"/>
  <c r="C35" i="30"/>
  <c r="B35" i="30"/>
  <c r="H59" i="30"/>
  <c r="H35" i="30" l="1"/>
  <c r="C47" i="29" l="1"/>
  <c r="M73" i="29"/>
  <c r="L73" i="29"/>
  <c r="K73" i="29"/>
  <c r="J73" i="29"/>
  <c r="I73" i="29"/>
  <c r="H73" i="29"/>
  <c r="G73" i="29"/>
  <c r="F73" i="29"/>
  <c r="E73" i="29"/>
  <c r="D73" i="29"/>
  <c r="C73" i="29"/>
  <c r="B73" i="29"/>
  <c r="Y97" i="29"/>
  <c r="N73" i="29" l="1"/>
  <c r="B47" i="29" s="1"/>
  <c r="D47" i="29"/>
  <c r="D51" i="29" s="1"/>
  <c r="Y98" i="28" l="1"/>
  <c r="C45" i="28"/>
  <c r="M73" i="28"/>
  <c r="L73" i="28"/>
  <c r="K73" i="28"/>
  <c r="J73" i="28"/>
  <c r="I73" i="28"/>
  <c r="H73" i="28"/>
  <c r="G73" i="28"/>
  <c r="F73" i="28"/>
  <c r="E73" i="28"/>
  <c r="D73" i="28"/>
  <c r="C73" i="28"/>
  <c r="B73" i="28"/>
  <c r="N73" i="28" l="1"/>
  <c r="Q10" i="40"/>
  <c r="Q9" i="40"/>
  <c r="Q8" i="40"/>
  <c r="Q7" i="40"/>
  <c r="Q6" i="40"/>
  <c r="Q5" i="40"/>
  <c r="N35" i="39"/>
  <c r="N34" i="39"/>
  <c r="N33" i="39"/>
  <c r="N32" i="39"/>
  <c r="N31" i="39"/>
  <c r="N30" i="39"/>
  <c r="N29" i="39"/>
  <c r="Q11" i="39"/>
  <c r="Q10" i="39"/>
  <c r="Q9" i="39"/>
  <c r="Q8" i="39"/>
  <c r="Q7" i="39"/>
  <c r="Q6" i="39"/>
  <c r="Q5" i="39"/>
  <c r="E8" i="12"/>
  <c r="Q11" i="40" l="1"/>
  <c r="B45" i="28"/>
  <c r="Q12" i="39"/>
  <c r="AY67" i="39"/>
  <c r="P6" i="39" s="1"/>
  <c r="AC54" i="40"/>
  <c r="AC53" i="40"/>
  <c r="AC52" i="40"/>
  <c r="AC51" i="40"/>
  <c r="AC50" i="40"/>
  <c r="AC49" i="40"/>
  <c r="AY61" i="40"/>
  <c r="P5" i="40" s="1"/>
  <c r="BB33" i="40" l="1"/>
  <c r="BB22" i="40"/>
  <c r="G10" i="40" s="1"/>
  <c r="BB21" i="40"/>
  <c r="G9" i="40" s="1"/>
  <c r="BB20" i="40"/>
  <c r="G8" i="40" s="1"/>
  <c r="BB19" i="40"/>
  <c r="G7" i="40" s="1"/>
  <c r="BB18" i="40"/>
  <c r="G6" i="40" s="1"/>
  <c r="BB17" i="40"/>
  <c r="G5" i="40" s="1"/>
  <c r="BB67" i="40"/>
  <c r="AX67" i="40"/>
  <c r="AP67" i="40"/>
  <c r="AO67" i="40"/>
  <c r="AN67" i="40"/>
  <c r="AM67" i="40"/>
  <c r="AL67" i="40"/>
  <c r="AK67" i="40"/>
  <c r="AJ67" i="40"/>
  <c r="AI67" i="40"/>
  <c r="AH67" i="40"/>
  <c r="AG67" i="40"/>
  <c r="AF67" i="40"/>
  <c r="AY66" i="40"/>
  <c r="P10" i="40" s="1"/>
  <c r="AY65" i="40"/>
  <c r="P9" i="40" s="1"/>
  <c r="AY64" i="40"/>
  <c r="P8" i="40" s="1"/>
  <c r="AY63" i="40"/>
  <c r="P7" i="40" s="1"/>
  <c r="AY62" i="40"/>
  <c r="P6" i="40" s="1"/>
  <c r="BB55" i="40"/>
  <c r="AX55" i="40"/>
  <c r="AP55" i="40"/>
  <c r="AO55" i="40"/>
  <c r="AN55" i="40"/>
  <c r="AM55" i="40"/>
  <c r="AL55" i="40"/>
  <c r="AK55" i="40"/>
  <c r="AJ55" i="40"/>
  <c r="AI55" i="40"/>
  <c r="AH55" i="40"/>
  <c r="AG55" i="40"/>
  <c r="AF55" i="40"/>
  <c r="AY54" i="40"/>
  <c r="AY53" i="40"/>
  <c r="AY52" i="40"/>
  <c r="AY51" i="40"/>
  <c r="AY50" i="40"/>
  <c r="AY49" i="40"/>
  <c r="BB44" i="40"/>
  <c r="L10" i="40" s="1"/>
  <c r="AX44" i="40"/>
  <c r="AP44" i="40"/>
  <c r="AO44" i="40"/>
  <c r="AN44" i="40"/>
  <c r="AM44" i="40"/>
  <c r="AL44" i="40"/>
  <c r="AK44" i="40"/>
  <c r="AJ44" i="40"/>
  <c r="AI44" i="40"/>
  <c r="AH44" i="40"/>
  <c r="AG44" i="40"/>
  <c r="AF44" i="40"/>
  <c r="BB43" i="40"/>
  <c r="L9" i="40" s="1"/>
  <c r="AX43" i="40"/>
  <c r="AP43" i="40"/>
  <c r="AO43" i="40"/>
  <c r="AN43" i="40"/>
  <c r="AM43" i="40"/>
  <c r="AL43" i="40"/>
  <c r="AK43" i="40"/>
  <c r="AJ43" i="40"/>
  <c r="AI43" i="40"/>
  <c r="AH43" i="40"/>
  <c r="AG43" i="40"/>
  <c r="AF43" i="40"/>
  <c r="BB42" i="40"/>
  <c r="L8" i="40" s="1"/>
  <c r="AX42" i="40"/>
  <c r="AP42" i="40"/>
  <c r="AO42" i="40"/>
  <c r="AN42" i="40"/>
  <c r="AM42" i="40"/>
  <c r="AL42" i="40"/>
  <c r="AK42" i="40"/>
  <c r="AJ42" i="40"/>
  <c r="AI42" i="40"/>
  <c r="AH42" i="40"/>
  <c r="AG42" i="40"/>
  <c r="AF42" i="40"/>
  <c r="BB41" i="40"/>
  <c r="L7" i="40" s="1"/>
  <c r="AX41" i="40"/>
  <c r="BB40" i="40"/>
  <c r="L6" i="40" s="1"/>
  <c r="AX40" i="40"/>
  <c r="BB39" i="40"/>
  <c r="L5" i="40" s="1"/>
  <c r="AX39" i="40"/>
  <c r="AP33" i="40"/>
  <c r="AO33" i="40"/>
  <c r="AN33" i="40"/>
  <c r="AM33" i="40"/>
  <c r="AL33" i="40"/>
  <c r="AK33" i="40"/>
  <c r="AJ33" i="40"/>
  <c r="AI33" i="40"/>
  <c r="AH33" i="40"/>
  <c r="AG33" i="40"/>
  <c r="AF33" i="40"/>
  <c r="AY32" i="40"/>
  <c r="AY31" i="40"/>
  <c r="AY30" i="40"/>
  <c r="AY29" i="40"/>
  <c r="AY28" i="40"/>
  <c r="AY27" i="40"/>
  <c r="AP22" i="40"/>
  <c r="AO22" i="40"/>
  <c r="AN22" i="40"/>
  <c r="AM22" i="40"/>
  <c r="AL22" i="40"/>
  <c r="AK22" i="40"/>
  <c r="AJ22" i="40"/>
  <c r="AI22" i="40"/>
  <c r="AH22" i="40"/>
  <c r="AG22" i="40"/>
  <c r="AF22" i="40"/>
  <c r="AP21" i="40"/>
  <c r="AO21" i="40"/>
  <c r="AN21" i="40"/>
  <c r="AM21" i="40"/>
  <c r="AL21" i="40"/>
  <c r="AK21" i="40"/>
  <c r="AJ21" i="40"/>
  <c r="AI21" i="40"/>
  <c r="AH21" i="40"/>
  <c r="AG21" i="40"/>
  <c r="AF21" i="40"/>
  <c r="AP20" i="40"/>
  <c r="AO20" i="40"/>
  <c r="AN20" i="40"/>
  <c r="AM20" i="40"/>
  <c r="AL20" i="40"/>
  <c r="AK20" i="40"/>
  <c r="AJ20" i="40"/>
  <c r="AI20" i="40"/>
  <c r="AH20" i="40"/>
  <c r="AG20" i="40"/>
  <c r="AF20" i="40"/>
  <c r="AP19" i="40"/>
  <c r="AO19" i="40"/>
  <c r="AN19" i="40"/>
  <c r="AM19" i="40"/>
  <c r="AL19" i="40"/>
  <c r="AK19" i="40"/>
  <c r="AJ19" i="40"/>
  <c r="AI19" i="40"/>
  <c r="AH19" i="40"/>
  <c r="AG19" i="40"/>
  <c r="AF19" i="40"/>
  <c r="AP18" i="40"/>
  <c r="AO18" i="40"/>
  <c r="AN18" i="40"/>
  <c r="AM18" i="40"/>
  <c r="AL18" i="40"/>
  <c r="AK18" i="40"/>
  <c r="AJ18" i="40"/>
  <c r="AI18" i="40"/>
  <c r="AH18" i="40"/>
  <c r="AG18" i="40"/>
  <c r="AF18" i="40"/>
  <c r="AP17" i="40"/>
  <c r="AO17" i="40"/>
  <c r="AN17" i="40"/>
  <c r="AM17" i="40"/>
  <c r="AL17" i="40"/>
  <c r="AK17" i="40"/>
  <c r="AJ17" i="40"/>
  <c r="AI17" i="40"/>
  <c r="AH17" i="40"/>
  <c r="AG17" i="40"/>
  <c r="AF17" i="40"/>
  <c r="BB73" i="39"/>
  <c r="BB48" i="39"/>
  <c r="L11" i="39" s="1"/>
  <c r="BB47" i="39"/>
  <c r="L10" i="39" s="1"/>
  <c r="BB46" i="39"/>
  <c r="L9" i="39" s="1"/>
  <c r="BB45" i="39"/>
  <c r="L8" i="39" s="1"/>
  <c r="BB44" i="39"/>
  <c r="L7" i="39" s="1"/>
  <c r="BB43" i="39"/>
  <c r="L6" i="39" s="1"/>
  <c r="BB42" i="39"/>
  <c r="L5" i="39" s="1"/>
  <c r="AP48" i="39"/>
  <c r="AO48" i="39"/>
  <c r="AN48" i="39"/>
  <c r="AM48" i="39"/>
  <c r="AL48" i="39"/>
  <c r="AK48" i="39"/>
  <c r="AJ48" i="39"/>
  <c r="AI48" i="39"/>
  <c r="AH48" i="39"/>
  <c r="AG48" i="39"/>
  <c r="AF48" i="39"/>
  <c r="AP47" i="39"/>
  <c r="AO47" i="39"/>
  <c r="AN47" i="39"/>
  <c r="AM47" i="39"/>
  <c r="AL47" i="39"/>
  <c r="AK47" i="39"/>
  <c r="AJ47" i="39"/>
  <c r="AI47" i="39"/>
  <c r="AH47" i="39"/>
  <c r="AG47" i="39"/>
  <c r="AF47" i="39"/>
  <c r="AP46" i="39"/>
  <c r="AO46" i="39"/>
  <c r="AN46" i="39"/>
  <c r="AM46" i="39"/>
  <c r="AL46" i="39"/>
  <c r="AK46" i="39"/>
  <c r="AJ46" i="39"/>
  <c r="AI46" i="39"/>
  <c r="AH46" i="39"/>
  <c r="AG46" i="39"/>
  <c r="AF46" i="39"/>
  <c r="AP45" i="39"/>
  <c r="AO45" i="39"/>
  <c r="AN45" i="39"/>
  <c r="AM45" i="39"/>
  <c r="AL45" i="39"/>
  <c r="AK45" i="39"/>
  <c r="AJ45" i="39"/>
  <c r="AI45" i="39"/>
  <c r="AH45" i="39"/>
  <c r="AG45" i="39"/>
  <c r="AF45" i="39"/>
  <c r="AP44" i="39"/>
  <c r="AO44" i="39"/>
  <c r="AN44" i="39"/>
  <c r="AM44" i="39"/>
  <c r="AL44" i="39"/>
  <c r="AK44" i="39"/>
  <c r="AJ44" i="39"/>
  <c r="AI44" i="39"/>
  <c r="AH44" i="39"/>
  <c r="AG44" i="39"/>
  <c r="AF44" i="39"/>
  <c r="AP43" i="39"/>
  <c r="AO43" i="39"/>
  <c r="AN43" i="39"/>
  <c r="AM43" i="39"/>
  <c r="AL43" i="39"/>
  <c r="AK43" i="39"/>
  <c r="AJ43" i="39"/>
  <c r="AI43" i="39"/>
  <c r="AH43" i="39"/>
  <c r="AG43" i="39"/>
  <c r="AF43" i="39"/>
  <c r="AP42" i="39"/>
  <c r="AO42" i="39"/>
  <c r="AN42" i="39"/>
  <c r="AM42" i="39"/>
  <c r="AL42" i="39"/>
  <c r="AK42" i="39"/>
  <c r="AJ42" i="39"/>
  <c r="AI42" i="39"/>
  <c r="AH42" i="39"/>
  <c r="AG42" i="39"/>
  <c r="AF42" i="39"/>
  <c r="BB60" i="39"/>
  <c r="BB36" i="39"/>
  <c r="BB24" i="39"/>
  <c r="G11" i="39" s="1"/>
  <c r="BB23" i="39"/>
  <c r="G10" i="39" s="1"/>
  <c r="BB22" i="39"/>
  <c r="G9" i="39" s="1"/>
  <c r="BB21" i="39"/>
  <c r="G8" i="39" s="1"/>
  <c r="BB20" i="39"/>
  <c r="G7" i="39" s="1"/>
  <c r="BB19" i="39"/>
  <c r="G6" i="39" s="1"/>
  <c r="BB18" i="39"/>
  <c r="G5" i="39" s="1"/>
  <c r="AP73" i="39"/>
  <c r="AO73" i="39"/>
  <c r="AN73" i="39"/>
  <c r="AM73" i="39"/>
  <c r="AL73" i="39"/>
  <c r="AK73" i="39"/>
  <c r="AJ73" i="39"/>
  <c r="AI73" i="39"/>
  <c r="AH73" i="39"/>
  <c r="AG73" i="39"/>
  <c r="AF73" i="39"/>
  <c r="AY72" i="39"/>
  <c r="P11" i="39" s="1"/>
  <c r="AY71" i="39"/>
  <c r="P10" i="39" s="1"/>
  <c r="AY70" i="39"/>
  <c r="P9" i="39" s="1"/>
  <c r="AY69" i="39"/>
  <c r="P8" i="39" s="1"/>
  <c r="AY68" i="39"/>
  <c r="P7" i="39" s="1"/>
  <c r="AY66" i="39"/>
  <c r="P5" i="39" s="1"/>
  <c r="AX60" i="39"/>
  <c r="AP60" i="39"/>
  <c r="AO60" i="39"/>
  <c r="AN60" i="39"/>
  <c r="AM60" i="39"/>
  <c r="AL60" i="39"/>
  <c r="AK60" i="39"/>
  <c r="AJ60" i="39"/>
  <c r="AI60" i="39"/>
  <c r="AH60" i="39"/>
  <c r="AG60" i="39"/>
  <c r="AY59" i="39"/>
  <c r="AY58" i="39"/>
  <c r="AY57" i="39"/>
  <c r="AY56" i="39"/>
  <c r="AY55" i="39"/>
  <c r="AY54" i="39"/>
  <c r="AY53" i="39"/>
  <c r="AF60" i="39"/>
  <c r="AX36" i="39"/>
  <c r="AP36" i="39"/>
  <c r="AO36" i="39"/>
  <c r="AN36" i="39"/>
  <c r="AM36" i="39"/>
  <c r="AL36" i="39"/>
  <c r="AK36" i="39"/>
  <c r="AJ36" i="39"/>
  <c r="AI36" i="39"/>
  <c r="AH36" i="39"/>
  <c r="AG36" i="39"/>
  <c r="AF36" i="39"/>
  <c r="AP24" i="39"/>
  <c r="AO24" i="39"/>
  <c r="AN24" i="39"/>
  <c r="AM24" i="39"/>
  <c r="AL24" i="39"/>
  <c r="AK24" i="39"/>
  <c r="AJ24" i="39"/>
  <c r="AI24" i="39"/>
  <c r="AH24" i="39"/>
  <c r="AG24" i="39"/>
  <c r="AF24" i="39"/>
  <c r="AP23" i="39"/>
  <c r="AO23" i="39"/>
  <c r="AN23" i="39"/>
  <c r="AM23" i="39"/>
  <c r="AL23" i="39"/>
  <c r="AK23" i="39"/>
  <c r="AJ23" i="39"/>
  <c r="AI23" i="39"/>
  <c r="AH23" i="39"/>
  <c r="AG23" i="39"/>
  <c r="AF23" i="39"/>
  <c r="AP22" i="39"/>
  <c r="AO22" i="39"/>
  <c r="AN22" i="39"/>
  <c r="AM22" i="39"/>
  <c r="AL22" i="39"/>
  <c r="AK22" i="39"/>
  <c r="AJ22" i="39"/>
  <c r="AI22" i="39"/>
  <c r="AH22" i="39"/>
  <c r="AG22" i="39"/>
  <c r="AF22" i="39"/>
  <c r="AP21" i="39"/>
  <c r="AO21" i="39"/>
  <c r="AN21" i="39"/>
  <c r="AM21" i="39"/>
  <c r="AL21" i="39"/>
  <c r="AK21" i="39"/>
  <c r="AJ21" i="39"/>
  <c r="AI21" i="39"/>
  <c r="AH21" i="39"/>
  <c r="AG21" i="39"/>
  <c r="AF21" i="39"/>
  <c r="AP20" i="39"/>
  <c r="AO20" i="39"/>
  <c r="AN20" i="39"/>
  <c r="AM20" i="39"/>
  <c r="AL20" i="39"/>
  <c r="AK20" i="39"/>
  <c r="AJ20" i="39"/>
  <c r="AI20" i="39"/>
  <c r="AH20" i="39"/>
  <c r="AG20" i="39"/>
  <c r="AF20" i="39"/>
  <c r="AP19" i="39"/>
  <c r="AO19" i="39"/>
  <c r="AN19" i="39"/>
  <c r="AM19" i="39"/>
  <c r="AL19" i="39"/>
  <c r="AK19" i="39"/>
  <c r="AJ19" i="39"/>
  <c r="AI19" i="39"/>
  <c r="AH19" i="39"/>
  <c r="AG19" i="39"/>
  <c r="AF19" i="39"/>
  <c r="AP18" i="39"/>
  <c r="AO18" i="39"/>
  <c r="AN18" i="39"/>
  <c r="AM18" i="39"/>
  <c r="AL18" i="39"/>
  <c r="AK18" i="39"/>
  <c r="AJ18" i="39"/>
  <c r="AI18" i="39"/>
  <c r="AH18" i="39"/>
  <c r="AG18" i="39"/>
  <c r="AF18" i="39"/>
  <c r="AY35" i="39"/>
  <c r="AY34" i="39"/>
  <c r="AY33" i="39"/>
  <c r="AY32" i="39"/>
  <c r="AY31" i="39"/>
  <c r="AY30" i="39"/>
  <c r="AY29" i="39"/>
  <c r="L11" i="40" l="1"/>
  <c r="G12" i="39"/>
  <c r="P12" i="39"/>
  <c r="P11" i="40"/>
  <c r="G11" i="40"/>
  <c r="L12" i="39"/>
  <c r="BB23" i="40"/>
  <c r="AY24" i="39"/>
  <c r="F11" i="39" s="1"/>
  <c r="AL25" i="39"/>
  <c r="AY47" i="39"/>
  <c r="K10" i="39" s="1"/>
  <c r="AN25" i="39"/>
  <c r="AM49" i="39"/>
  <c r="AY45" i="39"/>
  <c r="K8" i="39" s="1"/>
  <c r="AN49" i="39"/>
  <c r="AF25" i="39"/>
  <c r="AY36" i="39"/>
  <c r="AY23" i="39"/>
  <c r="F10" i="39" s="1"/>
  <c r="AY60" i="39"/>
  <c r="AY21" i="39"/>
  <c r="F8" i="39" s="1"/>
  <c r="AH25" i="39"/>
  <c r="AP25" i="39"/>
  <c r="AY20" i="39"/>
  <c r="F7" i="39" s="1"/>
  <c r="AY18" i="39"/>
  <c r="F5" i="39" s="1"/>
  <c r="AG25" i="39"/>
  <c r="AJ25" i="39"/>
  <c r="AY22" i="39"/>
  <c r="F9" i="39" s="1"/>
  <c r="AM25" i="39"/>
  <c r="AO25" i="39"/>
  <c r="AK25" i="39"/>
  <c r="AY19" i="39"/>
  <c r="F6" i="39" s="1"/>
  <c r="AY73" i="39"/>
  <c r="AJ49" i="39"/>
  <c r="AY67" i="40"/>
  <c r="AG45" i="40"/>
  <c r="AO45" i="40"/>
  <c r="BB49" i="39"/>
  <c r="AH49" i="39"/>
  <c r="AP49" i="39"/>
  <c r="AK49" i="39"/>
  <c r="AY44" i="39"/>
  <c r="K7" i="39" s="1"/>
  <c r="AI49" i="39"/>
  <c r="AL49" i="39"/>
  <c r="AG49" i="39"/>
  <c r="AO49" i="39"/>
  <c r="AY46" i="39"/>
  <c r="K9" i="39" s="1"/>
  <c r="AY48" i="39"/>
  <c r="K11" i="39" s="1"/>
  <c r="BB25" i="39"/>
  <c r="AI25" i="39"/>
  <c r="AY43" i="40"/>
  <c r="K9" i="40" s="1"/>
  <c r="AH45" i="40"/>
  <c r="AP45" i="40"/>
  <c r="AI45" i="40"/>
  <c r="AY42" i="40"/>
  <c r="K8" i="40" s="1"/>
  <c r="AY41" i="40"/>
  <c r="K7" i="40" s="1"/>
  <c r="AY55" i="40"/>
  <c r="BB45" i="40"/>
  <c r="AL45" i="40"/>
  <c r="AJ45" i="40"/>
  <c r="AX45" i="40"/>
  <c r="AM45" i="40"/>
  <c r="AY40" i="40"/>
  <c r="K6" i="40" s="1"/>
  <c r="AK45" i="40"/>
  <c r="AY39" i="40"/>
  <c r="K5" i="40" s="1"/>
  <c r="AN45" i="40"/>
  <c r="AY44" i="40"/>
  <c r="K10" i="40" s="1"/>
  <c r="AF45" i="40"/>
  <c r="AY18" i="40"/>
  <c r="F6" i="40" s="1"/>
  <c r="AY19" i="40"/>
  <c r="F7" i="40" s="1"/>
  <c r="AJ23" i="40"/>
  <c r="AI23" i="40"/>
  <c r="AL23" i="40"/>
  <c r="AY21" i="40"/>
  <c r="F9" i="40" s="1"/>
  <c r="AK23" i="40"/>
  <c r="AY22" i="40"/>
  <c r="F10" i="40" s="1"/>
  <c r="AH23" i="40"/>
  <c r="AP23" i="40"/>
  <c r="AF23" i="40"/>
  <c r="AN23" i="40"/>
  <c r="AG23" i="40"/>
  <c r="AO23" i="40"/>
  <c r="AM23" i="40"/>
  <c r="AY33" i="40"/>
  <c r="AY17" i="40"/>
  <c r="F5" i="40" s="1"/>
  <c r="AY20" i="40"/>
  <c r="F8" i="40" s="1"/>
  <c r="AY42" i="39"/>
  <c r="K5" i="39" s="1"/>
  <c r="AY43" i="39"/>
  <c r="K6" i="39" s="1"/>
  <c r="AF49" i="39"/>
  <c r="F39" i="12"/>
  <c r="F38" i="12"/>
  <c r="F37" i="12"/>
  <c r="F36" i="12"/>
  <c r="F35" i="12"/>
  <c r="F34" i="12"/>
  <c r="F33" i="12"/>
  <c r="F32" i="12"/>
  <c r="F31" i="12"/>
  <c r="F30" i="12"/>
  <c r="F29" i="12"/>
  <c r="F28" i="12"/>
  <c r="F27" i="12"/>
  <c r="F26" i="12"/>
  <c r="BA130" i="12"/>
  <c r="AY130" i="12"/>
  <c r="E7" i="12" s="1"/>
  <c r="AE130" i="12"/>
  <c r="I126" i="12"/>
  <c r="BA126" i="12" s="1"/>
  <c r="I125" i="12"/>
  <c r="BA125" i="12" s="1"/>
  <c r="I124" i="12"/>
  <c r="BA124" i="12" s="1"/>
  <c r="I123" i="12"/>
  <c r="BA123" i="12" s="1"/>
  <c r="I122" i="12"/>
  <c r="BA122" i="12" s="1"/>
  <c r="I121" i="12"/>
  <c r="AE121" i="12" s="1"/>
  <c r="I120" i="12"/>
  <c r="AE120" i="12" s="1"/>
  <c r="I119" i="12"/>
  <c r="AE119" i="12" s="1"/>
  <c r="I118" i="12"/>
  <c r="AE118" i="12" s="1"/>
  <c r="I117" i="12"/>
  <c r="BA117" i="12" s="1"/>
  <c r="I116" i="12"/>
  <c r="BA116" i="12" s="1"/>
  <c r="I115" i="12"/>
  <c r="BA115" i="12" s="1"/>
  <c r="AO127" i="12"/>
  <c r="AG127" i="12"/>
  <c r="AY126" i="12"/>
  <c r="AY125" i="12"/>
  <c r="AY124" i="12"/>
  <c r="AY123" i="12"/>
  <c r="AY122" i="12"/>
  <c r="AY121" i="12"/>
  <c r="AY120" i="12"/>
  <c r="AY119" i="12"/>
  <c r="AH127" i="12"/>
  <c r="AY118" i="12"/>
  <c r="AY117" i="12"/>
  <c r="AY116" i="12"/>
  <c r="BB127" i="12"/>
  <c r="AX127" i="12"/>
  <c r="AW127" i="12"/>
  <c r="AN127" i="12"/>
  <c r="AM127" i="12"/>
  <c r="AL127" i="12"/>
  <c r="AK127" i="12"/>
  <c r="AJ127" i="12"/>
  <c r="AI127" i="12"/>
  <c r="AY115" i="12"/>
  <c r="AY97" i="12"/>
  <c r="BA92" i="12"/>
  <c r="BA91" i="12"/>
  <c r="BA90" i="12"/>
  <c r="AE105" i="12"/>
  <c r="AE89" i="12" s="1"/>
  <c r="AE104" i="12"/>
  <c r="AE88" i="12" s="1"/>
  <c r="AE103" i="12"/>
  <c r="AE87" i="12" s="1"/>
  <c r="AE102" i="12"/>
  <c r="AE86" i="12" s="1"/>
  <c r="BA85" i="12"/>
  <c r="BA84" i="12"/>
  <c r="BA83" i="12"/>
  <c r="BA82" i="12"/>
  <c r="AE97" i="12"/>
  <c r="AE81" i="12" s="1"/>
  <c r="BB92" i="12"/>
  <c r="BB91" i="12"/>
  <c r="BB90" i="12"/>
  <c r="BB89" i="12"/>
  <c r="BB88" i="12"/>
  <c r="BB87" i="12"/>
  <c r="BB86" i="12"/>
  <c r="BB85" i="12"/>
  <c r="BB84" i="12"/>
  <c r="BB83" i="12"/>
  <c r="BB82" i="12"/>
  <c r="BB81" i="12"/>
  <c r="BB109" i="12"/>
  <c r="AX92" i="12"/>
  <c r="AW92" i="12"/>
  <c r="AV92" i="12"/>
  <c r="AX91" i="12"/>
  <c r="AW91" i="12"/>
  <c r="AV91" i="12"/>
  <c r="AX90" i="12"/>
  <c r="AW90" i="12"/>
  <c r="AV90" i="12"/>
  <c r="AX89" i="12"/>
  <c r="AW89" i="12"/>
  <c r="AV89" i="12"/>
  <c r="AX88" i="12"/>
  <c r="AW88" i="12"/>
  <c r="AV88" i="12"/>
  <c r="AX87" i="12"/>
  <c r="AW87" i="12"/>
  <c r="AV87" i="12"/>
  <c r="AX86" i="12"/>
  <c r="AW86" i="12"/>
  <c r="AV86" i="12"/>
  <c r="AX85" i="12"/>
  <c r="AW85" i="12"/>
  <c r="AV85" i="12"/>
  <c r="AX84" i="12"/>
  <c r="AW84" i="12"/>
  <c r="AV84" i="12"/>
  <c r="AX83" i="12"/>
  <c r="AW83" i="12"/>
  <c r="AV83" i="12"/>
  <c r="AX82" i="12"/>
  <c r="AW82" i="12"/>
  <c r="AV82" i="12"/>
  <c r="AX81" i="12"/>
  <c r="AW81" i="12"/>
  <c r="AV81" i="12"/>
  <c r="AX109" i="12"/>
  <c r="AW109" i="12"/>
  <c r="AV109" i="12"/>
  <c r="AO109" i="12"/>
  <c r="AN109" i="12"/>
  <c r="AM109" i="12"/>
  <c r="AL109" i="12"/>
  <c r="AK109" i="12"/>
  <c r="AJ109" i="12"/>
  <c r="AI109" i="12"/>
  <c r="AH109" i="12"/>
  <c r="AG109" i="12"/>
  <c r="AF109" i="12"/>
  <c r="AY108" i="12"/>
  <c r="AY107" i="12"/>
  <c r="AY106" i="12"/>
  <c r="AY105" i="12"/>
  <c r="AY104" i="12"/>
  <c r="AY103" i="12"/>
  <c r="AY102" i="12"/>
  <c r="AY101" i="12"/>
  <c r="AY100" i="12"/>
  <c r="AY99" i="12"/>
  <c r="AY98" i="12"/>
  <c r="F12" i="39" l="1"/>
  <c r="K12" i="39"/>
  <c r="F11" i="40"/>
  <c r="K11" i="40"/>
  <c r="AY25" i="39"/>
  <c r="AY45" i="40"/>
  <c r="AY23" i="40"/>
  <c r="AY49" i="39"/>
  <c r="AY83" i="12"/>
  <c r="AE106" i="12"/>
  <c r="AE90" i="12" s="1"/>
  <c r="P122" i="12"/>
  <c r="AE122" i="12"/>
  <c r="X98" i="12"/>
  <c r="X82" i="12" s="1"/>
  <c r="AY82" i="12"/>
  <c r="AN93" i="12"/>
  <c r="E34" i="12" s="1"/>
  <c r="AY85" i="12"/>
  <c r="AY86" i="12"/>
  <c r="AY87" i="12"/>
  <c r="AJ93" i="12"/>
  <c r="E30" i="12" s="1"/>
  <c r="AX93" i="12"/>
  <c r="E38" i="12" s="1"/>
  <c r="AY89" i="12"/>
  <c r="AY90" i="12"/>
  <c r="AY91" i="12"/>
  <c r="X106" i="12"/>
  <c r="X90" i="12" s="1"/>
  <c r="AE98" i="12"/>
  <c r="AE82" i="12" s="1"/>
  <c r="BA86" i="12"/>
  <c r="AY81" i="12"/>
  <c r="X99" i="12"/>
  <c r="X83" i="12" s="1"/>
  <c r="X107" i="12"/>
  <c r="X91" i="12" s="1"/>
  <c r="P87" i="12"/>
  <c r="AE99" i="12"/>
  <c r="AE83" i="12" s="1"/>
  <c r="AE107" i="12"/>
  <c r="AE91" i="12" s="1"/>
  <c r="BA87" i="12"/>
  <c r="P115" i="12"/>
  <c r="P123" i="12"/>
  <c r="X119" i="12"/>
  <c r="AE115" i="12"/>
  <c r="AE123" i="12"/>
  <c r="BA119" i="12"/>
  <c r="BA118" i="12"/>
  <c r="X100" i="12"/>
  <c r="X84" i="12" s="1"/>
  <c r="X108" i="12"/>
  <c r="X92" i="12" s="1"/>
  <c r="P88" i="12"/>
  <c r="AE100" i="12"/>
  <c r="AE84" i="12" s="1"/>
  <c r="AE108" i="12"/>
  <c r="AE92" i="12" s="1"/>
  <c r="BA88" i="12"/>
  <c r="P116" i="12"/>
  <c r="P124" i="12"/>
  <c r="X120" i="12"/>
  <c r="AE116" i="12"/>
  <c r="AE124" i="12"/>
  <c r="BA120" i="12"/>
  <c r="P86" i="12"/>
  <c r="X118" i="12"/>
  <c r="X101" i="12"/>
  <c r="X85" i="12" s="1"/>
  <c r="P81" i="12"/>
  <c r="P89" i="12"/>
  <c r="AE101" i="12"/>
  <c r="AE85" i="12" s="1"/>
  <c r="BA81" i="12"/>
  <c r="BA89" i="12"/>
  <c r="P117" i="12"/>
  <c r="P125" i="12"/>
  <c r="X121" i="12"/>
  <c r="AE117" i="12"/>
  <c r="AE125" i="12"/>
  <c r="BA121" i="12"/>
  <c r="X102" i="12"/>
  <c r="X86" i="12" s="1"/>
  <c r="P82" i="12"/>
  <c r="P90" i="12"/>
  <c r="P118" i="12"/>
  <c r="P126" i="12"/>
  <c r="X122" i="12"/>
  <c r="AE126" i="12"/>
  <c r="X126" i="12"/>
  <c r="X103" i="12"/>
  <c r="X87" i="12" s="1"/>
  <c r="P83" i="12"/>
  <c r="P91" i="12"/>
  <c r="P119" i="12"/>
  <c r="X115" i="12"/>
  <c r="X123" i="12"/>
  <c r="X104" i="12"/>
  <c r="X88" i="12" s="1"/>
  <c r="P84" i="12"/>
  <c r="P92" i="12"/>
  <c r="P120" i="12"/>
  <c r="X116" i="12"/>
  <c r="X124" i="12"/>
  <c r="X97" i="12"/>
  <c r="X81" i="12" s="1"/>
  <c r="X105" i="12"/>
  <c r="X89" i="12" s="1"/>
  <c r="P85" i="12"/>
  <c r="P121" i="12"/>
  <c r="X117" i="12"/>
  <c r="X125" i="12"/>
  <c r="AY127" i="12"/>
  <c r="AF127" i="12"/>
  <c r="AY109" i="12"/>
  <c r="AI93" i="12"/>
  <c r="E29" i="12" s="1"/>
  <c r="AW93" i="12"/>
  <c r="E37" i="12" s="1"/>
  <c r="AY84" i="12"/>
  <c r="AO93" i="12"/>
  <c r="E35" i="12" s="1"/>
  <c r="AY92" i="12"/>
  <c r="AL93" i="12"/>
  <c r="E32" i="12" s="1"/>
  <c r="AH93" i="12"/>
  <c r="E28" i="12" s="1"/>
  <c r="AV93" i="12"/>
  <c r="E36" i="12" s="1"/>
  <c r="AK93" i="12"/>
  <c r="E31" i="12" s="1"/>
  <c r="AM93" i="12"/>
  <c r="E33" i="12" s="1"/>
  <c r="AY88" i="12"/>
  <c r="BB93" i="12"/>
  <c r="AG93" i="12"/>
  <c r="E27" i="12" s="1"/>
  <c r="AF93" i="12"/>
  <c r="E26" i="12" s="1"/>
  <c r="E39" i="12" l="1"/>
  <c r="D8" i="12"/>
  <c r="AY93" i="12"/>
  <c r="D7" i="12" s="1"/>
  <c r="BB58" i="12" l="1"/>
  <c r="BA58" i="12"/>
  <c r="BB57" i="12"/>
  <c r="BA57" i="12"/>
  <c r="BB56" i="12"/>
  <c r="BA56" i="12"/>
  <c r="BB55" i="12"/>
  <c r="BA55" i="12"/>
  <c r="BB54" i="12"/>
  <c r="BA54" i="12"/>
  <c r="BB53" i="12"/>
  <c r="BA53" i="12"/>
  <c r="BB52" i="12"/>
  <c r="BA52" i="12"/>
  <c r="BB51" i="12"/>
  <c r="BA51" i="12"/>
  <c r="BB50" i="12"/>
  <c r="BA50" i="12"/>
  <c r="BB49" i="12"/>
  <c r="BA49" i="12"/>
  <c r="BB48" i="12"/>
  <c r="BA48" i="12"/>
  <c r="BB47" i="12"/>
  <c r="BA47" i="12"/>
  <c r="AY74" i="12"/>
  <c r="AY73" i="12"/>
  <c r="AY72" i="12"/>
  <c r="AY71" i="12"/>
  <c r="AY70" i="12"/>
  <c r="AY69" i="12"/>
  <c r="AY68" i="12"/>
  <c r="AY67" i="12"/>
  <c r="AY66" i="12"/>
  <c r="AY65" i="12"/>
  <c r="AY64" i="12"/>
  <c r="AY63" i="12"/>
  <c r="AX58" i="12"/>
  <c r="AW58" i="12"/>
  <c r="AV58" i="12"/>
  <c r="AO58" i="12"/>
  <c r="AN58" i="12"/>
  <c r="AX57" i="12"/>
  <c r="AW57" i="12"/>
  <c r="AV57" i="12"/>
  <c r="AO57" i="12"/>
  <c r="AN57" i="12"/>
  <c r="AX56" i="12"/>
  <c r="AW56" i="12"/>
  <c r="AV56" i="12"/>
  <c r="AO56" i="12"/>
  <c r="AN56" i="12"/>
  <c r="AX55" i="12"/>
  <c r="AW55" i="12"/>
  <c r="AV55" i="12"/>
  <c r="AO55" i="12"/>
  <c r="AN55" i="12"/>
  <c r="AX54" i="12"/>
  <c r="AW54" i="12"/>
  <c r="AV54" i="12"/>
  <c r="AO54" i="12"/>
  <c r="AN54" i="12"/>
  <c r="AX53" i="12"/>
  <c r="AW53" i="12"/>
  <c r="AV53" i="12"/>
  <c r="AO53" i="12"/>
  <c r="AN53" i="12"/>
  <c r="AX52" i="12"/>
  <c r="AW52" i="12"/>
  <c r="AV52" i="12"/>
  <c r="AO52" i="12"/>
  <c r="AN52" i="12"/>
  <c r="AX51" i="12"/>
  <c r="AW51" i="12"/>
  <c r="AV51" i="12"/>
  <c r="AO51" i="12"/>
  <c r="AN51" i="12"/>
  <c r="AX50" i="12"/>
  <c r="AW50" i="12"/>
  <c r="AV50" i="12"/>
  <c r="AO50" i="12"/>
  <c r="AN50" i="12"/>
  <c r="AX49" i="12"/>
  <c r="AW49" i="12"/>
  <c r="AV49" i="12"/>
  <c r="AO49" i="12"/>
  <c r="AN49" i="12"/>
  <c r="AX48" i="12"/>
  <c r="AW48" i="12"/>
  <c r="AV48" i="12"/>
  <c r="AO48" i="12"/>
  <c r="AN48" i="12"/>
  <c r="AX47" i="12"/>
  <c r="AW47" i="12"/>
  <c r="AV47" i="12"/>
  <c r="AO47" i="12"/>
  <c r="AN47" i="12"/>
  <c r="AX75" i="12"/>
  <c r="AW75" i="12"/>
  <c r="AV75" i="12"/>
  <c r="AO75" i="12"/>
  <c r="AN75" i="12"/>
  <c r="AM75" i="12"/>
  <c r="AL75" i="12"/>
  <c r="AK75" i="12"/>
  <c r="AJ75" i="12"/>
  <c r="AI75" i="12"/>
  <c r="AH75" i="12"/>
  <c r="AG75" i="12"/>
  <c r="AF75" i="12"/>
  <c r="AM58" i="12"/>
  <c r="AL58" i="12"/>
  <c r="AK58" i="12"/>
  <c r="AJ58" i="12"/>
  <c r="AM57" i="12"/>
  <c r="AL57" i="12"/>
  <c r="AK57" i="12"/>
  <c r="AJ57" i="12"/>
  <c r="AM56" i="12"/>
  <c r="AL56" i="12"/>
  <c r="AK56" i="12"/>
  <c r="AJ56" i="12"/>
  <c r="AM55" i="12"/>
  <c r="AL55" i="12"/>
  <c r="AK55" i="12"/>
  <c r="AJ55" i="12"/>
  <c r="AM54" i="12"/>
  <c r="AL54" i="12"/>
  <c r="AK54" i="12"/>
  <c r="AJ54" i="12"/>
  <c r="AM53" i="12"/>
  <c r="AL53" i="12"/>
  <c r="AK53" i="12"/>
  <c r="AJ53" i="12"/>
  <c r="AM52" i="12"/>
  <c r="AL52" i="12"/>
  <c r="AK52" i="12"/>
  <c r="AJ52" i="12"/>
  <c r="AM51" i="12"/>
  <c r="AL51" i="12"/>
  <c r="AK51" i="12"/>
  <c r="AJ51" i="12"/>
  <c r="AM50" i="12"/>
  <c r="AL50" i="12"/>
  <c r="AK50" i="12"/>
  <c r="AJ50" i="12"/>
  <c r="AM49" i="12"/>
  <c r="AL49" i="12"/>
  <c r="AK49" i="12"/>
  <c r="AJ49" i="12"/>
  <c r="AM48" i="12"/>
  <c r="AL48" i="12"/>
  <c r="AK48" i="12"/>
  <c r="AJ48" i="12"/>
  <c r="AM47" i="12"/>
  <c r="AL47" i="12"/>
  <c r="AK47" i="12"/>
  <c r="AJ47" i="12"/>
  <c r="AI58" i="12"/>
  <c r="AH58" i="12"/>
  <c r="AG58" i="12"/>
  <c r="AF58" i="12"/>
  <c r="AE58" i="12"/>
  <c r="AI57" i="12"/>
  <c r="AH57" i="12"/>
  <c r="AG57" i="12"/>
  <c r="AF57" i="12"/>
  <c r="AE57" i="12"/>
  <c r="AI56" i="12"/>
  <c r="AH56" i="12"/>
  <c r="AG56" i="12"/>
  <c r="AF56" i="12"/>
  <c r="AE56" i="12"/>
  <c r="AI55" i="12"/>
  <c r="AH55" i="12"/>
  <c r="AG55" i="12"/>
  <c r="AF55" i="12"/>
  <c r="AE55" i="12"/>
  <c r="AI54" i="12"/>
  <c r="AH54" i="12"/>
  <c r="AG54" i="12"/>
  <c r="AF54" i="12"/>
  <c r="AE54" i="12"/>
  <c r="AI53" i="12"/>
  <c r="AH53" i="12"/>
  <c r="AG53" i="12"/>
  <c r="AF53" i="12"/>
  <c r="AE53" i="12"/>
  <c r="AI52" i="12"/>
  <c r="AH52" i="12"/>
  <c r="AG52" i="12"/>
  <c r="AF52" i="12"/>
  <c r="AE52" i="12"/>
  <c r="AI51" i="12"/>
  <c r="AH51" i="12"/>
  <c r="AG51" i="12"/>
  <c r="AF51" i="12"/>
  <c r="AE51" i="12"/>
  <c r="AI50" i="12"/>
  <c r="AH50" i="12"/>
  <c r="AG50" i="12"/>
  <c r="AF50" i="12"/>
  <c r="AE50" i="12"/>
  <c r="AI49" i="12"/>
  <c r="AH49" i="12"/>
  <c r="AG49" i="12"/>
  <c r="AF49" i="12"/>
  <c r="AE49" i="12"/>
  <c r="AI48" i="12"/>
  <c r="AH48" i="12"/>
  <c r="AG48" i="12"/>
  <c r="AF48" i="12"/>
  <c r="AE48" i="12"/>
  <c r="AI47" i="12"/>
  <c r="AH47" i="12"/>
  <c r="AG47" i="12"/>
  <c r="AF47" i="12"/>
  <c r="AE47" i="12"/>
  <c r="AY57" i="12" l="1"/>
  <c r="AY52" i="12"/>
  <c r="AY49" i="12"/>
  <c r="AY54" i="12"/>
  <c r="AY51" i="12"/>
  <c r="AY48" i="12"/>
  <c r="AY56" i="12"/>
  <c r="AL59" i="12"/>
  <c r="D32" i="12" s="1"/>
  <c r="AY53" i="12"/>
  <c r="AY50" i="12"/>
  <c r="AY58" i="12"/>
  <c r="AY47" i="12"/>
  <c r="AY55" i="12"/>
  <c r="AN59" i="12"/>
  <c r="D34" i="12" s="1"/>
  <c r="BB59" i="12"/>
  <c r="AJ59" i="12"/>
  <c r="D30" i="12" s="1"/>
  <c r="AW59" i="12"/>
  <c r="D37" i="12" s="1"/>
  <c r="AX59" i="12"/>
  <c r="D38" i="12" s="1"/>
  <c r="AO59" i="12"/>
  <c r="D35" i="12" s="1"/>
  <c r="AV59" i="12"/>
  <c r="D36" i="12" s="1"/>
  <c r="AY75" i="12"/>
  <c r="AK59" i="12"/>
  <c r="D31" i="12" s="1"/>
  <c r="AM59" i="12"/>
  <c r="D33" i="12" s="1"/>
  <c r="AF59" i="12"/>
  <c r="D26" i="12" s="1"/>
  <c r="AH59" i="12"/>
  <c r="D28" i="12" s="1"/>
  <c r="AI59" i="12"/>
  <c r="D29" i="12" s="1"/>
  <c r="AG59" i="12"/>
  <c r="D27" i="12" s="1"/>
  <c r="D39" i="12" l="1"/>
  <c r="C8" i="12"/>
  <c r="O79" i="38"/>
  <c r="B75" i="38"/>
  <c r="B71" i="38" s="1"/>
  <c r="B21" i="38" s="1"/>
  <c r="C75" i="38"/>
  <c r="C71" i="38" s="1"/>
  <c r="C21" i="38" s="1"/>
  <c r="D75" i="38"/>
  <c r="D71" i="38" s="1"/>
  <c r="D21" i="38" s="1"/>
  <c r="E75" i="38"/>
  <c r="E71" i="38" s="1"/>
  <c r="E21" i="38" s="1"/>
  <c r="F75" i="38"/>
  <c r="F71" i="38" s="1"/>
  <c r="F21" i="38" s="1"/>
  <c r="G75" i="38"/>
  <c r="G71" i="38" s="1"/>
  <c r="G21" i="38" s="1"/>
  <c r="H75" i="38"/>
  <c r="H71" i="38" s="1"/>
  <c r="H21" i="38" s="1"/>
  <c r="I75" i="38"/>
  <c r="I71" i="38" s="1"/>
  <c r="I21" i="38" s="1"/>
  <c r="J75" i="38"/>
  <c r="J71" i="38" s="1"/>
  <c r="J21" i="38" s="1"/>
  <c r="K75" i="38"/>
  <c r="K71" i="38" s="1"/>
  <c r="K21" i="38" s="1"/>
  <c r="L75" i="38"/>
  <c r="L71" i="38" s="1"/>
  <c r="L21" i="38" s="1"/>
  <c r="M75" i="38"/>
  <c r="M71" i="38" s="1"/>
  <c r="M21" i="38" s="1"/>
  <c r="O29" i="38"/>
  <c r="D19" i="38"/>
  <c r="E19" i="38"/>
  <c r="G19" i="38"/>
  <c r="H19" i="38"/>
  <c r="I19" i="38"/>
  <c r="K19" i="38"/>
  <c r="M19" i="38"/>
  <c r="M63" i="15"/>
  <c r="L63" i="15"/>
  <c r="K63" i="15"/>
  <c r="J63" i="15"/>
  <c r="H63" i="15"/>
  <c r="F63" i="15"/>
  <c r="E63" i="15"/>
  <c r="D63" i="15"/>
  <c r="C63" i="15"/>
  <c r="B63" i="15"/>
  <c r="M62" i="15"/>
  <c r="L62" i="15"/>
  <c r="K62" i="15"/>
  <c r="J62" i="15"/>
  <c r="H62" i="15"/>
  <c r="F62" i="15"/>
  <c r="E62" i="15"/>
  <c r="D62" i="15"/>
  <c r="C62" i="15"/>
  <c r="B62" i="15"/>
  <c r="M61" i="15"/>
  <c r="L61" i="15"/>
  <c r="K61" i="15"/>
  <c r="J61" i="15"/>
  <c r="H61" i="15"/>
  <c r="F61" i="15"/>
  <c r="E61" i="15"/>
  <c r="D61" i="15"/>
  <c r="C61" i="15"/>
  <c r="B61" i="15"/>
  <c r="M60" i="15"/>
  <c r="L60" i="15"/>
  <c r="K60" i="15"/>
  <c r="J60" i="15"/>
  <c r="H60" i="15"/>
  <c r="F60" i="15"/>
  <c r="E60" i="15"/>
  <c r="D60" i="15"/>
  <c r="C60" i="15"/>
  <c r="B60" i="15"/>
  <c r="M59" i="15"/>
  <c r="L59" i="15"/>
  <c r="K59" i="15"/>
  <c r="J59" i="15"/>
  <c r="H59" i="15"/>
  <c r="F59" i="15"/>
  <c r="E59" i="15"/>
  <c r="D59" i="15"/>
  <c r="C59" i="15"/>
  <c r="B59" i="15"/>
  <c r="M58" i="15"/>
  <c r="L58" i="15"/>
  <c r="K58" i="15"/>
  <c r="J58" i="15"/>
  <c r="H58" i="15"/>
  <c r="F58" i="15"/>
  <c r="E58" i="15"/>
  <c r="D58" i="15"/>
  <c r="C58" i="15"/>
  <c r="B58" i="15"/>
  <c r="M57" i="15"/>
  <c r="L57" i="15"/>
  <c r="K57" i="15"/>
  <c r="J57" i="15"/>
  <c r="I64" i="15"/>
  <c r="I50" i="15" s="1"/>
  <c r="H57" i="15"/>
  <c r="G64" i="15"/>
  <c r="G50" i="15" s="1"/>
  <c r="F57" i="15"/>
  <c r="E57" i="15"/>
  <c r="D57" i="15"/>
  <c r="C57" i="15"/>
  <c r="B57" i="15"/>
  <c r="M22" i="15"/>
  <c r="L22" i="15"/>
  <c r="K22" i="15"/>
  <c r="J22" i="15"/>
  <c r="H22" i="15"/>
  <c r="F22" i="15"/>
  <c r="E22" i="15"/>
  <c r="D22" i="15"/>
  <c r="C22" i="15"/>
  <c r="B22" i="15"/>
  <c r="M21" i="15"/>
  <c r="L21" i="15"/>
  <c r="K21" i="15"/>
  <c r="J21" i="15"/>
  <c r="H21" i="15"/>
  <c r="F21" i="15"/>
  <c r="E21" i="15"/>
  <c r="D21" i="15"/>
  <c r="C21" i="15"/>
  <c r="B21" i="15"/>
  <c r="M20" i="15"/>
  <c r="L20" i="15"/>
  <c r="K20" i="15"/>
  <c r="J20" i="15"/>
  <c r="H20" i="15"/>
  <c r="F20" i="15"/>
  <c r="E20" i="15"/>
  <c r="D20" i="15"/>
  <c r="C20" i="15"/>
  <c r="B20" i="15"/>
  <c r="M19" i="15"/>
  <c r="L19" i="15"/>
  <c r="K19" i="15"/>
  <c r="J19" i="15"/>
  <c r="H19" i="15"/>
  <c r="F19" i="15"/>
  <c r="E19" i="15"/>
  <c r="D19" i="15"/>
  <c r="C19" i="15"/>
  <c r="B19" i="15"/>
  <c r="M18" i="15"/>
  <c r="L18" i="15"/>
  <c r="K18" i="15"/>
  <c r="J18" i="15"/>
  <c r="H18" i="15"/>
  <c r="F18" i="15"/>
  <c r="E18" i="15"/>
  <c r="D18" i="15"/>
  <c r="C18" i="15"/>
  <c r="B18" i="15"/>
  <c r="M17" i="15"/>
  <c r="L17" i="15"/>
  <c r="K17" i="15"/>
  <c r="J17" i="15"/>
  <c r="H17" i="15"/>
  <c r="F17" i="15"/>
  <c r="E17" i="15"/>
  <c r="D17" i="15"/>
  <c r="C17" i="15"/>
  <c r="B17" i="15"/>
  <c r="M16" i="15"/>
  <c r="L16" i="15"/>
  <c r="K16" i="15"/>
  <c r="J16" i="15"/>
  <c r="H16" i="15"/>
  <c r="F16" i="15"/>
  <c r="E16" i="15"/>
  <c r="D16" i="15"/>
  <c r="C16" i="15"/>
  <c r="B16" i="15"/>
  <c r="D24" i="32"/>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H58" i="30"/>
  <c r="H57" i="30"/>
  <c r="H56" i="30"/>
  <c r="H55" i="30"/>
  <c r="H54" i="30"/>
  <c r="H53" i="30"/>
  <c r="H52" i="30"/>
  <c r="H51" i="30"/>
  <c r="H50" i="30"/>
  <c r="H49" i="30"/>
  <c r="H48" i="30"/>
  <c r="H47" i="30"/>
  <c r="H46" i="30"/>
  <c r="H45" i="30"/>
  <c r="H44" i="30"/>
  <c r="H43" i="30"/>
  <c r="H42"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Y96" i="29"/>
  <c r="Y95" i="29"/>
  <c r="Y94" i="29"/>
  <c r="Y93" i="29"/>
  <c r="Y92" i="29"/>
  <c r="Y91" i="29"/>
  <c r="Y90" i="29"/>
  <c r="Y89" i="29"/>
  <c r="Y88" i="29"/>
  <c r="Y87" i="29"/>
  <c r="Y86" i="29"/>
  <c r="Y85" i="29"/>
  <c r="Y84" i="29"/>
  <c r="Y83" i="29"/>
  <c r="Y82" i="29"/>
  <c r="Y81" i="29"/>
  <c r="Y80" i="29"/>
  <c r="M72" i="29"/>
  <c r="L72" i="29"/>
  <c r="K72" i="29"/>
  <c r="J72" i="29"/>
  <c r="I72" i="29"/>
  <c r="H72" i="29"/>
  <c r="G72" i="29"/>
  <c r="F72" i="29"/>
  <c r="E72" i="29"/>
  <c r="D72" i="29"/>
  <c r="C72" i="29"/>
  <c r="B72" i="29"/>
  <c r="M71" i="29"/>
  <c r="L71" i="29"/>
  <c r="K71" i="29"/>
  <c r="J71" i="29"/>
  <c r="I71" i="29"/>
  <c r="H71" i="29"/>
  <c r="G71" i="29"/>
  <c r="F71" i="29"/>
  <c r="E71" i="29"/>
  <c r="D71" i="29"/>
  <c r="C71" i="29"/>
  <c r="B71" i="29"/>
  <c r="M70" i="29"/>
  <c r="L70" i="29"/>
  <c r="K70" i="29"/>
  <c r="J70" i="29"/>
  <c r="I70" i="29"/>
  <c r="H70" i="29"/>
  <c r="G70" i="29"/>
  <c r="F70" i="29"/>
  <c r="E70" i="29"/>
  <c r="D70" i="29"/>
  <c r="C70" i="29"/>
  <c r="B70" i="29"/>
  <c r="M69" i="29"/>
  <c r="L69" i="29"/>
  <c r="K69" i="29"/>
  <c r="J69" i="29"/>
  <c r="I69" i="29"/>
  <c r="H69" i="29"/>
  <c r="G69" i="29"/>
  <c r="F69" i="29"/>
  <c r="E69" i="29"/>
  <c r="D69" i="29"/>
  <c r="C69" i="29"/>
  <c r="B69" i="29"/>
  <c r="M68" i="29"/>
  <c r="L68" i="29"/>
  <c r="K68" i="29"/>
  <c r="J68" i="29"/>
  <c r="I68" i="29"/>
  <c r="H68" i="29"/>
  <c r="G68" i="29"/>
  <c r="F68" i="29"/>
  <c r="E68" i="29"/>
  <c r="D68" i="29"/>
  <c r="C68" i="29"/>
  <c r="B68" i="29"/>
  <c r="M67" i="29"/>
  <c r="L67" i="29"/>
  <c r="K67" i="29"/>
  <c r="J67" i="29"/>
  <c r="I67" i="29"/>
  <c r="H67" i="29"/>
  <c r="G67" i="29"/>
  <c r="F67" i="29"/>
  <c r="E67" i="29"/>
  <c r="D67" i="29"/>
  <c r="C67" i="29"/>
  <c r="B67" i="29"/>
  <c r="M66" i="29"/>
  <c r="L66" i="29"/>
  <c r="K66" i="29"/>
  <c r="J66" i="29"/>
  <c r="I66" i="29"/>
  <c r="H66" i="29"/>
  <c r="G66" i="29"/>
  <c r="F66" i="29"/>
  <c r="E66" i="29"/>
  <c r="D66" i="29"/>
  <c r="C66" i="29"/>
  <c r="B66" i="29"/>
  <c r="M65" i="29"/>
  <c r="L65" i="29"/>
  <c r="K65" i="29"/>
  <c r="J65" i="29"/>
  <c r="I65" i="29"/>
  <c r="H65" i="29"/>
  <c r="G65" i="29"/>
  <c r="F65" i="29"/>
  <c r="E65" i="29"/>
  <c r="D65" i="29"/>
  <c r="C65" i="29"/>
  <c r="B65" i="29"/>
  <c r="M64" i="29"/>
  <c r="L64" i="29"/>
  <c r="K64" i="29"/>
  <c r="J64" i="29"/>
  <c r="I64" i="29"/>
  <c r="H64" i="29"/>
  <c r="G64" i="29"/>
  <c r="F64" i="29"/>
  <c r="E64" i="29"/>
  <c r="D64" i="29"/>
  <c r="C64" i="29"/>
  <c r="B64" i="29"/>
  <c r="M63" i="29"/>
  <c r="L63" i="29"/>
  <c r="K63" i="29"/>
  <c r="J63" i="29"/>
  <c r="I63" i="29"/>
  <c r="H63" i="29"/>
  <c r="G63" i="29"/>
  <c r="F63" i="29"/>
  <c r="E63" i="29"/>
  <c r="D63" i="29"/>
  <c r="C63" i="29"/>
  <c r="B63" i="29"/>
  <c r="M62" i="29"/>
  <c r="L62" i="29"/>
  <c r="K62" i="29"/>
  <c r="J62" i="29"/>
  <c r="I62" i="29"/>
  <c r="H62" i="29"/>
  <c r="G62" i="29"/>
  <c r="F62" i="29"/>
  <c r="E62" i="29"/>
  <c r="D62" i="29"/>
  <c r="C62" i="29"/>
  <c r="B62" i="29"/>
  <c r="M61" i="29"/>
  <c r="L61" i="29"/>
  <c r="K61" i="29"/>
  <c r="J61" i="29"/>
  <c r="I61" i="29"/>
  <c r="H61" i="29"/>
  <c r="G61" i="29"/>
  <c r="F61" i="29"/>
  <c r="E61" i="29"/>
  <c r="D61" i="29"/>
  <c r="C61" i="29"/>
  <c r="B61" i="29"/>
  <c r="M60" i="29"/>
  <c r="L60" i="29"/>
  <c r="K60" i="29"/>
  <c r="J60" i="29"/>
  <c r="I60" i="29"/>
  <c r="H60" i="29"/>
  <c r="G60" i="29"/>
  <c r="F60" i="29"/>
  <c r="E60" i="29"/>
  <c r="D60" i="29"/>
  <c r="C60" i="29"/>
  <c r="B60"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I76" i="29" s="1"/>
  <c r="H56" i="29"/>
  <c r="H76" i="29" s="1"/>
  <c r="G56" i="29"/>
  <c r="F56" i="29"/>
  <c r="E56" i="29"/>
  <c r="D56" i="29"/>
  <c r="C56" i="29"/>
  <c r="B56" i="29"/>
  <c r="C46" i="29"/>
  <c r="C45" i="29"/>
  <c r="O105" i="28"/>
  <c r="Z101" i="28"/>
  <c r="Y97" i="28"/>
  <c r="Y96" i="28"/>
  <c r="Y95" i="28"/>
  <c r="Y94" i="28"/>
  <c r="Y93" i="28"/>
  <c r="Y92" i="28"/>
  <c r="Y91" i="28"/>
  <c r="Q90" i="28"/>
  <c r="Q101" i="28" s="1"/>
  <c r="Y89" i="28"/>
  <c r="Y88" i="28"/>
  <c r="Y87" i="28"/>
  <c r="Y86" i="28"/>
  <c r="Y85" i="28"/>
  <c r="Y84" i="28"/>
  <c r="Y83" i="28"/>
  <c r="Y82" i="28"/>
  <c r="Y81" i="28"/>
  <c r="M72" i="28"/>
  <c r="L72" i="28"/>
  <c r="K72" i="28"/>
  <c r="J72" i="28"/>
  <c r="I72" i="28"/>
  <c r="H72" i="28"/>
  <c r="G72" i="28"/>
  <c r="F72" i="28"/>
  <c r="E72" i="28"/>
  <c r="D72" i="28"/>
  <c r="C72" i="28"/>
  <c r="B72" i="28"/>
  <c r="M71" i="28"/>
  <c r="L71" i="28"/>
  <c r="K71" i="28"/>
  <c r="J71" i="28"/>
  <c r="I71" i="28"/>
  <c r="H71" i="28"/>
  <c r="G71" i="28"/>
  <c r="F71" i="28"/>
  <c r="E71" i="28"/>
  <c r="D71" i="28"/>
  <c r="C71" i="28"/>
  <c r="B71" i="28"/>
  <c r="M70" i="28"/>
  <c r="L70" i="28"/>
  <c r="K70" i="28"/>
  <c r="J70" i="28"/>
  <c r="I70" i="28"/>
  <c r="H70" i="28"/>
  <c r="G70" i="28"/>
  <c r="F70" i="28"/>
  <c r="E70" i="28"/>
  <c r="D70" i="28"/>
  <c r="C70" i="28"/>
  <c r="B70" i="28"/>
  <c r="M69" i="28"/>
  <c r="L69" i="28"/>
  <c r="K69" i="28"/>
  <c r="J69" i="28"/>
  <c r="I69" i="28"/>
  <c r="H69" i="28"/>
  <c r="G69" i="28"/>
  <c r="F69" i="28"/>
  <c r="E69" i="28"/>
  <c r="D69" i="28"/>
  <c r="C69" i="28"/>
  <c r="B69" i="28"/>
  <c r="M68" i="28"/>
  <c r="L68" i="28"/>
  <c r="K68" i="28"/>
  <c r="J68" i="28"/>
  <c r="I68" i="28"/>
  <c r="H68" i="28"/>
  <c r="G68" i="28"/>
  <c r="F68" i="28"/>
  <c r="E68" i="28"/>
  <c r="D68" i="28"/>
  <c r="C68" i="28"/>
  <c r="B68" i="28"/>
  <c r="M67" i="28"/>
  <c r="L67" i="28"/>
  <c r="K67" i="28"/>
  <c r="J67" i="28"/>
  <c r="I67" i="28"/>
  <c r="H67" i="28"/>
  <c r="G67" i="28"/>
  <c r="F67" i="28"/>
  <c r="E67" i="28"/>
  <c r="D67" i="28"/>
  <c r="C67" i="28"/>
  <c r="B67" i="28"/>
  <c r="M66" i="28"/>
  <c r="L66" i="28"/>
  <c r="K66" i="28"/>
  <c r="J66" i="28"/>
  <c r="I66" i="28"/>
  <c r="H66" i="28"/>
  <c r="G66" i="28"/>
  <c r="F66" i="28"/>
  <c r="E66" i="28"/>
  <c r="D66" i="28"/>
  <c r="C66" i="28"/>
  <c r="B66" i="28"/>
  <c r="M65" i="28"/>
  <c r="L65" i="28"/>
  <c r="K65" i="28"/>
  <c r="J65" i="28"/>
  <c r="I65" i="28"/>
  <c r="G65" i="28"/>
  <c r="F65" i="28"/>
  <c r="E65" i="28"/>
  <c r="D65" i="28"/>
  <c r="C65" i="28"/>
  <c r="B65" i="28"/>
  <c r="M64" i="28"/>
  <c r="L64" i="28"/>
  <c r="K64" i="28"/>
  <c r="J64" i="28"/>
  <c r="I64" i="28"/>
  <c r="H64" i="28"/>
  <c r="G64" i="28"/>
  <c r="F64" i="28"/>
  <c r="E64" i="28"/>
  <c r="D64" i="28"/>
  <c r="C64" i="28"/>
  <c r="B64" i="28"/>
  <c r="M63" i="28"/>
  <c r="L63" i="28"/>
  <c r="K63" i="28"/>
  <c r="J63" i="28"/>
  <c r="I63" i="28"/>
  <c r="H63" i="28"/>
  <c r="G63" i="28"/>
  <c r="F63" i="28"/>
  <c r="E63" i="28"/>
  <c r="D63" i="28"/>
  <c r="C63" i="28"/>
  <c r="B63" i="28"/>
  <c r="M62" i="28"/>
  <c r="L62" i="28"/>
  <c r="K62" i="28"/>
  <c r="J62" i="28"/>
  <c r="I62" i="28"/>
  <c r="H62" i="28"/>
  <c r="G62" i="28"/>
  <c r="F62" i="28"/>
  <c r="E62" i="28"/>
  <c r="D62" i="28"/>
  <c r="C62" i="28"/>
  <c r="B62" i="28"/>
  <c r="M61" i="28"/>
  <c r="L61" i="28"/>
  <c r="K61" i="28"/>
  <c r="J61" i="28"/>
  <c r="I61" i="28"/>
  <c r="H61" i="28"/>
  <c r="G61" i="28"/>
  <c r="F61" i="28"/>
  <c r="E61" i="28"/>
  <c r="D61" i="28"/>
  <c r="C61" i="28"/>
  <c r="B61" i="28"/>
  <c r="M60" i="28"/>
  <c r="L60" i="28"/>
  <c r="K60" i="28"/>
  <c r="J60" i="28"/>
  <c r="I60" i="28"/>
  <c r="H60" i="28"/>
  <c r="G60" i="28"/>
  <c r="F60" i="28"/>
  <c r="E60" i="28"/>
  <c r="D60" i="28"/>
  <c r="C60" i="28"/>
  <c r="B60" i="28"/>
  <c r="M59" i="28"/>
  <c r="L59" i="28"/>
  <c r="K59" i="28"/>
  <c r="J59" i="28"/>
  <c r="I59" i="28"/>
  <c r="H59" i="28"/>
  <c r="G59" i="28"/>
  <c r="F59" i="28"/>
  <c r="E59" i="28"/>
  <c r="D59" i="28"/>
  <c r="C59" i="28"/>
  <c r="B59" i="28"/>
  <c r="M58" i="28"/>
  <c r="L58" i="28"/>
  <c r="K58" i="28"/>
  <c r="J58" i="28"/>
  <c r="I58" i="28"/>
  <c r="H58" i="28"/>
  <c r="G58" i="28"/>
  <c r="F58" i="28"/>
  <c r="E58" i="28"/>
  <c r="D58" i="28"/>
  <c r="C58" i="28"/>
  <c r="B58" i="28"/>
  <c r="M57" i="28"/>
  <c r="L57" i="28"/>
  <c r="K57" i="28"/>
  <c r="J57" i="28"/>
  <c r="I57" i="28"/>
  <c r="H57" i="28"/>
  <c r="G57" i="28"/>
  <c r="F57" i="28"/>
  <c r="E57" i="28"/>
  <c r="D57" i="28"/>
  <c r="C57" i="28"/>
  <c r="B57" i="28"/>
  <c r="M56" i="28"/>
  <c r="L56" i="28"/>
  <c r="K56" i="28"/>
  <c r="J56" i="28"/>
  <c r="I56" i="28"/>
  <c r="I76" i="28" s="1"/>
  <c r="H56" i="28"/>
  <c r="G56" i="28"/>
  <c r="F56" i="28"/>
  <c r="E56" i="28"/>
  <c r="D56" i="28"/>
  <c r="C56" i="28"/>
  <c r="B56" i="28"/>
  <c r="C44" i="28"/>
  <c r="C43" i="28"/>
  <c r="C42" i="28"/>
  <c r="C41" i="28"/>
  <c r="C40" i="28"/>
  <c r="C39" i="28"/>
  <c r="C38" i="28"/>
  <c r="H65" i="28"/>
  <c r="L37" i="14"/>
  <c r="K37" i="14"/>
  <c r="J37" i="14"/>
  <c r="I37" i="14"/>
  <c r="G37" i="14"/>
  <c r="E37" i="14"/>
  <c r="D37" i="14"/>
  <c r="C37" i="14"/>
  <c r="B37" i="14"/>
  <c r="A37" i="14"/>
  <c r="AB67" i="40"/>
  <c r="AA67" i="40"/>
  <c r="Z67" i="40"/>
  <c r="Y67" i="40"/>
  <c r="U67" i="40"/>
  <c r="T67" i="40"/>
  <c r="S67" i="40"/>
  <c r="R67" i="40"/>
  <c r="Q67" i="40"/>
  <c r="M67" i="40"/>
  <c r="L67" i="40"/>
  <c r="K67" i="40"/>
  <c r="J67" i="40"/>
  <c r="AC66" i="40"/>
  <c r="O10" i="40" s="1"/>
  <c r="V66" i="40"/>
  <c r="N10" i="40" s="1"/>
  <c r="N66" i="40"/>
  <c r="M10" i="40" s="1"/>
  <c r="AC65" i="40"/>
  <c r="O9" i="40" s="1"/>
  <c r="V65" i="40"/>
  <c r="N9" i="40" s="1"/>
  <c r="N65" i="40"/>
  <c r="M9" i="40" s="1"/>
  <c r="AC64" i="40"/>
  <c r="O8" i="40" s="1"/>
  <c r="V64" i="40"/>
  <c r="N8" i="40" s="1"/>
  <c r="N64" i="40"/>
  <c r="M8" i="40" s="1"/>
  <c r="AC63" i="40"/>
  <c r="O7" i="40" s="1"/>
  <c r="V63" i="40"/>
  <c r="N7" i="40" s="1"/>
  <c r="N63" i="40"/>
  <c r="AC62" i="40"/>
  <c r="O6" i="40" s="1"/>
  <c r="V62" i="40"/>
  <c r="N6" i="40" s="1"/>
  <c r="N62" i="40"/>
  <c r="M6" i="40" s="1"/>
  <c r="AC61" i="40"/>
  <c r="O5" i="40" s="1"/>
  <c r="V61" i="40"/>
  <c r="N5" i="40" s="1"/>
  <c r="N61" i="40"/>
  <c r="M5" i="40" s="1"/>
  <c r="AB55" i="40"/>
  <c r="AA55" i="40"/>
  <c r="Z55" i="40"/>
  <c r="Y55" i="40"/>
  <c r="U55" i="40"/>
  <c r="T55" i="40"/>
  <c r="S55" i="40"/>
  <c r="R55" i="40"/>
  <c r="Q55" i="40"/>
  <c r="M55" i="40"/>
  <c r="L55" i="40"/>
  <c r="K55" i="40"/>
  <c r="J55" i="40"/>
  <c r="V54" i="40"/>
  <c r="N54" i="40"/>
  <c r="V53" i="40"/>
  <c r="N53" i="40"/>
  <c r="V52" i="40"/>
  <c r="N52" i="40"/>
  <c r="V51" i="40"/>
  <c r="N51" i="40"/>
  <c r="V50" i="40"/>
  <c r="N50" i="40"/>
  <c r="V49" i="40"/>
  <c r="N49" i="40"/>
  <c r="AB44" i="40"/>
  <c r="AA44" i="40"/>
  <c r="Z44" i="40"/>
  <c r="Y44" i="40"/>
  <c r="U44" i="40"/>
  <c r="T44" i="40"/>
  <c r="S44" i="40"/>
  <c r="R44" i="40"/>
  <c r="Q44" i="40"/>
  <c r="M44" i="40"/>
  <c r="L44" i="40"/>
  <c r="K44" i="40"/>
  <c r="J44" i="40"/>
  <c r="AB43" i="40"/>
  <c r="AA43" i="40"/>
  <c r="Z43" i="40"/>
  <c r="Y43" i="40"/>
  <c r="U43" i="40"/>
  <c r="T43" i="40"/>
  <c r="S43" i="40"/>
  <c r="R43" i="40"/>
  <c r="Q43" i="40"/>
  <c r="M43" i="40"/>
  <c r="L43" i="40"/>
  <c r="K43" i="40"/>
  <c r="J43" i="40"/>
  <c r="AB42" i="40"/>
  <c r="AA42" i="40"/>
  <c r="Z42" i="40"/>
  <c r="Y42" i="40"/>
  <c r="U42" i="40"/>
  <c r="T42" i="40"/>
  <c r="S42" i="40"/>
  <c r="R42" i="40"/>
  <c r="Q42" i="40"/>
  <c r="M42" i="40"/>
  <c r="L42" i="40"/>
  <c r="K42" i="40"/>
  <c r="J42" i="40"/>
  <c r="AB41" i="40"/>
  <c r="AA41" i="40"/>
  <c r="Z41" i="40"/>
  <c r="Y41" i="40"/>
  <c r="U41" i="40"/>
  <c r="T41" i="40"/>
  <c r="S41" i="40"/>
  <c r="R41" i="40"/>
  <c r="Q41" i="40"/>
  <c r="M41" i="40"/>
  <c r="L41" i="40"/>
  <c r="K41" i="40"/>
  <c r="J41" i="40"/>
  <c r="AB40" i="40"/>
  <c r="AA40" i="40"/>
  <c r="Z40" i="40"/>
  <c r="Y40" i="40"/>
  <c r="U40" i="40"/>
  <c r="T40" i="40"/>
  <c r="S40" i="40"/>
  <c r="R40" i="40"/>
  <c r="Q40" i="40"/>
  <c r="M40" i="40"/>
  <c r="L40" i="40"/>
  <c r="K40" i="40"/>
  <c r="J40" i="40"/>
  <c r="AB39" i="40"/>
  <c r="AA39" i="40"/>
  <c r="Z39" i="40"/>
  <c r="Y39" i="40"/>
  <c r="U39" i="40"/>
  <c r="T39" i="40"/>
  <c r="S39" i="40"/>
  <c r="R39" i="40"/>
  <c r="Q39" i="40"/>
  <c r="M39" i="40"/>
  <c r="L39" i="40"/>
  <c r="K39" i="40"/>
  <c r="J39" i="40"/>
  <c r="AB33" i="40"/>
  <c r="AA33" i="40"/>
  <c r="Z33" i="40"/>
  <c r="Y33" i="40"/>
  <c r="U33" i="40"/>
  <c r="T33" i="40"/>
  <c r="S33" i="40"/>
  <c r="R33" i="40"/>
  <c r="Q33" i="40"/>
  <c r="M33" i="40"/>
  <c r="L33" i="40"/>
  <c r="K33" i="40"/>
  <c r="J33" i="40"/>
  <c r="AC32" i="40"/>
  <c r="V32" i="40"/>
  <c r="N32" i="40"/>
  <c r="AC31" i="40"/>
  <c r="V31" i="40"/>
  <c r="N31" i="40"/>
  <c r="AC30" i="40"/>
  <c r="V30" i="40"/>
  <c r="N30" i="40"/>
  <c r="AC29" i="40"/>
  <c r="V29" i="40"/>
  <c r="N29" i="40"/>
  <c r="AC28" i="40"/>
  <c r="V28" i="40"/>
  <c r="N28" i="40"/>
  <c r="AC27" i="40"/>
  <c r="V27" i="40"/>
  <c r="N27" i="40"/>
  <c r="AB22" i="40"/>
  <c r="AA22" i="40"/>
  <c r="Z22" i="40"/>
  <c r="Y22" i="40"/>
  <c r="U22" i="40"/>
  <c r="T22" i="40"/>
  <c r="S22" i="40"/>
  <c r="R22" i="40"/>
  <c r="Q22" i="40"/>
  <c r="AB21" i="40"/>
  <c r="AA21" i="40"/>
  <c r="Z21" i="40"/>
  <c r="Y21" i="40"/>
  <c r="U21" i="40"/>
  <c r="T21" i="40"/>
  <c r="S21" i="40"/>
  <c r="R21" i="40"/>
  <c r="Q21" i="40"/>
  <c r="AB20" i="40"/>
  <c r="AA20" i="40"/>
  <c r="Z20" i="40"/>
  <c r="Y20" i="40"/>
  <c r="U20" i="40"/>
  <c r="T20" i="40"/>
  <c r="S20" i="40"/>
  <c r="R20" i="40"/>
  <c r="Q20" i="40"/>
  <c r="AB19" i="40"/>
  <c r="AA19" i="40"/>
  <c r="Z19" i="40"/>
  <c r="Y19" i="40"/>
  <c r="U19" i="40"/>
  <c r="T19" i="40"/>
  <c r="S19" i="40"/>
  <c r="R19" i="40"/>
  <c r="Q19" i="40"/>
  <c r="AB18" i="40"/>
  <c r="AA18" i="40"/>
  <c r="Z18" i="40"/>
  <c r="Y18" i="40"/>
  <c r="U18" i="40"/>
  <c r="T18" i="40"/>
  <c r="S18" i="40"/>
  <c r="R18" i="40"/>
  <c r="Q18" i="40"/>
  <c r="AB17" i="40"/>
  <c r="AA17" i="40"/>
  <c r="Z17" i="40"/>
  <c r="Y17" i="40"/>
  <c r="U17" i="40"/>
  <c r="T17" i="40"/>
  <c r="S17" i="40"/>
  <c r="R17" i="40"/>
  <c r="Q17" i="40"/>
  <c r="AB73" i="39"/>
  <c r="AA73" i="39"/>
  <c r="Z73" i="39"/>
  <c r="Y73" i="39"/>
  <c r="U73" i="39"/>
  <c r="T73" i="39"/>
  <c r="S73" i="39"/>
  <c r="R73" i="39"/>
  <c r="Q73" i="39"/>
  <c r="M73" i="39"/>
  <c r="L73" i="39"/>
  <c r="K73" i="39"/>
  <c r="J73" i="39"/>
  <c r="AC72" i="39"/>
  <c r="O11" i="39" s="1"/>
  <c r="V72" i="39"/>
  <c r="N11" i="39" s="1"/>
  <c r="N72" i="39"/>
  <c r="M11" i="39" s="1"/>
  <c r="AC71" i="39"/>
  <c r="O10" i="39" s="1"/>
  <c r="V71" i="39"/>
  <c r="N10" i="39" s="1"/>
  <c r="N71" i="39"/>
  <c r="M10" i="39" s="1"/>
  <c r="AC70" i="39"/>
  <c r="O9" i="39" s="1"/>
  <c r="V70" i="39"/>
  <c r="N9" i="39" s="1"/>
  <c r="N70" i="39"/>
  <c r="M9" i="39" s="1"/>
  <c r="AC69" i="39"/>
  <c r="O8" i="39" s="1"/>
  <c r="V69" i="39"/>
  <c r="N8" i="39" s="1"/>
  <c r="N69" i="39"/>
  <c r="M8" i="39" s="1"/>
  <c r="AC68" i="39"/>
  <c r="O7" i="39" s="1"/>
  <c r="V68" i="39"/>
  <c r="N7" i="39" s="1"/>
  <c r="N68" i="39"/>
  <c r="M7" i="39" s="1"/>
  <c r="AC67" i="39"/>
  <c r="O6" i="39" s="1"/>
  <c r="V67" i="39"/>
  <c r="N67" i="39"/>
  <c r="M6" i="39" s="1"/>
  <c r="AC66" i="39"/>
  <c r="O5" i="39" s="1"/>
  <c r="V66" i="39"/>
  <c r="N5" i="39" s="1"/>
  <c r="N66" i="39"/>
  <c r="M5" i="39" s="1"/>
  <c r="AB60" i="39"/>
  <c r="AA60" i="39"/>
  <c r="Z60" i="39"/>
  <c r="Y60" i="39"/>
  <c r="U60" i="39"/>
  <c r="T60" i="39"/>
  <c r="S60" i="39"/>
  <c r="R60" i="39"/>
  <c r="Q60" i="39"/>
  <c r="M60" i="39"/>
  <c r="L60" i="39"/>
  <c r="K60" i="39"/>
  <c r="J60" i="39"/>
  <c r="AC59" i="39"/>
  <c r="V59" i="39"/>
  <c r="N59" i="39"/>
  <c r="AC58" i="39"/>
  <c r="V58" i="39"/>
  <c r="N58" i="39"/>
  <c r="AC57" i="39"/>
  <c r="V57" i="39"/>
  <c r="N57" i="39"/>
  <c r="AC56" i="39"/>
  <c r="V56" i="39"/>
  <c r="N56" i="39"/>
  <c r="AC55" i="39"/>
  <c r="V55" i="39"/>
  <c r="N55" i="39"/>
  <c r="AC54" i="39"/>
  <c r="V54" i="39"/>
  <c r="N54" i="39"/>
  <c r="AC53" i="39"/>
  <c r="V53" i="39"/>
  <c r="N53" i="39"/>
  <c r="AB48" i="39"/>
  <c r="AA48" i="39"/>
  <c r="Z48" i="39"/>
  <c r="Y48" i="39"/>
  <c r="U48" i="39"/>
  <c r="T48" i="39"/>
  <c r="S48" i="39"/>
  <c r="R48" i="39"/>
  <c r="Q48" i="39"/>
  <c r="M48" i="39"/>
  <c r="L48" i="39"/>
  <c r="K48" i="39"/>
  <c r="J48" i="39"/>
  <c r="AB47" i="39"/>
  <c r="AA47" i="39"/>
  <c r="Z47" i="39"/>
  <c r="Y47" i="39"/>
  <c r="U47" i="39"/>
  <c r="T47" i="39"/>
  <c r="S47" i="39"/>
  <c r="R47" i="39"/>
  <c r="Q47" i="39"/>
  <c r="M47" i="39"/>
  <c r="L47" i="39"/>
  <c r="K47" i="39"/>
  <c r="J47" i="39"/>
  <c r="AB46" i="39"/>
  <c r="AA46" i="39"/>
  <c r="Z46" i="39"/>
  <c r="Y46" i="39"/>
  <c r="U46" i="39"/>
  <c r="T46" i="39"/>
  <c r="S46" i="39"/>
  <c r="R46" i="39"/>
  <c r="Q46" i="39"/>
  <c r="M46" i="39"/>
  <c r="L46" i="39"/>
  <c r="K46" i="39"/>
  <c r="J46" i="39"/>
  <c r="AB45" i="39"/>
  <c r="AA45" i="39"/>
  <c r="Z45" i="39"/>
  <c r="Y45" i="39"/>
  <c r="U45" i="39"/>
  <c r="T45" i="39"/>
  <c r="S45" i="39"/>
  <c r="R45" i="39"/>
  <c r="Q45" i="39"/>
  <c r="M45" i="39"/>
  <c r="L45" i="39"/>
  <c r="K45" i="39"/>
  <c r="J45" i="39"/>
  <c r="AB44" i="39"/>
  <c r="AA44" i="39"/>
  <c r="Z44" i="39"/>
  <c r="Y44" i="39"/>
  <c r="U44" i="39"/>
  <c r="T44" i="39"/>
  <c r="S44" i="39"/>
  <c r="R44" i="39"/>
  <c r="Q44" i="39"/>
  <c r="M44" i="39"/>
  <c r="L44" i="39"/>
  <c r="K44" i="39"/>
  <c r="J44" i="39"/>
  <c r="AB43" i="39"/>
  <c r="AA43" i="39"/>
  <c r="Z43" i="39"/>
  <c r="Y43" i="39"/>
  <c r="U43" i="39"/>
  <c r="T43" i="39"/>
  <c r="S43" i="39"/>
  <c r="R43" i="39"/>
  <c r="Q43" i="39"/>
  <c r="M43" i="39"/>
  <c r="L43" i="39"/>
  <c r="K43" i="39"/>
  <c r="J43" i="39"/>
  <c r="AB42" i="39"/>
  <c r="AA42" i="39"/>
  <c r="Z42" i="39"/>
  <c r="Y42" i="39"/>
  <c r="U42" i="39"/>
  <c r="T42" i="39"/>
  <c r="S42" i="39"/>
  <c r="R42" i="39"/>
  <c r="Q42" i="39"/>
  <c r="M42" i="39"/>
  <c r="L42" i="39"/>
  <c r="K42" i="39"/>
  <c r="J42" i="39"/>
  <c r="AB36" i="39"/>
  <c r="AA36" i="39"/>
  <c r="Z36" i="39"/>
  <c r="Y36" i="39"/>
  <c r="U36" i="39"/>
  <c r="T36" i="39"/>
  <c r="S36" i="39"/>
  <c r="R36" i="39"/>
  <c r="Q36" i="39"/>
  <c r="M36" i="39"/>
  <c r="L36" i="39"/>
  <c r="K36" i="39"/>
  <c r="J36" i="39"/>
  <c r="AC35" i="39"/>
  <c r="V35" i="39"/>
  <c r="AC34" i="39"/>
  <c r="V34" i="39"/>
  <c r="AC33" i="39"/>
  <c r="V33" i="39"/>
  <c r="AC32" i="39"/>
  <c r="V32" i="39"/>
  <c r="AC31" i="39"/>
  <c r="V31" i="39"/>
  <c r="AC30" i="39"/>
  <c r="V30" i="39"/>
  <c r="AC29" i="39"/>
  <c r="V29" i="39"/>
  <c r="N36" i="39"/>
  <c r="AB24" i="39"/>
  <c r="AA24" i="39"/>
  <c r="Z24" i="39"/>
  <c r="Y24" i="39"/>
  <c r="U24" i="39"/>
  <c r="T24" i="39"/>
  <c r="S24" i="39"/>
  <c r="R24" i="39"/>
  <c r="Q24" i="39"/>
  <c r="M24" i="39"/>
  <c r="L24" i="39"/>
  <c r="K24" i="39"/>
  <c r="J24" i="39"/>
  <c r="AB23" i="39"/>
  <c r="AA23" i="39"/>
  <c r="Z23" i="39"/>
  <c r="Y23" i="39"/>
  <c r="U23" i="39"/>
  <c r="T23" i="39"/>
  <c r="S23" i="39"/>
  <c r="R23" i="39"/>
  <c r="Q23" i="39"/>
  <c r="M23" i="39"/>
  <c r="L23" i="39"/>
  <c r="K23" i="39"/>
  <c r="J23" i="39"/>
  <c r="AB22" i="39"/>
  <c r="AA22" i="39"/>
  <c r="Z22" i="39"/>
  <c r="Y22" i="39"/>
  <c r="U22" i="39"/>
  <c r="T22" i="39"/>
  <c r="S22" i="39"/>
  <c r="R22" i="39"/>
  <c r="Q22" i="39"/>
  <c r="M22" i="39"/>
  <c r="L22" i="39"/>
  <c r="K22" i="39"/>
  <c r="J22" i="39"/>
  <c r="AB21" i="39"/>
  <c r="AA21" i="39"/>
  <c r="Z21" i="39"/>
  <c r="Y21" i="39"/>
  <c r="U21" i="39"/>
  <c r="T21" i="39"/>
  <c r="S21" i="39"/>
  <c r="R21" i="39"/>
  <c r="Q21" i="39"/>
  <c r="M21" i="39"/>
  <c r="L21" i="39"/>
  <c r="K21" i="39"/>
  <c r="J21" i="39"/>
  <c r="AB20" i="39"/>
  <c r="AA20" i="39"/>
  <c r="Z20" i="39"/>
  <c r="Y20" i="39"/>
  <c r="U20" i="39"/>
  <c r="T20" i="39"/>
  <c r="S20" i="39"/>
  <c r="R20" i="39"/>
  <c r="Q20" i="39"/>
  <c r="M20" i="39"/>
  <c r="L20" i="39"/>
  <c r="K20" i="39"/>
  <c r="J20" i="39"/>
  <c r="AB19" i="39"/>
  <c r="AA19" i="39"/>
  <c r="Z19" i="39"/>
  <c r="Y19" i="39"/>
  <c r="U19" i="39"/>
  <c r="T19" i="39"/>
  <c r="S19" i="39"/>
  <c r="R19" i="39"/>
  <c r="Q19" i="39"/>
  <c r="M19" i="39"/>
  <c r="L19" i="39"/>
  <c r="K19" i="39"/>
  <c r="J19" i="39"/>
  <c r="AB18" i="39"/>
  <c r="AA18" i="39"/>
  <c r="Z18" i="39"/>
  <c r="Y18" i="39"/>
  <c r="U18" i="39"/>
  <c r="T18" i="39"/>
  <c r="S18" i="39"/>
  <c r="R18" i="39"/>
  <c r="Q18" i="39"/>
  <c r="M18" i="39"/>
  <c r="L18" i="39"/>
  <c r="K18" i="39"/>
  <c r="J18" i="39"/>
  <c r="N6" i="39"/>
  <c r="AC130" i="12"/>
  <c r="E6" i="12" s="1"/>
  <c r="V130" i="12"/>
  <c r="E5" i="12" s="1"/>
  <c r="N130" i="12"/>
  <c r="E4" i="12" s="1"/>
  <c r="AB127" i="12"/>
  <c r="AA127" i="12"/>
  <c r="Z127" i="12"/>
  <c r="Y127" i="12"/>
  <c r="U127" i="12"/>
  <c r="T127" i="12"/>
  <c r="S127" i="12"/>
  <c r="R127" i="12"/>
  <c r="Q127" i="12"/>
  <c r="M127" i="12"/>
  <c r="L127" i="12"/>
  <c r="K127" i="12"/>
  <c r="J127" i="12"/>
  <c r="AC126" i="12"/>
  <c r="V126" i="12"/>
  <c r="N126" i="12"/>
  <c r="AC125" i="12"/>
  <c r="V125" i="12"/>
  <c r="N125" i="12"/>
  <c r="AC124" i="12"/>
  <c r="V124" i="12"/>
  <c r="N124" i="12"/>
  <c r="AC123" i="12"/>
  <c r="V123" i="12"/>
  <c r="N123" i="12"/>
  <c r="AC122" i="12"/>
  <c r="V122" i="12"/>
  <c r="N122" i="12"/>
  <c r="AC121" i="12"/>
  <c r="V121" i="12"/>
  <c r="N121" i="12"/>
  <c r="AC120" i="12"/>
  <c r="V120" i="12"/>
  <c r="N120" i="12"/>
  <c r="AC119" i="12"/>
  <c r="V119" i="12"/>
  <c r="N119" i="12"/>
  <c r="AC118" i="12"/>
  <c r="V118" i="12"/>
  <c r="N118" i="12"/>
  <c r="AC117" i="12"/>
  <c r="V117" i="12"/>
  <c r="N117" i="12"/>
  <c r="AC116" i="12"/>
  <c r="V116" i="12"/>
  <c r="N116" i="12"/>
  <c r="AC115" i="12"/>
  <c r="V115" i="12"/>
  <c r="N115" i="12"/>
  <c r="AB109" i="12"/>
  <c r="AA109" i="12"/>
  <c r="Z109" i="12"/>
  <c r="Y109" i="12"/>
  <c r="U109" i="12"/>
  <c r="T109" i="12"/>
  <c r="S109" i="12"/>
  <c r="R109" i="12"/>
  <c r="Q109" i="12"/>
  <c r="M109" i="12"/>
  <c r="L109" i="12"/>
  <c r="K109" i="12"/>
  <c r="J109" i="12"/>
  <c r="AC108" i="12"/>
  <c r="V108" i="12"/>
  <c r="AC107" i="12"/>
  <c r="V107" i="12"/>
  <c r="AC106" i="12"/>
  <c r="V106" i="12"/>
  <c r="AC105" i="12"/>
  <c r="V105" i="12"/>
  <c r="AC104" i="12"/>
  <c r="V104" i="12"/>
  <c r="AC103" i="12"/>
  <c r="V103" i="12"/>
  <c r="AC102" i="12"/>
  <c r="V102" i="12"/>
  <c r="AC101" i="12"/>
  <c r="V101" i="12"/>
  <c r="AC100" i="12"/>
  <c r="V100" i="12"/>
  <c r="AC99" i="12"/>
  <c r="V99" i="12"/>
  <c r="AC98" i="12"/>
  <c r="V98" i="12"/>
  <c r="AC97" i="12"/>
  <c r="V97" i="12"/>
  <c r="AB92" i="12"/>
  <c r="AA92" i="12"/>
  <c r="Z92" i="12"/>
  <c r="Y92" i="12"/>
  <c r="U92" i="12"/>
  <c r="T92" i="12"/>
  <c r="S92" i="12"/>
  <c r="R92" i="12"/>
  <c r="Q92" i="12"/>
  <c r="M92" i="12"/>
  <c r="L92" i="12"/>
  <c r="K92" i="12"/>
  <c r="J92" i="12"/>
  <c r="I92" i="12"/>
  <c r="AB91" i="12"/>
  <c r="AA91" i="12"/>
  <c r="Z91" i="12"/>
  <c r="Y91" i="12"/>
  <c r="U91" i="12"/>
  <c r="T91" i="12"/>
  <c r="S91" i="12"/>
  <c r="R91" i="12"/>
  <c r="Q91" i="12"/>
  <c r="M91" i="12"/>
  <c r="L91" i="12"/>
  <c r="K91" i="12"/>
  <c r="J91" i="12"/>
  <c r="I91" i="12"/>
  <c r="AB90" i="12"/>
  <c r="AA90" i="12"/>
  <c r="Z90" i="12"/>
  <c r="Y90" i="12"/>
  <c r="U90" i="12"/>
  <c r="T90" i="12"/>
  <c r="S90" i="12"/>
  <c r="R90" i="12"/>
  <c r="Q90" i="12"/>
  <c r="M90" i="12"/>
  <c r="L90" i="12"/>
  <c r="K90" i="12"/>
  <c r="J90" i="12"/>
  <c r="I90" i="12"/>
  <c r="AB89" i="12"/>
  <c r="AA89" i="12"/>
  <c r="Z89" i="12"/>
  <c r="Y89" i="12"/>
  <c r="U89" i="12"/>
  <c r="T89" i="12"/>
  <c r="S89" i="12"/>
  <c r="R89" i="12"/>
  <c r="Q89" i="12"/>
  <c r="M89" i="12"/>
  <c r="L89" i="12"/>
  <c r="K89" i="12"/>
  <c r="J89" i="12"/>
  <c r="I89" i="12"/>
  <c r="AB88" i="12"/>
  <c r="AA88" i="12"/>
  <c r="Z88" i="12"/>
  <c r="Y88" i="12"/>
  <c r="U88" i="12"/>
  <c r="T88" i="12"/>
  <c r="S88" i="12"/>
  <c r="R88" i="12"/>
  <c r="Q88" i="12"/>
  <c r="M88" i="12"/>
  <c r="L88" i="12"/>
  <c r="K88" i="12"/>
  <c r="J88" i="12"/>
  <c r="I88" i="12"/>
  <c r="AB87" i="12"/>
  <c r="AA87" i="12"/>
  <c r="Z87" i="12"/>
  <c r="Y87" i="12"/>
  <c r="U87" i="12"/>
  <c r="T87" i="12"/>
  <c r="S87" i="12"/>
  <c r="R87" i="12"/>
  <c r="Q87" i="12"/>
  <c r="M87" i="12"/>
  <c r="L87" i="12"/>
  <c r="K87" i="12"/>
  <c r="J87" i="12"/>
  <c r="I87" i="12"/>
  <c r="AB86" i="12"/>
  <c r="AA86" i="12"/>
  <c r="Z86" i="12"/>
  <c r="Y86" i="12"/>
  <c r="U86" i="12"/>
  <c r="T86" i="12"/>
  <c r="S86" i="12"/>
  <c r="R86" i="12"/>
  <c r="Q86" i="12"/>
  <c r="M86" i="12"/>
  <c r="L86" i="12"/>
  <c r="K86" i="12"/>
  <c r="J86" i="12"/>
  <c r="I86" i="12"/>
  <c r="AB85" i="12"/>
  <c r="AA85" i="12"/>
  <c r="Z85" i="12"/>
  <c r="Y85" i="12"/>
  <c r="U85" i="12"/>
  <c r="T85" i="12"/>
  <c r="S85" i="12"/>
  <c r="R85" i="12"/>
  <c r="Q85" i="12"/>
  <c r="M85" i="12"/>
  <c r="L85" i="12"/>
  <c r="K85" i="12"/>
  <c r="J85" i="12"/>
  <c r="I85" i="12"/>
  <c r="AB84" i="12"/>
  <c r="AA84" i="12"/>
  <c r="Z84" i="12"/>
  <c r="Y84" i="12"/>
  <c r="U84" i="12"/>
  <c r="T84" i="12"/>
  <c r="S84" i="12"/>
  <c r="R84" i="12"/>
  <c r="Q84" i="12"/>
  <c r="M84" i="12"/>
  <c r="L84" i="12"/>
  <c r="K84" i="12"/>
  <c r="J84" i="12"/>
  <c r="I84" i="12"/>
  <c r="AB83" i="12"/>
  <c r="AA83" i="12"/>
  <c r="Z83" i="12"/>
  <c r="Y83" i="12"/>
  <c r="U83" i="12"/>
  <c r="T83" i="12"/>
  <c r="S83" i="12"/>
  <c r="R83" i="12"/>
  <c r="Q83" i="12"/>
  <c r="M83" i="12"/>
  <c r="L83" i="12"/>
  <c r="K83" i="12"/>
  <c r="J83" i="12"/>
  <c r="I83" i="12"/>
  <c r="AB82" i="12"/>
  <c r="AA82" i="12"/>
  <c r="Z82" i="12"/>
  <c r="Y82" i="12"/>
  <c r="U82" i="12"/>
  <c r="T82" i="12"/>
  <c r="S82" i="12"/>
  <c r="R82" i="12"/>
  <c r="Q82" i="12"/>
  <c r="M82" i="12"/>
  <c r="L82" i="12"/>
  <c r="K82" i="12"/>
  <c r="J82" i="12"/>
  <c r="I82" i="12"/>
  <c r="AB81" i="12"/>
  <c r="AA81" i="12"/>
  <c r="Z81" i="12"/>
  <c r="Y81" i="12"/>
  <c r="U81" i="12"/>
  <c r="T81" i="12"/>
  <c r="S81" i="12"/>
  <c r="R81" i="12"/>
  <c r="Q81" i="12"/>
  <c r="M81" i="12"/>
  <c r="L81" i="12"/>
  <c r="K81" i="12"/>
  <c r="J81" i="12"/>
  <c r="I81" i="12"/>
  <c r="AB75" i="12"/>
  <c r="AA75" i="12"/>
  <c r="Z75" i="12"/>
  <c r="Y75" i="12"/>
  <c r="U75" i="12"/>
  <c r="T75" i="12"/>
  <c r="S75" i="12"/>
  <c r="R75" i="12"/>
  <c r="Q75" i="12"/>
  <c r="M75" i="12"/>
  <c r="L75" i="12"/>
  <c r="K75" i="12"/>
  <c r="J75" i="12"/>
  <c r="AC74" i="12"/>
  <c r="V74" i="12"/>
  <c r="N74" i="12"/>
  <c r="AC73" i="12"/>
  <c r="V73" i="12"/>
  <c r="N73" i="12"/>
  <c r="AC72" i="12"/>
  <c r="V72" i="12"/>
  <c r="N72" i="12"/>
  <c r="AC71" i="12"/>
  <c r="V71" i="12"/>
  <c r="N71" i="12"/>
  <c r="AC70" i="12"/>
  <c r="V70" i="12"/>
  <c r="N70" i="12"/>
  <c r="AC69" i="12"/>
  <c r="V69" i="12"/>
  <c r="N69" i="12"/>
  <c r="AC68" i="12"/>
  <c r="V68" i="12"/>
  <c r="N68" i="12"/>
  <c r="AC67" i="12"/>
  <c r="V67" i="12"/>
  <c r="N67" i="12"/>
  <c r="AC66" i="12"/>
  <c r="V66" i="12"/>
  <c r="N66" i="12"/>
  <c r="AC65" i="12"/>
  <c r="V65" i="12"/>
  <c r="N65" i="12"/>
  <c r="AC64" i="12"/>
  <c r="V64" i="12"/>
  <c r="N64" i="12"/>
  <c r="AC63" i="12"/>
  <c r="V63" i="12"/>
  <c r="N63" i="12"/>
  <c r="AB58" i="12"/>
  <c r="AA58" i="12"/>
  <c r="Z58" i="12"/>
  <c r="Y58" i="12"/>
  <c r="X58" i="12"/>
  <c r="U58" i="12"/>
  <c r="T58" i="12"/>
  <c r="S58" i="12"/>
  <c r="R58" i="12"/>
  <c r="Q58" i="12"/>
  <c r="P58" i="12"/>
  <c r="AB57" i="12"/>
  <c r="AA57" i="12"/>
  <c r="Z57" i="12"/>
  <c r="Y57" i="12"/>
  <c r="X57" i="12"/>
  <c r="U57" i="12"/>
  <c r="T57" i="12"/>
  <c r="S57" i="12"/>
  <c r="R57" i="12"/>
  <c r="Q57" i="12"/>
  <c r="P57" i="12"/>
  <c r="AB56" i="12"/>
  <c r="AA56" i="12"/>
  <c r="Z56" i="12"/>
  <c r="Y56" i="12"/>
  <c r="X56" i="12"/>
  <c r="U56" i="12"/>
  <c r="T56" i="12"/>
  <c r="S56" i="12"/>
  <c r="R56" i="12"/>
  <c r="Q56" i="12"/>
  <c r="P56" i="12"/>
  <c r="AB55" i="12"/>
  <c r="AA55" i="12"/>
  <c r="Z55" i="12"/>
  <c r="Y55" i="12"/>
  <c r="X55" i="12"/>
  <c r="U55" i="12"/>
  <c r="T55" i="12"/>
  <c r="S55" i="12"/>
  <c r="R55" i="12"/>
  <c r="Q55" i="12"/>
  <c r="P55" i="12"/>
  <c r="AB54" i="12"/>
  <c r="AA54" i="12"/>
  <c r="Z54" i="12"/>
  <c r="Y54" i="12"/>
  <c r="X54" i="12"/>
  <c r="U54" i="12"/>
  <c r="T54" i="12"/>
  <c r="S54" i="12"/>
  <c r="R54" i="12"/>
  <c r="Q54" i="12"/>
  <c r="P54" i="12"/>
  <c r="AB53" i="12"/>
  <c r="AA53" i="12"/>
  <c r="Z53" i="12"/>
  <c r="Y53" i="12"/>
  <c r="X53" i="12"/>
  <c r="U53" i="12"/>
  <c r="T53" i="12"/>
  <c r="S53" i="12"/>
  <c r="R53" i="12"/>
  <c r="Q53" i="12"/>
  <c r="P53" i="12"/>
  <c r="AB52" i="12"/>
  <c r="AA52" i="12"/>
  <c r="Z52" i="12"/>
  <c r="Y52" i="12"/>
  <c r="X52" i="12"/>
  <c r="U52" i="12"/>
  <c r="T52" i="12"/>
  <c r="S52" i="12"/>
  <c r="R52" i="12"/>
  <c r="Q52" i="12"/>
  <c r="P52" i="12"/>
  <c r="AB51" i="12"/>
  <c r="AA51" i="12"/>
  <c r="Z51" i="12"/>
  <c r="Y51" i="12"/>
  <c r="X51" i="12"/>
  <c r="U51" i="12"/>
  <c r="T51" i="12"/>
  <c r="S51" i="12"/>
  <c r="R51" i="12"/>
  <c r="Q51" i="12"/>
  <c r="P51" i="12"/>
  <c r="AB50" i="12"/>
  <c r="AA50" i="12"/>
  <c r="Z50" i="12"/>
  <c r="Y50" i="12"/>
  <c r="X50" i="12"/>
  <c r="U50" i="12"/>
  <c r="T50" i="12"/>
  <c r="S50" i="12"/>
  <c r="R50" i="12"/>
  <c r="Q50" i="12"/>
  <c r="P50" i="12"/>
  <c r="AB49" i="12"/>
  <c r="AA49" i="12"/>
  <c r="Z49" i="12"/>
  <c r="Y49" i="12"/>
  <c r="X49" i="12"/>
  <c r="U49" i="12"/>
  <c r="T49" i="12"/>
  <c r="S49" i="12"/>
  <c r="R49" i="12"/>
  <c r="Q49" i="12"/>
  <c r="P49" i="12"/>
  <c r="AB48" i="12"/>
  <c r="AA48" i="12"/>
  <c r="Z48" i="12"/>
  <c r="Y48" i="12"/>
  <c r="X48" i="12"/>
  <c r="U48" i="12"/>
  <c r="T48" i="12"/>
  <c r="S48" i="12"/>
  <c r="R48" i="12"/>
  <c r="Q48" i="12"/>
  <c r="P48" i="12"/>
  <c r="AB47" i="12"/>
  <c r="AA47" i="12"/>
  <c r="Z47" i="12"/>
  <c r="Y47" i="12"/>
  <c r="X47" i="12"/>
  <c r="U47" i="12"/>
  <c r="T47" i="12"/>
  <c r="S47" i="12"/>
  <c r="R47" i="12"/>
  <c r="Q47" i="12"/>
  <c r="P47" i="12"/>
  <c r="F25" i="12"/>
  <c r="F24" i="12"/>
  <c r="F23" i="12"/>
  <c r="F22" i="12"/>
  <c r="F21" i="12"/>
  <c r="F20" i="12"/>
  <c r="F19" i="12"/>
  <c r="F18" i="12"/>
  <c r="F17" i="12"/>
  <c r="F16" i="12"/>
  <c r="F15" i="12"/>
  <c r="F14" i="12"/>
  <c r="F13" i="12"/>
  <c r="M262" i="10"/>
  <c r="L262" i="10"/>
  <c r="K262" i="10"/>
  <c r="J262" i="10"/>
  <c r="H262" i="10"/>
  <c r="F262" i="10"/>
  <c r="E262" i="10"/>
  <c r="D262" i="10"/>
  <c r="C262" i="10"/>
  <c r="B262" i="10"/>
  <c r="M261" i="10"/>
  <c r="L261" i="10"/>
  <c r="K261" i="10"/>
  <c r="J261" i="10"/>
  <c r="H261" i="10"/>
  <c r="F261" i="10"/>
  <c r="E261" i="10"/>
  <c r="D261" i="10"/>
  <c r="C261" i="10"/>
  <c r="B261" i="10"/>
  <c r="M260" i="10"/>
  <c r="L260" i="10"/>
  <c r="K260" i="10"/>
  <c r="J260" i="10"/>
  <c r="H260" i="10"/>
  <c r="F260" i="10"/>
  <c r="E260" i="10"/>
  <c r="D260" i="10"/>
  <c r="C260" i="10"/>
  <c r="B260" i="10"/>
  <c r="M259" i="10"/>
  <c r="L259" i="10"/>
  <c r="K259" i="10"/>
  <c r="J259" i="10"/>
  <c r="H259" i="10"/>
  <c r="F259" i="10"/>
  <c r="E259" i="10"/>
  <c r="D259" i="10"/>
  <c r="C259" i="10"/>
  <c r="B259" i="10"/>
  <c r="M258" i="10"/>
  <c r="L258" i="10"/>
  <c r="K258" i="10"/>
  <c r="J258" i="10"/>
  <c r="H258" i="10"/>
  <c r="F258" i="10"/>
  <c r="E258" i="10"/>
  <c r="D258" i="10"/>
  <c r="B258" i="10"/>
  <c r="M257" i="10"/>
  <c r="L257" i="10"/>
  <c r="K257" i="10"/>
  <c r="J257" i="10"/>
  <c r="H257" i="10"/>
  <c r="F257" i="10"/>
  <c r="E257" i="10"/>
  <c r="D257" i="10"/>
  <c r="C257" i="10"/>
  <c r="B257" i="10"/>
  <c r="M226" i="10"/>
  <c r="L226" i="10"/>
  <c r="K226" i="10"/>
  <c r="J226" i="10"/>
  <c r="H226" i="10"/>
  <c r="F226" i="10"/>
  <c r="E226" i="10"/>
  <c r="D226" i="10"/>
  <c r="C226" i="10"/>
  <c r="M225" i="10"/>
  <c r="L225" i="10"/>
  <c r="K225" i="10"/>
  <c r="J225" i="10"/>
  <c r="H225" i="10"/>
  <c r="F225" i="10"/>
  <c r="E225" i="10"/>
  <c r="D225" i="10"/>
  <c r="C225" i="10"/>
  <c r="B225" i="10"/>
  <c r="M224" i="10"/>
  <c r="L224" i="10"/>
  <c r="K224" i="10"/>
  <c r="J224" i="10"/>
  <c r="H224" i="10"/>
  <c r="F224" i="10"/>
  <c r="E224" i="10"/>
  <c r="D224" i="10"/>
  <c r="C224" i="10"/>
  <c r="B224" i="10"/>
  <c r="M223" i="10"/>
  <c r="L223" i="10"/>
  <c r="K223" i="10"/>
  <c r="J223" i="10"/>
  <c r="H223" i="10"/>
  <c r="F223" i="10"/>
  <c r="E223" i="10"/>
  <c r="D223" i="10"/>
  <c r="C223" i="10"/>
  <c r="B223" i="10"/>
  <c r="M222" i="10"/>
  <c r="L222" i="10"/>
  <c r="K222" i="10"/>
  <c r="J222" i="10"/>
  <c r="H222" i="10"/>
  <c r="F222" i="10"/>
  <c r="E222" i="10"/>
  <c r="D222" i="10"/>
  <c r="C222" i="10"/>
  <c r="B222" i="10"/>
  <c r="M221" i="10"/>
  <c r="L221" i="10"/>
  <c r="K221" i="10"/>
  <c r="J221" i="10"/>
  <c r="H221" i="10"/>
  <c r="G227" i="10"/>
  <c r="G216" i="10" s="1"/>
  <c r="F221" i="10"/>
  <c r="E221" i="10"/>
  <c r="D221" i="10"/>
  <c r="C221" i="10"/>
  <c r="M186" i="10"/>
  <c r="L186" i="10"/>
  <c r="K186" i="10"/>
  <c r="J186" i="10"/>
  <c r="H186" i="10"/>
  <c r="F186" i="10"/>
  <c r="E186" i="10"/>
  <c r="D186" i="10"/>
  <c r="C186" i="10"/>
  <c r="B186" i="10"/>
  <c r="M185" i="10"/>
  <c r="L185" i="10"/>
  <c r="K185" i="10"/>
  <c r="J185" i="10"/>
  <c r="H185" i="10"/>
  <c r="F185" i="10"/>
  <c r="E185" i="10"/>
  <c r="D185" i="10"/>
  <c r="C185" i="10"/>
  <c r="B185" i="10"/>
  <c r="M184" i="10"/>
  <c r="L184" i="10"/>
  <c r="K184" i="10"/>
  <c r="J184" i="10"/>
  <c r="H184" i="10"/>
  <c r="F184" i="10"/>
  <c r="E184" i="10"/>
  <c r="D184" i="10"/>
  <c r="C184" i="10"/>
  <c r="B184" i="10"/>
  <c r="M183" i="10"/>
  <c r="L183" i="10"/>
  <c r="K183" i="10"/>
  <c r="J183" i="10"/>
  <c r="H183" i="10"/>
  <c r="F183" i="10"/>
  <c r="E183" i="10"/>
  <c r="D183" i="10"/>
  <c r="C183" i="10"/>
  <c r="B183" i="10"/>
  <c r="M182" i="10"/>
  <c r="L182" i="10"/>
  <c r="K182" i="10"/>
  <c r="J182" i="10"/>
  <c r="H182" i="10"/>
  <c r="F182" i="10"/>
  <c r="E182" i="10"/>
  <c r="D182" i="10"/>
  <c r="C182" i="10"/>
  <c r="B182" i="10"/>
  <c r="M181" i="10"/>
  <c r="L181" i="10"/>
  <c r="K181" i="10"/>
  <c r="J181" i="10"/>
  <c r="H181" i="10"/>
  <c r="F181" i="10"/>
  <c r="E181" i="10"/>
  <c r="D181" i="10"/>
  <c r="C181" i="10"/>
  <c r="B181" i="10"/>
  <c r="M180" i="10"/>
  <c r="L180" i="10"/>
  <c r="K180" i="10"/>
  <c r="J180" i="10"/>
  <c r="H180" i="10"/>
  <c r="G187" i="10"/>
  <c r="G173" i="10" s="1"/>
  <c r="F180" i="10"/>
  <c r="E180" i="10"/>
  <c r="D180" i="10"/>
  <c r="C180" i="10"/>
  <c r="B180" i="10"/>
  <c r="M140" i="10"/>
  <c r="L140" i="10"/>
  <c r="K140" i="10"/>
  <c r="J140" i="10"/>
  <c r="H140" i="10"/>
  <c r="F140" i="10"/>
  <c r="E140" i="10"/>
  <c r="D140" i="10"/>
  <c r="C140" i="10"/>
  <c r="B140" i="10"/>
  <c r="M139" i="10"/>
  <c r="L139" i="10"/>
  <c r="K139" i="10"/>
  <c r="J139" i="10"/>
  <c r="H139" i="10"/>
  <c r="F139" i="10"/>
  <c r="E139" i="10"/>
  <c r="D139" i="10"/>
  <c r="C139" i="10"/>
  <c r="B139" i="10"/>
  <c r="M138" i="10"/>
  <c r="L138" i="10"/>
  <c r="K138" i="10"/>
  <c r="J138" i="10"/>
  <c r="H138" i="10"/>
  <c r="F138" i="10"/>
  <c r="E138" i="10"/>
  <c r="D138" i="10"/>
  <c r="C138" i="10"/>
  <c r="B138" i="10"/>
  <c r="M137" i="10"/>
  <c r="L137" i="10"/>
  <c r="K137" i="10"/>
  <c r="J137" i="10"/>
  <c r="H137" i="10"/>
  <c r="F137" i="10"/>
  <c r="E137" i="10"/>
  <c r="D137" i="10"/>
  <c r="C137" i="10"/>
  <c r="B137" i="10"/>
  <c r="M136" i="10"/>
  <c r="L136" i="10"/>
  <c r="K136" i="10"/>
  <c r="J136" i="10"/>
  <c r="H136" i="10"/>
  <c r="F136" i="10"/>
  <c r="E136" i="10"/>
  <c r="D136" i="10"/>
  <c r="C136" i="10"/>
  <c r="B136" i="10"/>
  <c r="M135" i="10"/>
  <c r="L135" i="10"/>
  <c r="K135" i="10"/>
  <c r="J135" i="10"/>
  <c r="H135" i="10"/>
  <c r="F135" i="10"/>
  <c r="E135" i="10"/>
  <c r="D135" i="10"/>
  <c r="C135" i="10"/>
  <c r="B135" i="10"/>
  <c r="M134" i="10"/>
  <c r="L134" i="10"/>
  <c r="K134" i="10"/>
  <c r="J134" i="10"/>
  <c r="H134" i="10"/>
  <c r="F134" i="10"/>
  <c r="E134" i="10"/>
  <c r="D134" i="10"/>
  <c r="C134" i="10"/>
  <c r="B134" i="10"/>
  <c r="S90" i="38"/>
  <c r="M87" i="38" s="1"/>
  <c r="M84" i="38" s="1"/>
  <c r="R90" i="38"/>
  <c r="L87" i="38" s="1"/>
  <c r="L84" i="38" s="1"/>
  <c r="Q90" i="38"/>
  <c r="K87" i="38" s="1"/>
  <c r="K84" i="38" s="1"/>
  <c r="P90" i="38"/>
  <c r="J87" i="38" s="1"/>
  <c r="J84" i="38" s="1"/>
  <c r="O90" i="38"/>
  <c r="N90" i="38"/>
  <c r="M90" i="38"/>
  <c r="H87" i="38" s="1"/>
  <c r="H84" i="38" s="1"/>
  <c r="L90" i="38"/>
  <c r="K90" i="38"/>
  <c r="J90" i="38"/>
  <c r="I90" i="38"/>
  <c r="H90" i="38"/>
  <c r="G90" i="38"/>
  <c r="F90" i="38"/>
  <c r="E90" i="38"/>
  <c r="F87" i="38" s="1"/>
  <c r="F84" i="38" s="1"/>
  <c r="D90" i="38"/>
  <c r="E87" i="38" s="1"/>
  <c r="E84" i="38" s="1"/>
  <c r="C90" i="38"/>
  <c r="D87" i="38" s="1"/>
  <c r="D84" i="38" s="1"/>
  <c r="B90" i="38"/>
  <c r="M94" i="10"/>
  <c r="L94" i="10"/>
  <c r="K94" i="10"/>
  <c r="J94" i="10"/>
  <c r="H94" i="10"/>
  <c r="F94" i="10"/>
  <c r="E94" i="10"/>
  <c r="D94" i="10"/>
  <c r="C94" i="10"/>
  <c r="B94" i="10"/>
  <c r="A94" i="10"/>
  <c r="M93" i="10"/>
  <c r="L93" i="10"/>
  <c r="K93" i="10"/>
  <c r="J93" i="10"/>
  <c r="H93" i="10"/>
  <c r="F93" i="10"/>
  <c r="E93" i="10"/>
  <c r="D93" i="10"/>
  <c r="C93" i="10"/>
  <c r="B93" i="10"/>
  <c r="A93" i="10"/>
  <c r="M92" i="10"/>
  <c r="L92" i="10"/>
  <c r="K92" i="10"/>
  <c r="J92" i="10"/>
  <c r="H92" i="10"/>
  <c r="F92" i="10"/>
  <c r="E92" i="10"/>
  <c r="D92" i="10"/>
  <c r="C92" i="10"/>
  <c r="B92" i="10"/>
  <c r="A92" i="10"/>
  <c r="M91" i="10"/>
  <c r="L91" i="10"/>
  <c r="K91" i="10"/>
  <c r="J91" i="10"/>
  <c r="H91" i="10"/>
  <c r="F91" i="10"/>
  <c r="E91" i="10"/>
  <c r="D91" i="10"/>
  <c r="C91" i="10"/>
  <c r="B91" i="10"/>
  <c r="A91" i="10"/>
  <c r="M90" i="10"/>
  <c r="L90" i="10"/>
  <c r="K90" i="10"/>
  <c r="J90" i="10"/>
  <c r="H90" i="10"/>
  <c r="F90" i="10"/>
  <c r="E90" i="10"/>
  <c r="D90" i="10"/>
  <c r="C90" i="10"/>
  <c r="B90" i="10"/>
  <c r="A90" i="10"/>
  <c r="M89" i="10"/>
  <c r="L89" i="10"/>
  <c r="K89" i="10"/>
  <c r="J89" i="10"/>
  <c r="H89" i="10"/>
  <c r="F89" i="10"/>
  <c r="E89" i="10"/>
  <c r="D89" i="10"/>
  <c r="C89" i="10"/>
  <c r="B89" i="10"/>
  <c r="A89" i="10"/>
  <c r="M88" i="10"/>
  <c r="L88" i="10"/>
  <c r="K88" i="10"/>
  <c r="J88" i="10"/>
  <c r="H88" i="10"/>
  <c r="F88" i="10"/>
  <c r="E88" i="10"/>
  <c r="D88" i="10"/>
  <c r="C88" i="10"/>
  <c r="B88" i="10"/>
  <c r="A88" i="10"/>
  <c r="M87" i="10"/>
  <c r="L87" i="10"/>
  <c r="K87" i="10"/>
  <c r="J87" i="10"/>
  <c r="H87" i="10"/>
  <c r="F87" i="10"/>
  <c r="E87" i="10"/>
  <c r="D87" i="10"/>
  <c r="C87" i="10"/>
  <c r="B87" i="10"/>
  <c r="A87" i="10"/>
  <c r="M86" i="10"/>
  <c r="L86" i="10"/>
  <c r="K86" i="10"/>
  <c r="J86" i="10"/>
  <c r="H86" i="10"/>
  <c r="F86" i="10"/>
  <c r="E86" i="10"/>
  <c r="D86" i="10"/>
  <c r="C86" i="10"/>
  <c r="B86" i="10"/>
  <c r="A86" i="10"/>
  <c r="M85" i="10"/>
  <c r="L85" i="10"/>
  <c r="K85" i="10"/>
  <c r="J85" i="10"/>
  <c r="H85" i="10"/>
  <c r="F85" i="10"/>
  <c r="E85" i="10"/>
  <c r="D85" i="10"/>
  <c r="C85" i="10"/>
  <c r="B85" i="10"/>
  <c r="A85" i="10"/>
  <c r="M84" i="10"/>
  <c r="L84" i="10"/>
  <c r="K84" i="10"/>
  <c r="J84" i="10"/>
  <c r="H84" i="10"/>
  <c r="F84" i="10"/>
  <c r="E84" i="10"/>
  <c r="D84" i="10"/>
  <c r="C84" i="10"/>
  <c r="B84" i="10"/>
  <c r="A84" i="10"/>
  <c r="M83" i="10"/>
  <c r="L83" i="10"/>
  <c r="K83" i="10"/>
  <c r="J83" i="10"/>
  <c r="H83" i="10"/>
  <c r="F83" i="10"/>
  <c r="E83" i="10"/>
  <c r="D83" i="10"/>
  <c r="C83" i="10"/>
  <c r="B83" i="10"/>
  <c r="A83" i="10"/>
  <c r="S55" i="10"/>
  <c r="S42" i="38" s="1"/>
  <c r="M39" i="38" s="1"/>
  <c r="M36" i="38" s="1"/>
  <c r="R55" i="10"/>
  <c r="R42" i="38" s="1"/>
  <c r="L39" i="38" s="1"/>
  <c r="L36" i="38" s="1"/>
  <c r="Q55" i="10"/>
  <c r="Q42" i="38" s="1"/>
  <c r="K39" i="38" s="1"/>
  <c r="K36" i="38" s="1"/>
  <c r="P55" i="10"/>
  <c r="P42" i="38" s="1"/>
  <c r="J39" i="38" s="1"/>
  <c r="J36" i="38" s="1"/>
  <c r="O55" i="10"/>
  <c r="O42" i="38" s="1"/>
  <c r="N55" i="10"/>
  <c r="N42" i="38" s="1"/>
  <c r="M55" i="10"/>
  <c r="M42" i="38" s="1"/>
  <c r="H39" i="38" s="1"/>
  <c r="H36" i="38" s="1"/>
  <c r="L55" i="10"/>
  <c r="L42" i="38" s="1"/>
  <c r="K55" i="10"/>
  <c r="K42" i="38" s="1"/>
  <c r="J55" i="10"/>
  <c r="J42" i="38" s="1"/>
  <c r="I55" i="10"/>
  <c r="I42" i="38" s="1"/>
  <c r="H55" i="10"/>
  <c r="H42" i="38" s="1"/>
  <c r="G55" i="10"/>
  <c r="G42" i="38" s="1"/>
  <c r="F55" i="10"/>
  <c r="F42" i="38" s="1"/>
  <c r="E55" i="10"/>
  <c r="E42" i="38" s="1"/>
  <c r="F39" i="38" s="1"/>
  <c r="F36" i="38" s="1"/>
  <c r="D55" i="10"/>
  <c r="D42" i="38" s="1"/>
  <c r="E39" i="38" s="1"/>
  <c r="E36" i="38" s="1"/>
  <c r="C55" i="10"/>
  <c r="C42" i="38" s="1"/>
  <c r="D39" i="38" s="1"/>
  <c r="D36" i="38" s="1"/>
  <c r="B55" i="10"/>
  <c r="M37" i="10"/>
  <c r="L37" i="10"/>
  <c r="K37" i="10"/>
  <c r="J37" i="10"/>
  <c r="H37" i="10"/>
  <c r="F37" i="10"/>
  <c r="E37" i="10"/>
  <c r="D37" i="10"/>
  <c r="C37" i="10"/>
  <c r="B37" i="10"/>
  <c r="A37" i="10"/>
  <c r="M36" i="10"/>
  <c r="L36" i="10"/>
  <c r="K36" i="10"/>
  <c r="J36" i="10"/>
  <c r="H36" i="10"/>
  <c r="F36" i="10"/>
  <c r="E36" i="10"/>
  <c r="D36" i="10"/>
  <c r="C36" i="10"/>
  <c r="B36" i="10"/>
  <c r="A36" i="10"/>
  <c r="M35" i="10"/>
  <c r="L35" i="10"/>
  <c r="K35" i="10"/>
  <c r="J35" i="10"/>
  <c r="H35" i="10"/>
  <c r="F35" i="10"/>
  <c r="E35" i="10"/>
  <c r="D35" i="10"/>
  <c r="C35" i="10"/>
  <c r="B35" i="10"/>
  <c r="A35" i="10"/>
  <c r="M34" i="10"/>
  <c r="L34" i="10"/>
  <c r="K34" i="10"/>
  <c r="J34" i="10"/>
  <c r="H34" i="10"/>
  <c r="F34" i="10"/>
  <c r="E34" i="10"/>
  <c r="D34" i="10"/>
  <c r="C34" i="10"/>
  <c r="B34" i="10"/>
  <c r="A34" i="10"/>
  <c r="M33" i="10"/>
  <c r="L33" i="10"/>
  <c r="K33" i="10"/>
  <c r="J33" i="10"/>
  <c r="H33" i="10"/>
  <c r="F33" i="10"/>
  <c r="E33" i="10"/>
  <c r="D33" i="10"/>
  <c r="C33" i="10"/>
  <c r="B33" i="10"/>
  <c r="A33" i="10"/>
  <c r="M32" i="10"/>
  <c r="L32" i="10"/>
  <c r="K32" i="10"/>
  <c r="J32" i="10"/>
  <c r="H32" i="10"/>
  <c r="F32" i="10"/>
  <c r="E32" i="10"/>
  <c r="D32" i="10"/>
  <c r="C32" i="10"/>
  <c r="B32" i="10"/>
  <c r="A32" i="10"/>
  <c r="M31" i="10"/>
  <c r="L31" i="10"/>
  <c r="K31" i="10"/>
  <c r="J31" i="10"/>
  <c r="H31" i="10"/>
  <c r="F31" i="10"/>
  <c r="E31" i="10"/>
  <c r="D31" i="10"/>
  <c r="C31" i="10"/>
  <c r="B31" i="10"/>
  <c r="A31" i="10"/>
  <c r="M30" i="10"/>
  <c r="L30" i="10"/>
  <c r="K30" i="10"/>
  <c r="J30" i="10"/>
  <c r="H30" i="10"/>
  <c r="F30" i="10"/>
  <c r="E30" i="10"/>
  <c r="D30" i="10"/>
  <c r="C30" i="10"/>
  <c r="B30" i="10"/>
  <c r="A30" i="10"/>
  <c r="M29" i="10"/>
  <c r="L29" i="10"/>
  <c r="K29" i="10"/>
  <c r="J29" i="10"/>
  <c r="H29" i="10"/>
  <c r="F29" i="10"/>
  <c r="E29" i="10"/>
  <c r="D29" i="10"/>
  <c r="C29" i="10"/>
  <c r="B29" i="10"/>
  <c r="A29" i="10"/>
  <c r="M28" i="10"/>
  <c r="L28" i="10"/>
  <c r="K28" i="10"/>
  <c r="J28" i="10"/>
  <c r="H28" i="10"/>
  <c r="F28" i="10"/>
  <c r="E28" i="10"/>
  <c r="D28" i="10"/>
  <c r="C28" i="10"/>
  <c r="B28" i="10"/>
  <c r="A28" i="10"/>
  <c r="M27" i="10"/>
  <c r="L27" i="10"/>
  <c r="K27" i="10"/>
  <c r="J27" i="10"/>
  <c r="H27" i="10"/>
  <c r="F27" i="10"/>
  <c r="E27" i="10"/>
  <c r="D27" i="10"/>
  <c r="C27" i="10"/>
  <c r="B27" i="10"/>
  <c r="A27" i="10"/>
  <c r="M26" i="10"/>
  <c r="L26" i="10"/>
  <c r="K26" i="10"/>
  <c r="J26" i="10"/>
  <c r="H26" i="10"/>
  <c r="F26" i="10"/>
  <c r="E26" i="10"/>
  <c r="D26" i="10"/>
  <c r="C26" i="10"/>
  <c r="B26" i="10"/>
  <c r="A26" i="10"/>
  <c r="L51" i="27"/>
  <c r="L50" i="27"/>
  <c r="L49" i="27"/>
  <c r="B22" i="27"/>
  <c r="B75" i="27" s="1"/>
  <c r="L48" i="27"/>
  <c r="L47" i="27"/>
  <c r="B18" i="27" s="1"/>
  <c r="L46" i="27"/>
  <c r="B17" i="27" s="1"/>
  <c r="L45" i="27"/>
  <c r="B16" i="27" s="1"/>
  <c r="L44" i="27"/>
  <c r="B15" i="27" s="1"/>
  <c r="L43" i="27"/>
  <c r="B14" i="27" s="1"/>
  <c r="H42" i="27"/>
  <c r="L42" i="27" s="1"/>
  <c r="B13" i="27" s="1"/>
  <c r="J41" i="27"/>
  <c r="I41" i="27"/>
  <c r="I40" i="27"/>
  <c r="H40" i="27" s="1"/>
  <c r="L40" i="27" s="1"/>
  <c r="B11" i="27" s="1"/>
  <c r="I39" i="27"/>
  <c r="H39" i="27" s="1"/>
  <c r="L39" i="27" s="1"/>
  <c r="B10" i="27" s="1"/>
  <c r="D37" i="27"/>
  <c r="L37" i="27" s="1"/>
  <c r="B8" i="27" s="1"/>
  <c r="L36" i="27"/>
  <c r="B7" i="27" s="1"/>
  <c r="E36" i="27"/>
  <c r="F36" i="27" s="1"/>
  <c r="L35" i="27"/>
  <c r="B6" i="27" s="1"/>
  <c r="E35" i="27"/>
  <c r="F35" i="27" s="1"/>
  <c r="L34" i="27"/>
  <c r="F34" i="27"/>
  <c r="B74" i="27"/>
  <c r="B20" i="27"/>
  <c r="B73" i="27" s="1"/>
  <c r="B19" i="27"/>
  <c r="B72" i="27" s="1"/>
  <c r="N66" i="28" l="1"/>
  <c r="B38" i="28" s="1"/>
  <c r="D38" i="30"/>
  <c r="B76" i="29"/>
  <c r="J76" i="29"/>
  <c r="E38" i="30"/>
  <c r="C76" i="29"/>
  <c r="K76" i="29"/>
  <c r="N257" i="10"/>
  <c r="B42" i="38"/>
  <c r="C39" i="38" s="1"/>
  <c r="J76" i="28"/>
  <c r="C76" i="28"/>
  <c r="F38" i="30"/>
  <c r="D76" i="28"/>
  <c r="L76" i="28"/>
  <c r="D76" i="29"/>
  <c r="L76" i="29"/>
  <c r="G38" i="30"/>
  <c r="E76" i="28"/>
  <c r="M76" i="28"/>
  <c r="E76" i="29"/>
  <c r="M76" i="29"/>
  <c r="B76" i="28"/>
  <c r="C48" i="28"/>
  <c r="K76" i="28"/>
  <c r="F76" i="28"/>
  <c r="F76" i="29"/>
  <c r="Y100" i="29"/>
  <c r="G76" i="28"/>
  <c r="G76" i="29"/>
  <c r="B38" i="30"/>
  <c r="H76" i="28"/>
  <c r="C50" i="29"/>
  <c r="C38" i="30"/>
  <c r="I39" i="38"/>
  <c r="I36" i="38" s="1"/>
  <c r="I87" i="38"/>
  <c r="I84" i="38" s="1"/>
  <c r="I22" i="38" s="1"/>
  <c r="G87" i="38"/>
  <c r="G84" i="38" s="1"/>
  <c r="G22" i="38" s="1"/>
  <c r="E37" i="27"/>
  <c r="E38" i="27" s="1"/>
  <c r="B39" i="38"/>
  <c r="B36" i="38" s="1"/>
  <c r="N57" i="28"/>
  <c r="B29" i="28" s="1"/>
  <c r="H41" i="27"/>
  <c r="L41" i="27" s="1"/>
  <c r="B12" i="27" s="1"/>
  <c r="T90" i="38"/>
  <c r="B87" i="38"/>
  <c r="B84" i="38" s="1"/>
  <c r="B22" i="38" s="1"/>
  <c r="G39" i="38"/>
  <c r="G36" i="38" s="1"/>
  <c r="D38" i="27"/>
  <c r="N67" i="29"/>
  <c r="B41" i="29" s="1"/>
  <c r="H20" i="30"/>
  <c r="H28" i="30"/>
  <c r="V60" i="39"/>
  <c r="N60" i="28"/>
  <c r="B32" i="28" s="1"/>
  <c r="N58" i="28"/>
  <c r="B30" i="28" s="1"/>
  <c r="N64" i="28"/>
  <c r="B36" i="28" s="1"/>
  <c r="N68" i="28"/>
  <c r="B40" i="28" s="1"/>
  <c r="N70" i="28"/>
  <c r="B42" i="28" s="1"/>
  <c r="N72" i="28"/>
  <c r="B44" i="28" s="1"/>
  <c r="H18" i="30"/>
  <c r="N65" i="28"/>
  <c r="B37" i="28" s="1"/>
  <c r="C87" i="38"/>
  <c r="C84" i="38" s="1"/>
  <c r="C22" i="38" s="1"/>
  <c r="N58" i="29"/>
  <c r="B32" i="29" s="1"/>
  <c r="N68" i="29"/>
  <c r="B42" i="29" s="1"/>
  <c r="N59" i="28"/>
  <c r="B31" i="28" s="1"/>
  <c r="N61" i="28"/>
  <c r="B33" i="28" s="1"/>
  <c r="N62" i="28"/>
  <c r="B34" i="28" s="1"/>
  <c r="N63" i="28"/>
  <c r="B35" i="28" s="1"/>
  <c r="N67" i="28"/>
  <c r="B39" i="28" s="1"/>
  <c r="N69" i="28"/>
  <c r="B41" i="28" s="1"/>
  <c r="N71" i="28"/>
  <c r="B43" i="28" s="1"/>
  <c r="Y90" i="28"/>
  <c r="Y101" i="28" s="1"/>
  <c r="N70" i="29"/>
  <c r="B44" i="29" s="1"/>
  <c r="H62" i="30"/>
  <c r="N48" i="39"/>
  <c r="H11" i="39" s="1"/>
  <c r="B23" i="15"/>
  <c r="M64" i="15"/>
  <c r="M50" i="15" s="1"/>
  <c r="F64" i="15"/>
  <c r="F50" i="15" s="1"/>
  <c r="C23" i="15"/>
  <c r="E64" i="15"/>
  <c r="E50" i="15" s="1"/>
  <c r="D23" i="15"/>
  <c r="L23" i="15"/>
  <c r="E23" i="15"/>
  <c r="E9" i="15" s="1"/>
  <c r="M23" i="15"/>
  <c r="M9" i="15" s="1"/>
  <c r="N19" i="15"/>
  <c r="G23" i="15"/>
  <c r="G9" i="15" s="1"/>
  <c r="N61" i="29"/>
  <c r="B35" i="29" s="1"/>
  <c r="N63" i="29"/>
  <c r="B37" i="29" s="1"/>
  <c r="N66" i="29"/>
  <c r="B40" i="29" s="1"/>
  <c r="N56" i="29"/>
  <c r="N65" i="29"/>
  <c r="B39" i="29" s="1"/>
  <c r="N71" i="29"/>
  <c r="B45" i="29" s="1"/>
  <c r="N69" i="29"/>
  <c r="B43" i="29" s="1"/>
  <c r="N59" i="29"/>
  <c r="B33" i="29" s="1"/>
  <c r="N60" i="29"/>
  <c r="B34" i="29" s="1"/>
  <c r="N62" i="29"/>
  <c r="B36" i="29" s="1"/>
  <c r="N64" i="29"/>
  <c r="B38" i="29" s="1"/>
  <c r="N72" i="29"/>
  <c r="B46" i="29" s="1"/>
  <c r="D46" i="29" s="1"/>
  <c r="N57" i="29"/>
  <c r="B31" i="29" s="1"/>
  <c r="J20" i="38"/>
  <c r="J22" i="38"/>
  <c r="L263" i="10"/>
  <c r="L252" i="10" s="1"/>
  <c r="D263" i="10"/>
  <c r="D252" i="10" s="1"/>
  <c r="H227" i="10"/>
  <c r="H216" i="10" s="1"/>
  <c r="M263" i="10"/>
  <c r="M252" i="10" s="1"/>
  <c r="M187" i="10"/>
  <c r="M173" i="10" s="1"/>
  <c r="E187" i="10"/>
  <c r="E173" i="10" s="1"/>
  <c r="D227" i="10"/>
  <c r="D216" i="10" s="1"/>
  <c r="K141" i="10"/>
  <c r="K129" i="10" s="1"/>
  <c r="C141" i="10"/>
  <c r="C129" i="10" s="1"/>
  <c r="L227" i="10"/>
  <c r="L216" i="10" s="1"/>
  <c r="N181" i="10"/>
  <c r="K227" i="10"/>
  <c r="K216" i="10" s="1"/>
  <c r="N89" i="10"/>
  <c r="G141" i="10"/>
  <c r="G129" i="10" s="1"/>
  <c r="F38" i="10"/>
  <c r="F20" i="10" s="1"/>
  <c r="F187" i="10"/>
  <c r="F173" i="10" s="1"/>
  <c r="K95" i="10"/>
  <c r="K79" i="10" s="1"/>
  <c r="K21" i="10" s="1"/>
  <c r="C227" i="10"/>
  <c r="C216" i="10" s="1"/>
  <c r="H263" i="10"/>
  <c r="H252" i="10" s="1"/>
  <c r="N31" i="10"/>
  <c r="J141" i="10"/>
  <c r="J129" i="10" s="1"/>
  <c r="C187" i="10"/>
  <c r="C173" i="10" s="1"/>
  <c r="K187" i="10"/>
  <c r="K173" i="10" s="1"/>
  <c r="I95" i="10"/>
  <c r="I79" i="10" s="1"/>
  <c r="I21" i="10" s="1"/>
  <c r="E38" i="10"/>
  <c r="E20" i="10" s="1"/>
  <c r="N92" i="10"/>
  <c r="F227" i="10"/>
  <c r="F216" i="10" s="1"/>
  <c r="C263" i="10"/>
  <c r="C252" i="10" s="1"/>
  <c r="K263" i="10"/>
  <c r="K252" i="10" s="1"/>
  <c r="M95" i="10"/>
  <c r="M79" i="10" s="1"/>
  <c r="M21" i="10" s="1"/>
  <c r="D95" i="10"/>
  <c r="D79" i="10" s="1"/>
  <c r="D21" i="10" s="1"/>
  <c r="D141" i="10"/>
  <c r="D129" i="10" s="1"/>
  <c r="L141" i="10"/>
  <c r="L129" i="10" s="1"/>
  <c r="J227" i="10"/>
  <c r="J216" i="10" s="1"/>
  <c r="N35" i="10"/>
  <c r="E95" i="10"/>
  <c r="E79" i="10" s="1"/>
  <c r="E21" i="10" s="1"/>
  <c r="N85" i="10"/>
  <c r="N93" i="10"/>
  <c r="N138" i="10"/>
  <c r="B187" i="10"/>
  <c r="B173" i="10" s="1"/>
  <c r="J38" i="10"/>
  <c r="J20" i="10" s="1"/>
  <c r="H38" i="10"/>
  <c r="H20" i="10" s="1"/>
  <c r="N134" i="10"/>
  <c r="N136" i="10"/>
  <c r="K38" i="10"/>
  <c r="K20" i="10" s="1"/>
  <c r="B38" i="10"/>
  <c r="B20" i="10" s="1"/>
  <c r="K64" i="15"/>
  <c r="K50" i="15" s="1"/>
  <c r="N59" i="15"/>
  <c r="N61" i="15"/>
  <c r="N63" i="15"/>
  <c r="H64" i="15"/>
  <c r="H50" i="15" s="1"/>
  <c r="B64" i="15"/>
  <c r="B50" i="15" s="1"/>
  <c r="N62" i="15"/>
  <c r="N57" i="15"/>
  <c r="C64" i="15"/>
  <c r="C50" i="15" s="1"/>
  <c r="N58" i="15"/>
  <c r="L64" i="15"/>
  <c r="L50" i="15" s="1"/>
  <c r="D64" i="15"/>
  <c r="D50" i="15" s="1"/>
  <c r="J64" i="15"/>
  <c r="J50" i="15" s="1"/>
  <c r="N16" i="15"/>
  <c r="N21" i="15"/>
  <c r="N22" i="15"/>
  <c r="I23" i="15"/>
  <c r="K23" i="15"/>
  <c r="J23" i="15"/>
  <c r="J9" i="15" s="1"/>
  <c r="H23" i="15"/>
  <c r="N18" i="15"/>
  <c r="N17" i="15"/>
  <c r="F23" i="15"/>
  <c r="H21" i="30"/>
  <c r="H26" i="30"/>
  <c r="H29" i="30"/>
  <c r="H33" i="30"/>
  <c r="H25" i="30"/>
  <c r="H24" i="30"/>
  <c r="H32" i="30"/>
  <c r="H22" i="30"/>
  <c r="H30" i="30"/>
  <c r="H19" i="30"/>
  <c r="H23" i="30"/>
  <c r="H27" i="30"/>
  <c r="H31" i="30"/>
  <c r="H34" i="30"/>
  <c r="N60" i="15"/>
  <c r="N20" i="15"/>
  <c r="M37" i="14"/>
  <c r="N56" i="28"/>
  <c r="F20" i="38"/>
  <c r="L20" i="38"/>
  <c r="D20" i="38"/>
  <c r="H20" i="38"/>
  <c r="L22" i="38"/>
  <c r="F19" i="38"/>
  <c r="E20" i="38"/>
  <c r="I20" i="38"/>
  <c r="K22" i="38"/>
  <c r="K20" i="38"/>
  <c r="M20" i="38"/>
  <c r="L19" i="38"/>
  <c r="C19" i="38"/>
  <c r="H22" i="38"/>
  <c r="M22" i="38"/>
  <c r="N71" i="38"/>
  <c r="N75" i="38"/>
  <c r="D22" i="38"/>
  <c r="N21" i="38"/>
  <c r="E22" i="38"/>
  <c r="F22" i="38"/>
  <c r="J19" i="38"/>
  <c r="B19" i="38"/>
  <c r="N19" i="38"/>
  <c r="N261" i="10"/>
  <c r="F263" i="10"/>
  <c r="F252" i="10" s="1"/>
  <c r="G263" i="10"/>
  <c r="G252" i="10" s="1"/>
  <c r="N259" i="10"/>
  <c r="E263" i="10"/>
  <c r="E252" i="10" s="1"/>
  <c r="B263" i="10"/>
  <c r="B252" i="10" s="1"/>
  <c r="N260" i="10"/>
  <c r="N262" i="10"/>
  <c r="I263" i="10"/>
  <c r="I252" i="10" s="1"/>
  <c r="N258" i="10"/>
  <c r="J263" i="10"/>
  <c r="J252" i="10" s="1"/>
  <c r="N223" i="10"/>
  <c r="N225" i="10"/>
  <c r="E227" i="10"/>
  <c r="E216" i="10" s="1"/>
  <c r="N222" i="10"/>
  <c r="N224" i="10"/>
  <c r="N221" i="10"/>
  <c r="N226" i="10"/>
  <c r="M227" i="10"/>
  <c r="M216" i="10" s="1"/>
  <c r="I227" i="10"/>
  <c r="I216" i="10" s="1"/>
  <c r="H187" i="10"/>
  <c r="H173" i="10" s="1"/>
  <c r="I187" i="10"/>
  <c r="I173" i="10" s="1"/>
  <c r="N183" i="10"/>
  <c r="N185" i="10"/>
  <c r="D187" i="10"/>
  <c r="D173" i="10" s="1"/>
  <c r="J187" i="10"/>
  <c r="J173" i="10" s="1"/>
  <c r="L187" i="10"/>
  <c r="L173" i="10" s="1"/>
  <c r="N182" i="10"/>
  <c r="N184" i="10"/>
  <c r="N186" i="10"/>
  <c r="H141" i="10"/>
  <c r="H129" i="10" s="1"/>
  <c r="E141" i="10"/>
  <c r="E129" i="10" s="1"/>
  <c r="M141" i="10"/>
  <c r="M129" i="10" s="1"/>
  <c r="F141" i="10"/>
  <c r="F129" i="10" s="1"/>
  <c r="N135" i="10"/>
  <c r="N137" i="10"/>
  <c r="N139" i="10"/>
  <c r="N140" i="10"/>
  <c r="B141" i="10"/>
  <c r="B129" i="10" s="1"/>
  <c r="I141" i="10"/>
  <c r="I129" i="10" s="1"/>
  <c r="F95" i="10"/>
  <c r="F79" i="10" s="1"/>
  <c r="F21" i="10" s="1"/>
  <c r="G95" i="10"/>
  <c r="G79" i="10" s="1"/>
  <c r="G21" i="10" s="1"/>
  <c r="N88" i="10"/>
  <c r="N91" i="10"/>
  <c r="N94" i="10"/>
  <c r="H95" i="10"/>
  <c r="H79" i="10" s="1"/>
  <c r="H21" i="10" s="1"/>
  <c r="N86" i="10"/>
  <c r="B95" i="10"/>
  <c r="N84" i="10"/>
  <c r="J95" i="10"/>
  <c r="J79" i="10" s="1"/>
  <c r="J21" i="10" s="1"/>
  <c r="L95" i="10"/>
  <c r="L79" i="10" s="1"/>
  <c r="L21" i="10" s="1"/>
  <c r="N87" i="10"/>
  <c r="N90" i="10"/>
  <c r="C95" i="10"/>
  <c r="C79" i="10" s="1"/>
  <c r="C21" i="10" s="1"/>
  <c r="N28" i="10"/>
  <c r="N37" i="10"/>
  <c r="G38" i="10"/>
  <c r="G20" i="10" s="1"/>
  <c r="M38" i="10"/>
  <c r="M20" i="10" s="1"/>
  <c r="N27" i="10"/>
  <c r="D38" i="10"/>
  <c r="D20" i="10" s="1"/>
  <c r="L38" i="10"/>
  <c r="L20" i="10" s="1"/>
  <c r="N34" i="10"/>
  <c r="N36" i="10"/>
  <c r="N33" i="10"/>
  <c r="T55" i="10"/>
  <c r="C38" i="10"/>
  <c r="C20" i="10" s="1"/>
  <c r="I38" i="10"/>
  <c r="I20" i="10" s="1"/>
  <c r="N30" i="10"/>
  <c r="N32" i="10"/>
  <c r="N29" i="10"/>
  <c r="AC46" i="39"/>
  <c r="J9" i="39" s="1"/>
  <c r="V47" i="39"/>
  <c r="I10" i="39" s="1"/>
  <c r="T25" i="39"/>
  <c r="L25" i="39"/>
  <c r="S25" i="39"/>
  <c r="N45" i="39"/>
  <c r="H8" i="39" s="1"/>
  <c r="AC18" i="39"/>
  <c r="E5" i="39" s="1"/>
  <c r="AC21" i="39"/>
  <c r="E8" i="39" s="1"/>
  <c r="N23" i="39"/>
  <c r="C10" i="39" s="1"/>
  <c r="N20" i="39"/>
  <c r="C7" i="39" s="1"/>
  <c r="AC20" i="39"/>
  <c r="E7" i="39" s="1"/>
  <c r="V36" i="39"/>
  <c r="N21" i="39"/>
  <c r="C8" i="39" s="1"/>
  <c r="V22" i="39"/>
  <c r="D9" i="39" s="1"/>
  <c r="M25" i="39"/>
  <c r="U49" i="39"/>
  <c r="V43" i="39"/>
  <c r="I6" i="39" s="1"/>
  <c r="AB49" i="39"/>
  <c r="N22" i="39"/>
  <c r="C9" i="39" s="1"/>
  <c r="L49" i="39"/>
  <c r="Z49" i="39"/>
  <c r="N19" i="39"/>
  <c r="C6" i="39" s="1"/>
  <c r="V45" i="39"/>
  <c r="I8" i="39" s="1"/>
  <c r="AC45" i="39"/>
  <c r="J8" i="39" s="1"/>
  <c r="AC19" i="39"/>
  <c r="E6" i="39" s="1"/>
  <c r="N24" i="39"/>
  <c r="C11" i="39" s="1"/>
  <c r="U25" i="39"/>
  <c r="V21" i="39"/>
  <c r="D8" i="39" s="1"/>
  <c r="AA49" i="39"/>
  <c r="N44" i="39"/>
  <c r="H7" i="39" s="1"/>
  <c r="AC60" i="39"/>
  <c r="N73" i="39"/>
  <c r="Y25" i="39"/>
  <c r="Q49" i="39"/>
  <c r="N12" i="39"/>
  <c r="V20" i="39"/>
  <c r="D7" i="39" s="1"/>
  <c r="AC24" i="39"/>
  <c r="E11" i="39" s="1"/>
  <c r="T49" i="39"/>
  <c r="AC44" i="39"/>
  <c r="J7" i="39" s="1"/>
  <c r="AC73" i="39"/>
  <c r="Q25" i="39"/>
  <c r="V19" i="39"/>
  <c r="D6" i="39" s="1"/>
  <c r="AC23" i="39"/>
  <c r="E10" i="39" s="1"/>
  <c r="N47" i="39"/>
  <c r="H10" i="39" s="1"/>
  <c r="AC48" i="39"/>
  <c r="J11" i="39" s="1"/>
  <c r="M12" i="39"/>
  <c r="N18" i="39"/>
  <c r="C5" i="39" s="1"/>
  <c r="R25" i="39"/>
  <c r="AC22" i="39"/>
  <c r="E9" i="39" s="1"/>
  <c r="V24" i="39"/>
  <c r="D11" i="39" s="1"/>
  <c r="N43" i="39"/>
  <c r="H6" i="39" s="1"/>
  <c r="AC43" i="39"/>
  <c r="J6" i="39" s="1"/>
  <c r="V46" i="39"/>
  <c r="I9" i="39" s="1"/>
  <c r="O12" i="39"/>
  <c r="K25" i="39"/>
  <c r="AB25" i="39"/>
  <c r="AC47" i="39"/>
  <c r="J10" i="39" s="1"/>
  <c r="V48" i="39"/>
  <c r="I11" i="39" s="1"/>
  <c r="AA25" i="39"/>
  <c r="V23" i="39"/>
  <c r="D10" i="39" s="1"/>
  <c r="K49" i="39"/>
  <c r="Y49" i="39"/>
  <c r="V44" i="39"/>
  <c r="I7" i="39" s="1"/>
  <c r="J49" i="39"/>
  <c r="M49" i="39"/>
  <c r="R49" i="39"/>
  <c r="N60" i="39"/>
  <c r="AC44" i="40"/>
  <c r="J10" i="40" s="1"/>
  <c r="AC33" i="40"/>
  <c r="V73" i="39"/>
  <c r="AC42" i="39"/>
  <c r="V42" i="39"/>
  <c r="S49" i="39"/>
  <c r="N42" i="39"/>
  <c r="N46" i="39"/>
  <c r="H9" i="39" s="1"/>
  <c r="Z25" i="39"/>
  <c r="AC36" i="39"/>
  <c r="V18" i="39"/>
  <c r="D5" i="39" s="1"/>
  <c r="J25" i="39"/>
  <c r="L23" i="40"/>
  <c r="Z23" i="40"/>
  <c r="Y45" i="40"/>
  <c r="V17" i="40"/>
  <c r="D5" i="40" s="1"/>
  <c r="AC20" i="40"/>
  <c r="E8" i="40" s="1"/>
  <c r="N43" i="40"/>
  <c r="H9" i="40" s="1"/>
  <c r="V43" i="40"/>
  <c r="I9" i="40" s="1"/>
  <c r="K45" i="40"/>
  <c r="M23" i="40"/>
  <c r="N19" i="40"/>
  <c r="C7" i="40" s="1"/>
  <c r="AC22" i="40"/>
  <c r="E10" i="40" s="1"/>
  <c r="R45" i="40"/>
  <c r="N40" i="40"/>
  <c r="H6" i="40" s="1"/>
  <c r="AA23" i="40"/>
  <c r="R23" i="40"/>
  <c r="N21" i="40"/>
  <c r="C9" i="40" s="1"/>
  <c r="AC40" i="40"/>
  <c r="J6" i="40" s="1"/>
  <c r="S23" i="40"/>
  <c r="T45" i="40"/>
  <c r="V44" i="40"/>
  <c r="I10" i="40" s="1"/>
  <c r="AC39" i="40"/>
  <c r="J5" i="40" s="1"/>
  <c r="J45" i="40"/>
  <c r="V41" i="40"/>
  <c r="I7" i="40" s="1"/>
  <c r="AC42" i="40"/>
  <c r="J8" i="40" s="1"/>
  <c r="V67" i="40"/>
  <c r="N39" i="40"/>
  <c r="H5" i="40" s="1"/>
  <c r="Q23" i="40"/>
  <c r="V18" i="40"/>
  <c r="D6" i="40" s="1"/>
  <c r="N22" i="40"/>
  <c r="C10" i="40" s="1"/>
  <c r="V42" i="40"/>
  <c r="I8" i="40" s="1"/>
  <c r="N44" i="40"/>
  <c r="H10" i="40" s="1"/>
  <c r="N11" i="40"/>
  <c r="U45" i="40"/>
  <c r="Z45" i="40"/>
  <c r="J23" i="40"/>
  <c r="AC19" i="40"/>
  <c r="E7" i="40" s="1"/>
  <c r="V20" i="40"/>
  <c r="D8" i="40" s="1"/>
  <c r="T23" i="40"/>
  <c r="N42" i="40"/>
  <c r="H8" i="40" s="1"/>
  <c r="AC43" i="40"/>
  <c r="J9" i="40" s="1"/>
  <c r="K23" i="40"/>
  <c r="AB23" i="40"/>
  <c r="M45" i="40"/>
  <c r="V40" i="40"/>
  <c r="I6" i="40" s="1"/>
  <c r="N67" i="40"/>
  <c r="N17" i="40"/>
  <c r="C5" i="40" s="1"/>
  <c r="N18" i="40"/>
  <c r="C6" i="40" s="1"/>
  <c r="AC21" i="40"/>
  <c r="E9" i="40" s="1"/>
  <c r="V22" i="40"/>
  <c r="D10" i="40" s="1"/>
  <c r="V39" i="40"/>
  <c r="I5" i="40" s="1"/>
  <c r="N41" i="40"/>
  <c r="H7" i="40" s="1"/>
  <c r="N55" i="40"/>
  <c r="AC55" i="40"/>
  <c r="V55" i="40"/>
  <c r="U23" i="40"/>
  <c r="AC18" i="40"/>
  <c r="E6" i="40" s="1"/>
  <c r="V19" i="40"/>
  <c r="D7" i="40" s="1"/>
  <c r="AA45" i="40"/>
  <c r="AC17" i="40"/>
  <c r="E5" i="40" s="1"/>
  <c r="N20" i="40"/>
  <c r="C8" i="40" s="1"/>
  <c r="V33" i="40"/>
  <c r="AB45" i="40"/>
  <c r="AC41" i="40"/>
  <c r="J7" i="40" s="1"/>
  <c r="AC67" i="40"/>
  <c r="O11" i="40"/>
  <c r="Q45" i="40"/>
  <c r="N33" i="40"/>
  <c r="M7" i="40"/>
  <c r="M11" i="40" s="1"/>
  <c r="S45" i="40"/>
  <c r="V21" i="40"/>
  <c r="D9" i="40" s="1"/>
  <c r="L45" i="40"/>
  <c r="Y23" i="40"/>
  <c r="N54" i="12"/>
  <c r="M59" i="12"/>
  <c r="D16" i="12" s="1"/>
  <c r="Y59" i="12"/>
  <c r="D22" i="12" s="1"/>
  <c r="E9" i="12"/>
  <c r="N87" i="12"/>
  <c r="N52" i="12"/>
  <c r="V89" i="12"/>
  <c r="AC81" i="12"/>
  <c r="AC87" i="12"/>
  <c r="AC83" i="12"/>
  <c r="AC84" i="12"/>
  <c r="N88" i="12"/>
  <c r="N89" i="12"/>
  <c r="AC109" i="12"/>
  <c r="V55" i="12"/>
  <c r="V56" i="12"/>
  <c r="V81" i="12"/>
  <c r="V84" i="12"/>
  <c r="AC89" i="12"/>
  <c r="J93" i="12"/>
  <c r="E13" i="12" s="1"/>
  <c r="N82" i="12"/>
  <c r="V82" i="12"/>
  <c r="N58" i="12"/>
  <c r="V86" i="12"/>
  <c r="J59" i="12"/>
  <c r="D13" i="12" s="1"/>
  <c r="Z93" i="12"/>
  <c r="E23" i="12" s="1"/>
  <c r="N50" i="12"/>
  <c r="R93" i="12"/>
  <c r="E18" i="12" s="1"/>
  <c r="N84" i="12"/>
  <c r="AC90" i="12"/>
  <c r="N91" i="12"/>
  <c r="V127" i="12"/>
  <c r="N85" i="12"/>
  <c r="N86" i="12"/>
  <c r="V88" i="12"/>
  <c r="AC91" i="12"/>
  <c r="AC127" i="12"/>
  <c r="T59" i="12"/>
  <c r="D20" i="12" s="1"/>
  <c r="AA93" i="12"/>
  <c r="E24" i="12" s="1"/>
  <c r="V83" i="12"/>
  <c r="V91" i="12"/>
  <c r="V50" i="12"/>
  <c r="AC51" i="12"/>
  <c r="L93" i="12"/>
  <c r="E15" i="12" s="1"/>
  <c r="AC85" i="12"/>
  <c r="AC86" i="12"/>
  <c r="N75" i="12"/>
  <c r="M93" i="12"/>
  <c r="E16" i="12" s="1"/>
  <c r="V90" i="12"/>
  <c r="N109" i="12"/>
  <c r="N47" i="12"/>
  <c r="V57" i="12"/>
  <c r="V58" i="12"/>
  <c r="AC82" i="12"/>
  <c r="N83" i="12"/>
  <c r="V85" i="12"/>
  <c r="V87" i="12"/>
  <c r="AC88" i="12"/>
  <c r="N90" i="12"/>
  <c r="N92" i="12"/>
  <c r="V109" i="12"/>
  <c r="Y93" i="12"/>
  <c r="E22" i="12" s="1"/>
  <c r="L59" i="12"/>
  <c r="D15" i="12" s="1"/>
  <c r="N48" i="12"/>
  <c r="U59" i="12"/>
  <c r="D21" i="12" s="1"/>
  <c r="N49" i="12"/>
  <c r="N81" i="12"/>
  <c r="S93" i="12"/>
  <c r="E19" i="12" s="1"/>
  <c r="AB93" i="12"/>
  <c r="E25" i="12" s="1"/>
  <c r="V92" i="12"/>
  <c r="AC92" i="12"/>
  <c r="AC48" i="12"/>
  <c r="AC49" i="12"/>
  <c r="N51" i="12"/>
  <c r="N53" i="12"/>
  <c r="N127" i="12"/>
  <c r="Q93" i="12"/>
  <c r="E17" i="12" s="1"/>
  <c r="K93" i="12"/>
  <c r="E14" i="12" s="1"/>
  <c r="T93" i="12"/>
  <c r="E20" i="12" s="1"/>
  <c r="V48" i="12"/>
  <c r="V49" i="12"/>
  <c r="N56" i="12"/>
  <c r="N57" i="12"/>
  <c r="V47" i="12"/>
  <c r="V75" i="12"/>
  <c r="Q59" i="12"/>
  <c r="D17" i="12" s="1"/>
  <c r="S59" i="12"/>
  <c r="D19" i="12" s="1"/>
  <c r="V51" i="12"/>
  <c r="V52" i="12"/>
  <c r="N55" i="12"/>
  <c r="U93" i="12"/>
  <c r="E21" i="12" s="1"/>
  <c r="K59" i="12"/>
  <c r="D14" i="12" s="1"/>
  <c r="V53" i="12"/>
  <c r="V54" i="12"/>
  <c r="AC55" i="12"/>
  <c r="AC57" i="12"/>
  <c r="AC58" i="12"/>
  <c r="AA59" i="12"/>
  <c r="D24" i="12" s="1"/>
  <c r="AB59" i="12"/>
  <c r="D25" i="12" s="1"/>
  <c r="AC53" i="12"/>
  <c r="AC50" i="12"/>
  <c r="AC52" i="12"/>
  <c r="AC54" i="12"/>
  <c r="AC56" i="12"/>
  <c r="AC75" i="12"/>
  <c r="AC47" i="12"/>
  <c r="Z59" i="12"/>
  <c r="D23" i="12" s="1"/>
  <c r="R59" i="12"/>
  <c r="D18" i="12" s="1"/>
  <c r="B227" i="10"/>
  <c r="B216" i="10" s="1"/>
  <c r="N26" i="10"/>
  <c r="N83" i="10"/>
  <c r="T42" i="38" l="1"/>
  <c r="F9" i="15"/>
  <c r="L9" i="15"/>
  <c r="D9" i="15"/>
  <c r="H9" i="15"/>
  <c r="C9" i="15"/>
  <c r="K9" i="15"/>
  <c r="I9" i="15"/>
  <c r="B9" i="15"/>
  <c r="N263" i="10"/>
  <c r="B79" i="10"/>
  <c r="B21" i="10" s="1"/>
  <c r="N21" i="10" s="1"/>
  <c r="N22" i="10" s="1"/>
  <c r="C36" i="38"/>
  <c r="C20" i="38"/>
  <c r="N76" i="29"/>
  <c r="H38" i="30"/>
  <c r="N76" i="28"/>
  <c r="N87" i="38"/>
  <c r="N84" i="38" s="1"/>
  <c r="N22" i="38" s="1"/>
  <c r="B20" i="38"/>
  <c r="N39" i="38"/>
  <c r="N20" i="38" s="1"/>
  <c r="G20" i="38"/>
  <c r="F37" i="27"/>
  <c r="L38" i="27"/>
  <c r="B9" i="27" s="1"/>
  <c r="F38" i="27"/>
  <c r="D12" i="39"/>
  <c r="C12" i="39"/>
  <c r="E12" i="39"/>
  <c r="D11" i="40"/>
  <c r="C11" i="40"/>
  <c r="E11" i="40"/>
  <c r="N23" i="15"/>
  <c r="B30" i="29"/>
  <c r="B50" i="29" s="1"/>
  <c r="N173" i="10"/>
  <c r="N141" i="10"/>
  <c r="N129" i="10" s="1"/>
  <c r="N95" i="10"/>
  <c r="C27" i="26" s="1"/>
  <c r="N20" i="10"/>
  <c r="N252" i="10"/>
  <c r="N64" i="15"/>
  <c r="N50" i="15" s="1"/>
  <c r="B28" i="28"/>
  <c r="B48" i="28" s="1"/>
  <c r="N187" i="10"/>
  <c r="N38" i="10"/>
  <c r="D27" i="26" s="1"/>
  <c r="N25" i="39"/>
  <c r="AC25" i="39"/>
  <c r="V25" i="39"/>
  <c r="V23" i="40"/>
  <c r="J5" i="39"/>
  <c r="J12" i="39" s="1"/>
  <c r="AC49" i="39"/>
  <c r="I5" i="39"/>
  <c r="I12" i="39" s="1"/>
  <c r="V49" i="39"/>
  <c r="H5" i="39"/>
  <c r="H12" i="39" s="1"/>
  <c r="N49" i="39"/>
  <c r="I11" i="40"/>
  <c r="AC23" i="40"/>
  <c r="H11" i="40"/>
  <c r="N23" i="40"/>
  <c r="V45" i="40"/>
  <c r="N45" i="40"/>
  <c r="AC45" i="40"/>
  <c r="J11" i="40"/>
  <c r="V59" i="12"/>
  <c r="C5" i="12" s="1"/>
  <c r="AC93" i="12"/>
  <c r="D6" i="12" s="1"/>
  <c r="N93" i="12"/>
  <c r="D4" i="12" s="1"/>
  <c r="V93" i="12"/>
  <c r="D5" i="12" s="1"/>
  <c r="N59" i="12"/>
  <c r="C4" i="12" s="1"/>
  <c r="AC59" i="12"/>
  <c r="C6" i="12" s="1"/>
  <c r="N216" i="10"/>
  <c r="N227" i="10"/>
  <c r="N9" i="15" l="1"/>
  <c r="N79" i="10"/>
  <c r="O79" i="10" s="1"/>
  <c r="N36" i="38"/>
  <c r="I27" i="26"/>
  <c r="H27" i="26"/>
  <c r="D9" i="12"/>
  <c r="AY59" i="12"/>
  <c r="C7" i="12" s="1"/>
  <c r="C9" i="12" s="1"/>
  <c r="L52" i="27" l="1"/>
  <c r="B23" i="27"/>
  <c r="C23" i="27" s="1"/>
  <c r="B76" i="27" l="1"/>
</calcChain>
</file>

<file path=xl/sharedStrings.xml><?xml version="1.0" encoding="utf-8"?>
<sst xmlns="http://schemas.openxmlformats.org/spreadsheetml/2006/main" count="34620" uniqueCount="1069">
  <si>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</si>
  <si>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</si>
  <si>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</si>
  <si>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</si>
  <si>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</si>
  <si>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</si>
  <si>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</si>
  <si>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</si>
  <si>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Total Archive Volume</t>
  </si>
  <si>
    <t>End User Distribution Products</t>
  </si>
  <si>
    <t>End User Average Distribution Volume</t>
    <phoneticPr fontId="0" type="noConversion"/>
  </si>
  <si>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Visits:</t>
    </r>
    <r>
      <rPr>
        <sz val="10"/>
        <rFont val="Arial"/>
        <family val="2"/>
      </rPr>
      <t xml:space="preserve"> Sum of web visits for DAACs and LANCE data providers where a visit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</si>
  <si>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</si>
  <si>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</si>
  <si>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</si>
  <si>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</si>
  <si>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</si>
  <si>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</si>
  <si>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</si>
  <si>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</si>
  <si>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</si>
  <si>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</si>
  <si>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</si>
  <si>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</si>
  <si>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</si>
  <si>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</si>
  <si>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</si>
  <si>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The primary source of Web Metrics is EMS using the IBM/Unica NetInsight 8.6.0.7 interface.</t>
  </si>
  <si>
    <t xml:space="preserve">Web Activity </t>
  </si>
  <si>
    <t>EOSDIS web activity is collected via the EMS NetInsight tool, collecting selected metrics for each DAAC, or combining the NRT metrics into the LANCE Web Sites profile.</t>
  </si>
  <si>
    <t>Web Activity by DAAC</t>
  </si>
  <si>
    <t>Web Visitor Character
-ization</t>
    <phoneticPr fontId="0" type="noConversion"/>
  </si>
  <si>
    <r>
      <t>For "Repeat Visitors" run the</t>
    </r>
    <r>
      <rPr>
        <b/>
        <sz val="10"/>
        <rFont val="Arial"/>
        <family val="2"/>
      </rPr>
      <t xml:space="preserve"> Visitor Analysis</t>
    </r>
    <r>
      <rPr>
        <sz val="10"/>
        <rFont val="Arial"/>
        <family val="2"/>
      </rPr>
      <t xml:space="preserve">, </t>
    </r>
    <r>
      <rPr>
        <b/>
        <sz val="10"/>
        <rFont val="Arial"/>
        <family val="2"/>
      </rPr>
      <t>Visitor Retention</t>
    </r>
    <r>
      <rPr>
        <sz val="10"/>
        <rFont val="Arial"/>
        <family val="2"/>
      </rPr>
      <t xml:space="preserve"> report.  Adjust the </t>
    </r>
    <r>
      <rPr>
        <b/>
        <sz val="10"/>
        <rFont val="Arial"/>
        <family val="2"/>
      </rPr>
      <t>Visitor Duration</t>
    </r>
    <r>
      <rPr>
        <sz val="10"/>
        <rFont val="Arial"/>
        <family val="2"/>
      </rPr>
      <t xml:space="preserve"> filter to remove the two lowest visit durations.  Export the data to collect the histogram of the number of visitors by number of visits; NetInsight provides the number of visits groupings. 
</t>
    </r>
  </si>
  <si>
    <t>Web Activity by Domain</t>
  </si>
  <si>
    <t xml:space="preserve">For Top 20 Domains, use the combined profile of all DAACs ("allcl' profile) found on the IBM/Unica NetInsight 8.6.0.7.
 implementation;  run the NetInsight Visitor Analysis, Domain report for the FY.  Select "Filter Group" as "All DAACS" and adjust the Visit Duration filter to remove the two lowest visit durations.  Adjust the "Rows" to 20 and export the data.  This is for visits &gt;= 1 minute and sorted by the # of Visitors.  </t>
  </si>
  <si>
    <t>Web Activity by Country</t>
  </si>
  <si>
    <t xml:space="preserve">For Top 20 Countries, use the combined profile of all DAACs ("allcl' profile) found on the IBM/Unica NetInsight 8.6.0.7.
 implementation; run the NetInsight Geographic Analysis, Country report for the FY. Select "Filter Group" as "All DAACS" and  adjust the Visit Duration filter to remove the two lowest visit durations. Adjust the "Rows" to 20 and export the data. This is for visits &gt;= 1 minute and sorted by the # of Visitors.  </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</si>
  <si>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</si>
  <si>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</si>
  <si>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</si>
  <si>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</si>
  <si>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</si>
  <si>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</si>
  <si>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</si>
  <si>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</si>
  <si>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</si>
  <si>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</si>
  <si>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</si>
  <si>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</si>
  <si>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</si>
  <si>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</si>
  <si>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</si>
  <si>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</si>
  <si>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</si>
  <si>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</si>
  <si>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</si>
  <si>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</si>
  <si>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</si>
  <si>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</si>
  <si>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</si>
  <si>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</si>
  <si>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</si>
  <si>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</si>
  <si>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</si>
  <si>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</si>
  <si>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</si>
  <si>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</si>
  <si>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</si>
  <si>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</si>
  <si>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</si>
  <si>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NSIDC ECS only</t>
  </si>
  <si>
    <t>OBPG</t>
  </si>
  <si>
    <t>Stage 1</t>
  </si>
  <si>
    <t>(include ancillary data)</t>
  </si>
  <si>
    <t>Data Provider</t>
  </si>
  <si>
    <t>Date</t>
  </si>
  <si>
    <t>LARCANGE</t>
  </si>
  <si>
    <t>LARCECS</t>
  </si>
  <si>
    <t>PODAACDS</t>
  </si>
  <si>
    <t>Stage 3</t>
  </si>
  <si>
    <t>Volume  (TBs)</t>
  </si>
  <si>
    <r>
      <t>ASDC</t>
    </r>
    <r>
      <rPr>
        <vertAlign val="superscript"/>
        <sz val="10"/>
        <rFont val="Arial"/>
        <family val="2"/>
      </rPr>
      <t>1</t>
    </r>
  </si>
  <si>
    <t>includes ANGe (LaTIS)</t>
  </si>
  <si>
    <t xml:space="preserve"> </t>
  </si>
  <si>
    <t>Stage 1(EMS)</t>
  </si>
  <si>
    <t>(includes ancillary data)</t>
  </si>
  <si>
    <t>(includes data deleted from archive)</t>
  </si>
  <si>
    <t xml:space="preserve">ASF </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</si>
  <si>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</si>
  <si>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</si>
  <si>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</si>
  <si>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</si>
  <si>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</si>
  <si>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</si>
  <si>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</si>
  <si>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</si>
  <si>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</si>
  <si>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</si>
  <si>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</si>
  <si>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</si>
  <si>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</si>
  <si>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</si>
  <si>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</si>
  <si>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</si>
  <si>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LARC SVC</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</si>
  <si>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</si>
  <si>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</si>
  <si>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</si>
  <si>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</si>
  <si>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</si>
  <si>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</si>
  <si>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</si>
  <si>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</si>
  <si>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</si>
  <si>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</si>
  <si>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</si>
  <si>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</si>
  <si>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</si>
  <si>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</si>
  <si>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</si>
  <si>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</si>
  <si>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</si>
  <si>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</si>
  <si>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</si>
  <si>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</si>
  <si>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</si>
  <si>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</si>
  <si>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</si>
  <si>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</si>
  <si>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</si>
  <si>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</si>
  <si>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</si>
  <si>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</si>
  <si>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</si>
  <si>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</si>
  <si>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</si>
  <si>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</si>
  <si>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</si>
  <si>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</si>
  <si>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</si>
  <si>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</si>
  <si>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</si>
  <si>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</si>
  <si>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</si>
  <si>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</si>
  <si>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</si>
  <si>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</si>
  <si>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</si>
  <si>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</si>
  <si>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</si>
  <si>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</si>
  <si>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</si>
  <si>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</si>
  <si>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</si>
  <si>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</si>
  <si>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</si>
  <si>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</si>
  <si>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</si>
  <si>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</si>
  <si>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</si>
  <si>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</si>
  <si>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</si>
  <si>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</si>
  <si>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</si>
  <si>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</si>
  <si>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</si>
  <si>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</si>
  <si>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</si>
  <si>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</si>
  <si>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</si>
  <si>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</si>
  <si>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</si>
  <si>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</si>
  <si>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</si>
  <si>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</si>
  <si>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</si>
  <si>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</si>
  <si>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</si>
  <si>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</si>
  <si>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</si>
  <si>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</si>
  <si>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</si>
  <si>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</si>
  <si>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</si>
  <si>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</si>
  <si>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</si>
  <si>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</si>
  <si>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</si>
  <si>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</si>
  <si>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</si>
  <si>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</si>
  <si>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</si>
  <si>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</si>
  <si>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</si>
  <si>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</si>
  <si>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</si>
  <si>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</si>
  <si>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</si>
  <si>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</si>
  <si>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</si>
  <si>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</si>
  <si>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</si>
  <si>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</si>
  <si>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</si>
  <si>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</si>
  <si>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</si>
  <si>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</si>
  <si>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</si>
  <si>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</si>
  <si>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</si>
  <si>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</si>
  <si>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</si>
  <si>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</si>
  <si>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</si>
  <si>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</si>
  <si>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</si>
  <si>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</si>
  <si>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</si>
  <si>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</si>
  <si>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</si>
  <si>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</si>
  <si>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</si>
  <si>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</si>
  <si>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</si>
  <si>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</si>
  <si>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</si>
  <si>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</si>
  <si>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</si>
  <si>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</si>
  <si>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</si>
  <si>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</si>
  <si>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</si>
  <si>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</si>
  <si>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</si>
  <si>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</si>
  <si>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</si>
  <si>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Indonesia</t>
  </si>
  <si>
    <t>Netherlands</t>
  </si>
  <si>
    <t>Mexico</t>
  </si>
  <si>
    <t>Colombia</t>
  </si>
  <si>
    <t>Unknown*</t>
  </si>
  <si>
    <t>* These are the users whose countries are unknown</t>
  </si>
  <si>
    <t>Foreign Country</t>
  </si>
  <si>
    <t># of Products (1000s)</t>
  </si>
  <si>
    <t>Vol (TBs)</t>
  </si>
  <si>
    <t>Other Foreign Countries</t>
  </si>
  <si>
    <t>1. EU includes 28 European Union member countries</t>
  </si>
  <si>
    <t>2. China includes only People's Republic of China and does not include Taiwan or Hong Kong</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</si>
  <si>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</si>
  <si>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</si>
  <si>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</si>
  <si>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</si>
  <si>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</si>
  <si>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</si>
  <si>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Iran</t>
  </si>
  <si>
    <t>Peru</t>
  </si>
  <si>
    <t>FY15</t>
  </si>
  <si>
    <t>Greece</t>
  </si>
  <si>
    <t>Poland</t>
  </si>
  <si>
    <t>Chile</t>
  </si>
  <si>
    <t>LANCE</t>
  </si>
  <si>
    <t>FY2015</t>
  </si>
  <si>
    <t>Portugal</t>
  </si>
  <si>
    <t>Romania</t>
  </si>
  <si>
    <t>Total Users is an estimate formed by combining the distinct Data Users and distinct Web Visitors, removing the overlap. The common element for these counts is the IP address (Host); therefore, the comparison is made without using the additional details provided by the Data User email address or the Web Visitor browser. Not being able to compare the users directly likely results in an undercount. Web Visitors included in the count are for those visitors with visits of one minute or longer.</t>
  </si>
  <si>
    <t>To minimize the undercount, the final Total Users value includes the total Web Visitors (IP address plus browser), plus the distinct Data Users (counted by IP Address).</t>
  </si>
  <si>
    <t>IP address</t>
  </si>
  <si>
    <t>IP + Browser</t>
  </si>
  <si>
    <t>Host IP Only</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</si>
  <si>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</si>
  <si>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</si>
  <si>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</si>
  <si>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</si>
  <si>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</si>
  <si>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</si>
  <si>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</si>
  <si>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</si>
  <si>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</si>
  <si>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</si>
  <si>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</si>
  <si>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</si>
  <si>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</si>
  <si>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</si>
  <si>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</si>
  <si>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</si>
  <si>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</si>
  <si>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</si>
  <si>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</si>
  <si>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</si>
  <si>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</si>
  <si>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</si>
  <si>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</si>
  <si>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</si>
  <si>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</si>
  <si>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</si>
  <si>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</si>
  <si>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</si>
  <si>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</si>
  <si>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</si>
  <si>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</si>
  <si>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</si>
  <si>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</si>
  <si>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</si>
  <si>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</si>
  <si>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</si>
  <si>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</si>
  <si>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</si>
  <si>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</si>
  <si>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</si>
  <si>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</si>
  <si>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</si>
  <si>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</si>
  <si>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</si>
  <si>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</si>
  <si>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</si>
  <si>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</si>
  <si>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</si>
  <si>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</si>
  <si>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</si>
  <si>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</si>
  <si>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</si>
  <si>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</si>
  <si>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Switzerland</t>
  </si>
  <si>
    <t>Ireland</t>
  </si>
  <si>
    <t>Czech Republic</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</si>
  <si>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</si>
  <si>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</si>
  <si>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</si>
  <si>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</si>
  <si>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</si>
  <si>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</si>
  <si>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</si>
  <si>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</si>
  <si>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</si>
  <si>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</si>
  <si>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</si>
  <si>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</si>
  <si>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</si>
  <si>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</si>
  <si>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</si>
  <si>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</si>
  <si>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</si>
  <si>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</si>
  <si>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</si>
  <si>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</si>
  <si>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</si>
  <si>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</si>
  <si>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</si>
  <si>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</si>
  <si>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</si>
  <si>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</si>
  <si>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</si>
  <si>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</si>
  <si>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</si>
  <si>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</si>
  <si>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</si>
  <si>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</si>
  <si>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</si>
  <si>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</si>
  <si>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</si>
  <si>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</si>
  <si>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</si>
  <si>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</si>
  <si>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</si>
  <si>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</si>
  <si>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</si>
  <si>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</si>
  <si>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</si>
  <si>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</si>
  <si>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</si>
  <si>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</si>
  <si>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</si>
  <si>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</si>
  <si>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</si>
  <si>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</si>
  <si>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</si>
  <si>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</si>
  <si>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</si>
  <si>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</si>
  <si>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</si>
  <si>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</si>
  <si>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</si>
  <si>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</si>
  <si>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</si>
  <si>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</si>
  <si>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</si>
  <si>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</si>
  <si>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</si>
  <si>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</si>
  <si>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</si>
  <si>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</si>
  <si>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</si>
  <si>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</si>
  <si>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</si>
  <si>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</si>
  <si>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</si>
  <si>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</si>
  <si>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</si>
  <si>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</si>
  <si>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</si>
  <si>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</si>
  <si>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</si>
  <si>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</si>
  <si>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</si>
  <si>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</si>
  <si>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</si>
  <si>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</si>
  <si>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</si>
  <si>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</si>
  <si>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</si>
  <si>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</si>
  <si>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</si>
  <si>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</si>
  <si>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</si>
  <si>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</si>
  <si>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</si>
  <si>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</si>
  <si>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</si>
  <si>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</si>
  <si>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</si>
  <si>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</si>
  <si>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</si>
  <si>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</si>
  <si>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</si>
  <si>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</si>
  <si>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</si>
  <si>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</si>
  <si>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</si>
  <si>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</si>
  <si>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</si>
  <si>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</si>
  <si>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</si>
  <si>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</si>
  <si>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</si>
  <si>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</si>
  <si>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</si>
  <si>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</si>
  <si>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</si>
  <si>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</si>
  <si>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</si>
  <si>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</si>
  <si>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</si>
  <si>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</si>
  <si>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</si>
  <si>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</si>
  <si>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</si>
  <si>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</si>
  <si>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</si>
  <si>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</si>
  <si>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</si>
  <si>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</si>
  <si>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</si>
  <si>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</si>
  <si>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</si>
  <si>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</si>
  <si>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</si>
  <si>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</si>
  <si>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</si>
  <si>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</si>
  <si>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</si>
  <si>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</si>
  <si>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</si>
  <si>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</si>
  <si>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</si>
  <si>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</si>
  <si>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</si>
  <si>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</si>
  <si>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</si>
  <si>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</si>
  <si>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</si>
  <si>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</si>
  <si>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</si>
  <si>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</si>
  <si>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</si>
  <si>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</si>
  <si>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</si>
  <si>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</si>
  <si>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</si>
  <si>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</si>
  <si>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</si>
  <si>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</si>
  <si>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</si>
  <si>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</si>
  <si>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</si>
  <si>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</si>
  <si>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</si>
  <si>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</si>
  <si>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</si>
  <si>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</si>
  <si>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</si>
  <si>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</si>
  <si>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</si>
  <si>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</si>
  <si>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</si>
  <si>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</si>
  <si>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</si>
  <si>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</si>
  <si>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</si>
  <si>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</si>
  <si>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</si>
  <si>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</si>
  <si>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</si>
  <si>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</si>
  <si>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</si>
  <si>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</si>
  <si>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</si>
  <si>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</si>
  <si>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</si>
  <si>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</si>
  <si>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</si>
  <si>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</si>
  <si>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</si>
  <si>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</si>
  <si>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</si>
  <si>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</si>
  <si>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</si>
  <si>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</si>
  <si>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</si>
  <si>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</si>
  <si>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</si>
  <si>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</si>
  <si>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</si>
  <si>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</si>
  <si>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</si>
  <si>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</si>
  <si>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</si>
  <si>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</si>
  <si>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</si>
  <si>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</si>
  <si>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</si>
  <si>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</si>
  <si>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</si>
  <si>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</si>
  <si>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</si>
  <si>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</si>
  <si>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</si>
  <si>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</si>
  <si>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</si>
  <si>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</si>
  <si>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</si>
  <si>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</si>
  <si>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</si>
  <si>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</si>
  <si>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</si>
  <si>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</si>
  <si>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</si>
  <si>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</si>
  <si>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</si>
  <si>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</si>
  <si>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</si>
  <si>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</si>
  <si>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</si>
  <si>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</si>
  <si>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Legend</t>
  </si>
  <si>
    <t>X</t>
  </si>
  <si>
    <t>Data Available</t>
  </si>
  <si>
    <t>Data Provider has provided the data as required</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</si>
  <si>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</si>
  <si>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</si>
  <si>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</si>
  <si>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</si>
  <si>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</si>
  <si>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</si>
  <si>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</si>
  <si>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</si>
  <si>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</si>
  <si>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</si>
  <si>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Not Provided</t>
  </si>
  <si>
    <t>Data Provider was supposed to provide data files but did not provide</t>
  </si>
  <si>
    <t>Do Not Provide</t>
  </si>
  <si>
    <t>Data Provider has not started providing data.</t>
  </si>
  <si>
    <t>GESDISCNRT</t>
  </si>
  <si>
    <t>LARCORDERS</t>
  </si>
  <si>
    <t>LPDAACDEM</t>
  </si>
  <si>
    <t>LPDAACLTA</t>
  </si>
  <si>
    <t>LPDAACMRTWEB</t>
  </si>
  <si>
    <t>MODAPSNRT</t>
  </si>
  <si>
    <t>OMINRT</t>
  </si>
  <si>
    <t>Arch</t>
  </si>
  <si>
    <t>Ing</t>
  </si>
  <si>
    <t>Dist</t>
  </si>
  <si>
    <t># of days data provided</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</si>
  <si>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</si>
  <si>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</si>
  <si>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</si>
  <si>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</si>
  <si>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</si>
  <si>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</si>
  <si>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</si>
  <si>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</si>
  <si>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</si>
  <si>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</si>
  <si>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</si>
  <si>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</si>
  <si>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</si>
  <si>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</si>
  <si>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</si>
  <si>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</si>
  <si>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</si>
  <si>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</si>
  <si>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</si>
  <si>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</si>
  <si>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</si>
  <si>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</si>
  <si>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</si>
  <si>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</si>
  <si>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</si>
  <si>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</si>
  <si>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</si>
  <si>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</si>
  <si>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</si>
  <si>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</si>
  <si>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</si>
  <si>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</si>
  <si>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</si>
  <si>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</si>
  <si>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</si>
  <si>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</si>
  <si>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</si>
  <si>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</si>
  <si>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</si>
  <si>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</si>
  <si>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</si>
  <si>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</si>
  <si>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</si>
  <si>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</si>
  <si>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</si>
  <si>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visit.</t>
    </r>
  </si>
  <si>
    <t>EMS Web Views</t>
  </si>
  <si>
    <t xml:space="preserve">The number of page views to a provider's web pages over the time period. </t>
  </si>
  <si>
    <t>EMS Web Visits</t>
  </si>
  <si>
    <t>The number of visits over the time period.</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</si>
  <si>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</si>
  <si>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</si>
  <si>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</si>
  <si>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</si>
  <si>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</si>
  <si>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</si>
  <si>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</si>
  <si>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</si>
  <si>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</si>
  <si>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</si>
  <si>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</si>
  <si>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</si>
  <si>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</si>
  <si>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</si>
  <si>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</si>
  <si>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</si>
  <si>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Volume By Month</t>
  </si>
  <si>
    <t>User By Month</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</si>
  <si>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</si>
  <si>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</si>
  <si>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</si>
  <si>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</si>
  <si>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</si>
  <si>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</si>
  <si>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</si>
  <si>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</si>
  <si>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List of EU country</t>
  </si>
  <si>
    <t>Austria</t>
  </si>
  <si>
    <t>UK</t>
  </si>
  <si>
    <t>Bulgaria</t>
  </si>
  <si>
    <t>Croatia</t>
  </si>
  <si>
    <t>Republic of Cyprus</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</si>
  <si>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</si>
  <si>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</si>
  <si>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</si>
  <si>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</si>
  <si>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</si>
  <si>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</si>
  <si>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</si>
  <si>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</si>
  <si>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</si>
  <si>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</si>
  <si>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</si>
  <si>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</si>
  <si>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</si>
  <si>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Products by Level</t>
  </si>
  <si>
    <t>Volume by Level</t>
  </si>
  <si>
    <t>User By Level</t>
  </si>
  <si>
    <t>User By Domain</t>
  </si>
  <si>
    <t>Product Level</t>
  </si>
  <si>
    <t>N/A*</t>
  </si>
  <si>
    <t>* N/A: Product level not applpicable or not available</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</si>
  <si>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</si>
  <si>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</si>
  <si>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</si>
  <si>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</si>
  <si>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</si>
  <si>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</si>
  <si>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</si>
  <si>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Percentage compared to the total product distribution</t>
  </si>
  <si>
    <t>Percentage compared to the total volume distribution</t>
  </si>
  <si>
    <t>Land Atmosphere Near real-time Capability
 for EOS (LANCE) Summary</t>
  </si>
  <si>
    <t>FY16</t>
  </si>
  <si>
    <t>FY2016</t>
  </si>
  <si>
    <t>AMSR2NRT</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</si>
  <si>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</si>
  <si>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</si>
  <si>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</si>
  <si>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</si>
  <si>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</si>
  <si>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</si>
  <si>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</si>
  <si>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</si>
  <si>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Product</t>
    <phoneticPr fontId="0" type="noConversion"/>
  </si>
  <si>
    <t>Description</t>
    <phoneticPr fontId="0" type="noConversion"/>
  </si>
  <si>
    <t>GBs</t>
    <phoneticPr fontId="0" type="noConversion"/>
  </si>
  <si>
    <t>Level 1A Scans of raw radiances in counts</t>
  </si>
  <si>
    <t>MCD14TXT</t>
  </si>
  <si>
    <t>Level 2 Active Fire - MODIS 1km Text file for FIRMS</t>
  </si>
  <si>
    <t>GHRC NRT/NRT2</t>
  </si>
  <si>
    <t>LARC NRT/NRT2</t>
  </si>
  <si>
    <t>MISR-Terra</t>
  </si>
  <si>
    <t>VIIRS-SNPP</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</si>
  <si>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</si>
  <si>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</si>
  <si>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</si>
  <si>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</si>
  <si>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</si>
  <si>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</si>
  <si>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</si>
  <si>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</si>
  <si>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</si>
  <si>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</si>
  <si>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</si>
  <si>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Top 20 Countries by Products Distributed**</t>
    <phoneticPr fontId="0" type="noConversion"/>
  </si>
  <si>
    <t>Country</t>
    <phoneticPr fontId="0" type="noConversion"/>
  </si>
  <si>
    <t>Volume Distributed (TBs)</t>
    <phoneticPr fontId="0" type="noConversion"/>
  </si>
  <si>
    <t>Total Volume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</si>
  <si>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</si>
  <si>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</si>
  <si>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</si>
  <si>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</si>
  <si>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</si>
  <si>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</si>
  <si>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</si>
  <si>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Other*</t>
  </si>
  <si>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</si>
  <si>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</si>
  <si>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</si>
  <si>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</si>
  <si>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</si>
  <si>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</si>
  <si>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</si>
  <si>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yandex.com has been included as a normal iphost, not a bot. It is a Russian internet provider that also services Turkey and Khazakstan, among others.</t>
  </si>
  <si>
    <t>Bots Products Distributed by DAAC</t>
  </si>
  <si>
    <t>Distribution of Bots by DAAC</t>
  </si>
  <si>
    <t>Products (Millions)</t>
    <phoneticPr fontId="0" type="noConversion"/>
  </si>
  <si>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</si>
  <si>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</si>
  <si>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</si>
  <si>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</si>
  <si>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</si>
  <si>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</si>
  <si>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</si>
  <si>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</si>
  <si>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</si>
  <si>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</si>
  <si>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</si>
  <si>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</si>
  <si>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</si>
  <si>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</si>
  <si>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</si>
  <si>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</si>
  <si>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</si>
  <si>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</si>
  <si>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</si>
  <si>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</si>
  <si>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</si>
  <si>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</si>
  <si>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</si>
  <si>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</si>
  <si>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</si>
  <si>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</si>
  <si>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</si>
  <si>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</si>
  <si>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</si>
  <si>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</si>
  <si>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crawler.msrch.ogk.yahoo-net.jp</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</si>
  <si>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</si>
  <si>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</si>
  <si>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</si>
  <si>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</si>
  <si>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</si>
  <si>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</si>
  <si>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</si>
  <si>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</si>
  <si>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</si>
  <si>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</si>
  <si>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</si>
  <si>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One LANCE product (ML2O3_NRT) was among the top 10 products by the file count due to one user who downloaded multiple times, but not listed here</t>
  </si>
  <si>
    <t>*** Affiliations of the users who downloaded data from foreign countries are not known.</t>
  </si>
  <si>
    <t>FY2017</t>
  </si>
  <si>
    <t>FY2017 Top 10 Products Distributed By #Files**</t>
  </si>
  <si>
    <t>FY2017 Top 10 Products Distributed By Volume*</t>
  </si>
  <si>
    <t>* CALYPSO products have been included since FY2012.</t>
  </si>
  <si>
    <t>FY17AnnualReport_V1.xlsx</t>
  </si>
  <si>
    <t>EOSDIS Annual Report for FY17</t>
  </si>
  <si>
    <t>U. K.</t>
  </si>
  <si>
    <t>Russia</t>
  </si>
  <si>
    <t>Rest of World</t>
  </si>
  <si>
    <t>Top Ten Countries</t>
  </si>
  <si>
    <t>USA</t>
  </si>
  <si>
    <t>Not Tracked</t>
  </si>
  <si>
    <t>Turkey</t>
  </si>
  <si>
    <t>Data not Provided 
Everyday</t>
  </si>
  <si>
    <t>STOPPED</t>
  </si>
  <si>
    <t>Stopped to Provide</t>
  </si>
  <si>
    <t>Data Provider stopped providing data</t>
  </si>
  <si>
    <t>AMSR2NRT2</t>
  </si>
  <si>
    <t>GESDISCNRT2</t>
  </si>
  <si>
    <t>LARCNRT2</t>
  </si>
  <si>
    <t>MODAPSNRT2</t>
  </si>
  <si>
    <t>MODAPSNRT3</t>
  </si>
  <si>
    <t>MODAPSNRT4</t>
  </si>
  <si>
    <t>OMINRT2</t>
  </si>
  <si>
    <t># days no data provied</t>
  </si>
  <si>
    <t>% of Web Users using the data</t>
  </si>
  <si>
    <t>Ball size</t>
  </si>
  <si>
    <t>MODIS-A</t>
  </si>
  <si>
    <t>MODIS-T</t>
  </si>
  <si>
    <t>VNP14TXT</t>
  </si>
  <si>
    <t>Level 2 Active Fire - VIIRS Text file for FIRMS</t>
  </si>
  <si>
    <t>* The distinct users by instrument are distinct users for the whole fiscal year and therefore are lower than the sum of monthly users in row 127.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</si>
  <si>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</si>
  <si>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</si>
  <si>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</si>
  <si>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</si>
  <si>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Korea, South</t>
  </si>
  <si>
    <t>Norway</t>
  </si>
  <si>
    <t>FY18</t>
  </si>
  <si>
    <t>FY2018</t>
  </si>
  <si>
    <t>FY18AnnualReport_V1.xlsx</t>
  </si>
  <si>
    <t>EOSDIS Annual Report for FY18</t>
  </si>
  <si>
    <t>ISSLIS NRT</t>
  </si>
  <si>
    <t>LIS</t>
  </si>
  <si>
    <t>MODAPS NRT3,NRT4</t>
  </si>
  <si>
    <t>MOPITT NRT/NRT2</t>
  </si>
  <si>
    <t>OMPS</t>
  </si>
  <si>
    <t>Total for FY2018</t>
  </si>
  <si>
    <t>Other1</t>
  </si>
  <si>
    <t>MYD01</t>
  </si>
  <si>
    <t>Level 1B Calibrated Radiances - 1km</t>
  </si>
  <si>
    <t>MOD09</t>
  </si>
  <si>
    <t>MODIS/Terra Atmospherically Corrected Surface Reflectance 5-Min L2 Swath 250m, 500m, 1km</t>
  </si>
  <si>
    <t>Geolocation - 1km</t>
  </si>
  <si>
    <t>MYD09</t>
  </si>
  <si>
    <t>MODIS/Aqua Atmospherically Corrected Surface Reflectance 5-Min L2 Swath 250m, 500m, 1km</t>
  </si>
  <si>
    <t>VNP14CSV</t>
  </si>
  <si>
    <t>Level 2 Active Fire - VIIRS CSV file for FIRMS</t>
  </si>
  <si>
    <t>MCD14CSV</t>
  </si>
  <si>
    <t>Level 2 Active Fire - MODIS 1km CSV file for FIRMS</t>
  </si>
  <si>
    <t>RA_FIRE_M6</t>
  </si>
  <si>
    <t>Regional Active Fire - C6 MODIS NRT</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</si>
  <si>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</si>
  <si>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</si>
  <si>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</si>
  <si>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</si>
  <si>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</si>
  <si>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</si>
  <si>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</si>
  <si>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</si>
  <si>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</si>
  <si>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</si>
  <si>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</si>
  <si>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</si>
  <si>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AMSRE</t>
  </si>
  <si>
    <t>GOES-8/10</t>
  </si>
  <si>
    <t>MT1</t>
  </si>
  <si>
    <t>SAPHIR-DPR</t>
  </si>
  <si>
    <t>SSMI</t>
  </si>
  <si>
    <t>Sum</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</si>
  <si>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</si>
  <si>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</si>
  <si>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r>
      <t>Other</t>
    </r>
    <r>
      <rPr>
        <b/>
        <vertAlign val="superscript"/>
        <sz val="10"/>
        <rFont val="Arial"/>
        <family val="2"/>
      </rPr>
      <t>1</t>
    </r>
  </si>
  <si>
    <t>Note: Beginning in FY2017, both partial (emsstatus='206') and  succesful  (emsstatus='200') transmission are counted for Volume.</t>
  </si>
  <si>
    <t>The Product Distribution data for FY2018 is based on the data captured in EMS that includes NRT data.
Various levels within a product level where grouped into one level, e.g., Levels 1, IA, IB were grouped to Level 1, Level 2, 2G, 2A where grouped to Level 2.</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</si>
  <si>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</si>
  <si>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</si>
  <si>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</si>
  <si>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ASDC= LARC ANGE + LARC ECS + LARC ORDERS + LARC SVC.</t>
  </si>
  <si>
    <t>ISSLISNRT</t>
  </si>
  <si>
    <t>MOPITTNRT</t>
  </si>
  <si>
    <t>MOPITTNRT2</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</si>
  <si>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</si>
  <si>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</si>
  <si>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</si>
  <si>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A)	Increase in the number of files distributed is primarily from MODAPS, GESDISC and NSIDC.
       1.	GESDISC: the effect of drop in FY17 that was caused by the implementation of earthdata login and FTP termination is diminished in FY 18 and distribution. 
       2.	MODAPS- MODIS data (reprocessing). 
       3.	NSIDC: Few SMAP and MODIS products contributed to the increase</t>
  </si>
  <si>
    <t>E)  Over 30 percent increase in the number of users accessing Earthdata Website.</t>
  </si>
  <si>
    <t>Number of Users</t>
  </si>
  <si>
    <t>B)	Increase in the data volume distributed is from ASF and MODAPS
       1.	ASF: Mostly due to Sentinel Data
       2.	MODAPS: MODIS data (reprocessing)</t>
  </si>
  <si>
    <t>C) Increase in the number of users is mostly from MODAPS, while there is a significant decrease in SEDAC.
        1. MODAPS has a significant increase in the distinct IPaddress in about two-month period (Nov, Dec, 2017) and mostly from China.
        2. SEDAC started filtering out some distributions from April 2017 that reduced number of users.</t>
  </si>
  <si>
    <t>D) Decrease in the number of unique products distributed is primarily from PO.DAACS and MODAPS. 
         1.	MODAPS: deletion of old version of MODIS products.
         2.	PO.DAAC: The decrease is mostly from Aquarius mission. For the end of Aquarius mission, version 5 products were created while as the older version 3 and 4 products were deleted.</t>
  </si>
  <si>
    <t>Bangladesh</t>
  </si>
  <si>
    <t>Hong Kong</t>
  </si>
  <si>
    <t>The top 10 products including LANCE data for Oct 1, 2018  through Sep 30, 2019</t>
  </si>
  <si>
    <t>FY19</t>
  </si>
  <si>
    <t xml:space="preserve">The Product Distribution data for FY2019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</si>
  <si>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Distribution provides the amount of data successfully distributed to Public Users during FY 2019. Distribution metrics are presented in Products and Volumes:  by DAAC, by domain, and by level.  NRT data providers are excluded.</t>
  </si>
  <si>
    <t>Tables below show the number of unique data products distributed to public users during FY2019. 
In counting unique products, metadata were excluded. NRT products are not included.</t>
  </si>
  <si>
    <t>Distribution of the Near-Real Time (NRT) Products during FY2019</t>
  </si>
  <si>
    <t>2018-10</t>
  </si>
  <si>
    <t>2018-11</t>
  </si>
  <si>
    <t>2018-12</t>
  </si>
  <si>
    <t>2019-01</t>
  </si>
  <si>
    <t>2019-02</t>
  </si>
  <si>
    <t>2019-03</t>
  </si>
  <si>
    <t>2019-04</t>
  </si>
  <si>
    <t>2019-05</t>
  </si>
  <si>
    <t>2019-06</t>
  </si>
  <si>
    <t>2019-07</t>
  </si>
  <si>
    <t>2019-08</t>
  </si>
  <si>
    <t>2019-09</t>
  </si>
  <si>
    <t>Total for FY2019</t>
  </si>
  <si>
    <t>Distribution of the Near-Real Time (NRT) Products by Level during FY2019</t>
  </si>
  <si>
    <t>Distribution of the Near-Real Time (NRT) Products to Unregisterd Users during FY2019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</si>
  <si>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</si>
  <si>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</si>
  <si>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</si>
  <si>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</si>
  <si>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</si>
  <si>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</si>
  <si>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</si>
  <si>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</si>
  <si>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</si>
  <si>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</si>
  <si>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</si>
  <si>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</si>
  <si>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</si>
  <si>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UNKNOWN</t>
  </si>
  <si>
    <t>Grand Total</t>
  </si>
  <si>
    <t>Z_UNKNOWN</t>
  </si>
  <si>
    <t>Singapore</t>
  </si>
  <si>
    <t>Afghanistan</t>
  </si>
  <si>
    <t>crawler.sistrix.net</t>
  </si>
  <si>
    <t>livebot</t>
  </si>
  <si>
    <t>New Zealand</t>
  </si>
  <si>
    <t>Distinct Data Users presents the number of distinct Public users who received data product files exluding NRT. Repeat users are those users who received data on more than one day in the FY19. Data users are presented by data center, domain and Top 20 countries.   NRT data is excluded.</t>
  </si>
  <si>
    <t>FY2019 Number of Data Products Distributed by Country</t>
  </si>
  <si>
    <t>FY19 # of Files distirbution</t>
  </si>
  <si>
    <t>These distribution tables provide the amount of data successfully distributed to Public Users during FY 2019 and include LANCE data. These distribution metrics are presented in Products and Volumes and Number of users broken out by selected missions and instruments. NRT data is included.</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</si>
  <si>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</si>
  <si>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</si>
  <si>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</si>
  <si>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</si>
  <si>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</si>
  <si>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</si>
  <si>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</si>
  <si>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</si>
  <si>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</si>
  <si>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</si>
  <si>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</si>
  <si>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10/01/2018 to 09/30/2019</t>
  </si>
  <si>
    <t>Ingest is the amount of data coming into a DAAC over a period of time and includes all product levels.  For this report, the data is presented as the amount of data entered into each DAAC during FY2019.  The sum over all data centers is the total ingest for EOSDIS.</t>
  </si>
  <si>
    <t>10/01/2018 and 09/30/2019</t>
  </si>
  <si>
    <t>This table shows the amount of data added to the archive during FY2019 for all products levels and includes the products that were deleted.  Archive metrics for NSIDC V0 are not available at this time. NRT data are excluded in this table.</t>
  </si>
  <si>
    <t>01/01/1990 to 09/30/2019</t>
  </si>
  <si>
    <r>
      <rPr>
        <vertAlign val="superscript"/>
        <sz val="10"/>
        <rFont val="Arial"/>
        <family val="2"/>
      </rPr>
      <t>1</t>
    </r>
    <r>
      <rPr>
        <sz val="10"/>
        <rFont val="Arial"/>
        <family val="2"/>
      </rPr>
      <t xml:space="preserve"> Provided by John Kusterer by email 17 Oct, 2019</t>
    </r>
  </si>
  <si>
    <t>The Total Archive Size describes the EOSDIS archive at the end of FY2019. This includes all data (including ancillary) but not data marked for deletion.</t>
  </si>
  <si>
    <t>Production of the Near-Real Time (NRT) Products during FY2019</t>
  </si>
  <si>
    <t>VIIRS-JPSS1</t>
  </si>
  <si>
    <t>united states</t>
  </si>
  <si>
    <t>china</t>
  </si>
  <si>
    <t>russia</t>
  </si>
  <si>
    <t>japan</t>
  </si>
  <si>
    <t>norway</t>
  </si>
  <si>
    <t>vietnam</t>
  </si>
  <si>
    <t>united kingdom</t>
  </si>
  <si>
    <t>turkey</t>
  </si>
  <si>
    <t>canada</t>
  </si>
  <si>
    <t>brazil</t>
  </si>
  <si>
    <t>germany</t>
  </si>
  <si>
    <t>italy</t>
  </si>
  <si>
    <t>greece</t>
  </si>
  <si>
    <t>VNZ01_LQD_I5_NRT</t>
  </si>
  <si>
    <t>VIIRS/NPP Imagery Thermal Band I5 Geographic images - day (.tgz)</t>
  </si>
  <si>
    <t>VNZ01_LQN_I5_NRT</t>
  </si>
  <si>
    <t>VIIRS/NPP Imagery Thermal Band I5 Geographic images - night (.tgz)</t>
  </si>
  <si>
    <t>RA_FIRE_V1</t>
  </si>
  <si>
    <t>Regional Active Fire - V1 VIIRS NRT</t>
  </si>
  <si>
    <t>MCD14KML</t>
  </si>
  <si>
    <t>Level 2 Active Fire - MODIS 1km KML file for FIRMS</t>
  </si>
  <si>
    <t>VNP14KML</t>
  </si>
  <si>
    <t>Level 2 Active Fire - VIIRS KML file for FIRMS</t>
  </si>
  <si>
    <t>This report presents statistics on data metrics and web activities at the EOSDIS DAACs during Fiscal Year 2019 (October 1, 2018 through September 30, 2019) from the Earth Science Data and Information System (ESDIS) Metrics System (EMS).</t>
  </si>
  <si>
    <t xml:space="preserve">In NetInsight, use the Executive Dashboard to get the period (fiscal year) totals; adjust Visit Duration filter for visits of one minute or more.
For count of "Hosts" use the Visitor Analysis, Host report -- capture total records.
For "Repeat Visitors" run the Visitor Analysis, Visitor Retention report and count the visitors with 2 or more visits (this gives Repeat Visitors in the current Fiscal Year)
EOSDIS DAACs not contributing web metrics in FY2019: OB.DAAC (future)
</t>
  </si>
  <si>
    <t xml:space="preserve">EMS data users include those who retrieved either science or metadata and include registered NRT users.
Using NetInsight, per DAAC, run the Visitor Analysis, Hosts report for the FY2019 date range.   Adjust the Visit Duration filter to remove the two lowest visit durations so that the values represent visitors for visits of one minute or more.  (Also, run the Visitor Analysis, Visitors report to get the list or count of visitors by host+browser.) 
Compare the set of data user host names and web visitor host names into a unique list to determine the how many host names apply to both systems and how many are distinct.  Sum the values across all DAACs to get totals. 
For the Total User count, start with the Visitors+ Browsers (larger number), add the distinct data users, and add in the data users of DAACs for which EMS is not yet collecting web metrics. 
</t>
  </si>
  <si>
    <t>Web Trend metrics are determined in the same manner as the Web Activity by DAAC worksheet above, performed for  FY2007 -  FY2019. Insufficient web activity metrics exists for years before FY2007.</t>
  </si>
  <si>
    <t>Data Availability for FY 2019 is the summary of the daily ingest, archive, and distribution received by the EMS and this data was used in generating FY 2019 reports.</t>
  </si>
  <si>
    <t>1. Summary for FY 2019</t>
  </si>
  <si>
    <t xml:space="preserve">     a. A summary of the FY2019 key metrics per DAAC compared to the EOSDIS Total</t>
  </si>
  <si>
    <t>Ingest is calculated from those data providers reporting Ingest (CDDIS, GES DISC, GHRC, ASDC, LP DAAC, MODAPS, NSIDC, PO.DAAC, SEDAC) combining across all of these DAACs. ORNL and OB.DAAC are not providing ingest metrics to EMS. Note that NRT are excluded.
Oracle Table Used:
- IngestProductSummary
Query:  FY19_annual_ingest_summary</t>
  </si>
  <si>
    <t>Archive is calculated by counting all data added to the archive during the Fiscal Year (not adjusting for deletion) across all EOSDIS data providers. Archive data for NRT were excluded. OB.DAAC archive information is not available.
Oracle Table Used:
- ArchiveInstProduct
Query:  
- FY19_annual_archive_summary</t>
  </si>
  <si>
    <t>Total archive size is calculated by counting all data volume added to the archive (less the data products marked for deletion) since the archive began. For description of NRT archive size, see Row 9.
Oracle Table Used:
- ArchiveInstProduct
Query:  FY19_annual_total_archive_summary</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</si>
  <si>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</si>
  <si>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FY19_annual_NRT_Distribution_by_month, FY19_annual_NRT_distinct_Products, FY19_annual_NRT_Distribution_by_Level
- FY19_annual_registered_NRT_Users, - FY19_annual_registered_NRT_Users_by_Month (used in DAAC profile)
- FY19_annual_NRT_distribution_unregistered_users, FY19_annual_NRT_distribution_unregistered_users_by_domain, 
  FY19_annual_NRT_distribution_unregistered_users_by_country, FY19_annual_NRT_distribution_unregistered_users_by_product
- FY19_annual_NRT_Archive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</si>
  <si>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FY19_annual_distribution_by_domain
- FY19_annual_repeat_users_by_domain
- FY19_annual_users_by_datacenter</t>
  </si>
  <si>
    <t xml:space="preserve">Public-Science User Trend metrics show the numbers of distinct users for all user types for  FY2007 -  FY2019.
Query name: FY19_annual_users_by_usertype
</t>
  </si>
  <si>
    <t xml:space="preserve">EOSDIS FY2019 Metrics </t>
  </si>
  <si>
    <t xml:space="preserve"> (Oct. 1, 2018 to Sept. 30, 2019)</t>
  </si>
  <si>
    <t xml:space="preserve">LANCE FY2019 Metrics </t>
  </si>
  <si>
    <t>Prepared By:
Lalit Wanchoo, Adnet Systems, Inc.
Young-In Won, Adnet Systems, Inc.
Durga Kafle, Adnet Systems, Inc
Ja Soon Shim, Adnet Systems, Inc
November 2019</t>
  </si>
  <si>
    <t>Distinct Users of EOSDIS Data and Services (NetInsight)</t>
  </si>
  <si>
    <t>Distinct Users of EOSDIS Data and Services (Google Analytics)</t>
  </si>
  <si>
    <t>Web Site Visits (NetInsight)</t>
  </si>
  <si>
    <t>Web Site Visits (Google Analytics)</t>
  </si>
  <si>
    <r>
      <t>CDDIS</t>
    </r>
    <r>
      <rPr>
        <vertAlign val="superscript"/>
        <sz val="10"/>
        <rFont val="Arial"/>
        <family val="2"/>
      </rPr>
      <t>1</t>
    </r>
  </si>
  <si>
    <r>
      <t>GHRC</t>
    </r>
    <r>
      <rPr>
        <vertAlign val="superscript"/>
        <sz val="10"/>
        <rFont val="Arial"/>
        <family val="2"/>
      </rPr>
      <t>2</t>
    </r>
  </si>
  <si>
    <r>
      <t>ORNL</t>
    </r>
    <r>
      <rPr>
        <vertAlign val="superscript"/>
        <sz val="10"/>
        <rFont val="Arial"/>
        <family val="2"/>
      </rPr>
      <t>3</t>
    </r>
  </si>
  <si>
    <r>
      <t>PODAAC</t>
    </r>
    <r>
      <rPr>
        <vertAlign val="superscript"/>
        <sz val="10"/>
        <rFont val="Arial"/>
        <family val="2"/>
      </rPr>
      <t>4</t>
    </r>
  </si>
  <si>
    <r>
      <rPr>
        <vertAlign val="superscript"/>
        <sz val="10"/>
        <rFont val="Arial"/>
        <family val="2"/>
      </rPr>
      <t>3</t>
    </r>
    <r>
      <rPr>
        <sz val="10"/>
        <rFont val="Arial"/>
        <family val="2"/>
      </rPr>
      <t xml:space="preserve"> Provided by Tammy Walker of ORNL by email 10/22/2019</t>
    </r>
  </si>
  <si>
    <r>
      <rPr>
        <vertAlign val="superscript"/>
        <sz val="10"/>
        <rFont val="Arial"/>
        <family val="2"/>
      </rPr>
      <t>4</t>
    </r>
    <r>
      <rPr>
        <sz val="10"/>
        <rFont val="Arial"/>
        <family val="2"/>
      </rPr>
      <t xml:space="preserve"> Provided by Suresh Vannan of PO.DAAC by email 10/10/2019</t>
    </r>
  </si>
  <si>
    <r>
      <rPr>
        <vertAlign val="superscript"/>
        <sz val="10"/>
        <rFont val="Arial"/>
        <family val="2"/>
      </rPr>
      <t>2</t>
    </r>
    <r>
      <rPr>
        <sz val="10"/>
        <rFont val="Arial"/>
        <family val="2"/>
      </rPr>
      <t xml:space="preserve"> Provided by Manil Maskey of GHRC  by email 11/5/2019</t>
    </r>
  </si>
  <si>
    <r>
      <t>CDDIS</t>
    </r>
    <r>
      <rPr>
        <vertAlign val="superscript"/>
        <sz val="10"/>
        <rFont val="Arial"/>
        <family val="2"/>
      </rPr>
      <t>2</t>
    </r>
  </si>
  <si>
    <r>
      <t>GHRC</t>
    </r>
    <r>
      <rPr>
        <vertAlign val="superscript"/>
        <sz val="10"/>
        <rFont val="Arial"/>
        <family val="2"/>
      </rPr>
      <t>3</t>
    </r>
  </si>
  <si>
    <r>
      <t>LPDAAC</t>
    </r>
    <r>
      <rPr>
        <vertAlign val="superscript"/>
        <sz val="10"/>
        <rFont val="Arial"/>
        <family val="2"/>
      </rPr>
      <t>4</t>
    </r>
  </si>
  <si>
    <r>
      <t>OB.DAAC</t>
    </r>
    <r>
      <rPr>
        <vertAlign val="superscript"/>
        <sz val="10"/>
        <rFont val="Arial"/>
        <family val="2"/>
      </rPr>
      <t>5</t>
    </r>
  </si>
  <si>
    <r>
      <t>ORNL</t>
    </r>
    <r>
      <rPr>
        <vertAlign val="superscript"/>
        <sz val="10"/>
        <rFont val="Arial"/>
        <family val="2"/>
      </rPr>
      <t>6</t>
    </r>
  </si>
  <si>
    <r>
      <t>PODAAC</t>
    </r>
    <r>
      <rPr>
        <vertAlign val="superscript"/>
        <sz val="10"/>
        <rFont val="Arial"/>
        <family val="2"/>
      </rPr>
      <t>7</t>
    </r>
  </si>
  <si>
    <r>
      <rPr>
        <vertAlign val="superscript"/>
        <sz val="10"/>
        <rFont val="Arial"/>
        <family val="2"/>
      </rPr>
      <t>2</t>
    </r>
    <r>
      <rPr>
        <sz val="10"/>
        <rFont val="Arial"/>
        <family val="2"/>
      </rPr>
      <t xml:space="preserve"> Provided by Carey Noll of CDDIS on Nov 5, 2019</t>
    </r>
  </si>
  <si>
    <r>
      <rPr>
        <vertAlign val="superscript"/>
        <sz val="10"/>
        <rFont val="Arial"/>
        <family val="2"/>
      </rPr>
      <t>1</t>
    </r>
    <r>
      <rPr>
        <sz val="10"/>
        <rFont val="Arial"/>
        <family val="2"/>
      </rPr>
      <t xml:space="preserve"> Provided by Carey Noll of CDDIS by email 11/5/2019</t>
    </r>
  </si>
  <si>
    <r>
      <rPr>
        <vertAlign val="superscript"/>
        <sz val="10"/>
        <rFont val="Arial"/>
        <family val="2"/>
      </rPr>
      <t>3</t>
    </r>
    <r>
      <rPr>
        <sz val="10"/>
        <rFont val="Arial"/>
        <family val="2"/>
      </rPr>
      <t xml:space="preserve"> Provided by Manil Maskey of GHRC on Nov 5, 2019</t>
    </r>
  </si>
  <si>
    <r>
      <rPr>
        <vertAlign val="superscript"/>
        <sz val="10"/>
        <rFont val="Arial"/>
        <family val="2"/>
      </rPr>
      <t>4</t>
    </r>
    <r>
      <rPr>
        <sz val="10"/>
        <rFont val="Arial"/>
        <family val="2"/>
      </rPr>
      <t xml:space="preserve"> Provided by Scott Sexon of LPDAAC  by email 16 Oct, 2019</t>
    </r>
  </si>
  <si>
    <r>
      <rPr>
        <vertAlign val="superscript"/>
        <sz val="10"/>
        <rFont val="Arial"/>
        <family val="2"/>
      </rPr>
      <t>5</t>
    </r>
    <r>
      <rPr>
        <sz val="10"/>
        <rFont val="Arial"/>
        <family val="2"/>
      </rPr>
      <t xml:space="preserve"> Provided by Sean Bailey of OB.DAAC  by email 30 Oct, 2019</t>
    </r>
  </si>
  <si>
    <r>
      <rPr>
        <vertAlign val="superscript"/>
        <sz val="10"/>
        <rFont val="Arial"/>
        <family val="2"/>
      </rPr>
      <t>7</t>
    </r>
    <r>
      <rPr>
        <sz val="10"/>
        <rFont val="Arial"/>
        <family val="2"/>
      </rPr>
      <t xml:space="preserve"> Provided by Suresh Vannan by email 10 Oct, 2019</t>
    </r>
  </si>
  <si>
    <t>Global Distribution of Number of Data Products for FY2019</t>
  </si>
  <si>
    <t>These distribution tables provide the amount of data successfully distributed to Public Users during FY 2019. These distribution metrics are presented in Products and Volumes and Number of users broken out by selected missions and instruments. NRT data is included.</t>
  </si>
  <si>
    <t>These distribution tables provide the amount of data successfully distributed to Public Users during FY 2019. These distribution metrics are presented in Products and Volumes and Number of users broken out by selected missions and instruments.  NRT data is included.</t>
  </si>
  <si>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</si>
  <si>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</si>
  <si>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t>Google Analytics</t>
  </si>
  <si>
    <t>0.3 M</t>
  </si>
  <si>
    <t>2.3 M</t>
  </si>
  <si>
    <t>This report contains tables and graphs of FY2019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This report also includes three worksheets and one workbook that were added in FY2015 Annual Report: i) Distribution_Mission_Instrument, Distribution_Mission_Domain, and Distribution_Mission_Level showing the distribution details for Terra, Aqua, and Aura instruments by domain and product levels, and ii) Workbook (FY19Annual_DAAC_Profile) that provides the summary of archive, distribution, and web metrics for individual DAACs and LANCE.</t>
  </si>
  <si>
    <t>Date; November 22, 2019</t>
  </si>
  <si>
    <t>FY19 Daily Data Avaliability with EMS for Ingest, Archive, and Distribution as provided by the Data Providers</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</si>
  <si>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FY2019 report. The subsetted table includes correction for the country and domain." 
Subsetted Oracle Table: 
- JS_SPSO_REVISED_FY19
Filters: 
- excludes Metadata products for product counts 
Query: 
- FY19_annual_distribution_by_month
- FY19_annual_distribution_by_domain
- FY19_annual_distribution_by_level
- FY19_annual_distribution_by_country
- FY19_annual_distribution_by_month_bots
- FY19_annual_top_products</t>
  </si>
  <si>
    <t>Distribution for various missions/instruments were calculated for both products (as files) and volumes successfully sent to Public users, per instrument and summed for missions irrespective of DAACs. 
Subsetted Oracle Table: 
- JS_SPSO_REVISED_FY19
Query: 
- FY19_annual_mission_instrument_by_month
- FY19_annual_mission_instrument_user
- FY19_annual_mission_instrument_by_domain
- FY19_annual_mission_instrument_by_level</t>
  </si>
  <si>
    <t>2. Distribution and User Trends (Oct 2018 - Sep 2019)</t>
  </si>
  <si>
    <t>Dates:  Oct 1, 2018  through Sep 30, 2019</t>
  </si>
  <si>
    <t xml:space="preserve">The volume distribution data for FY2019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</si>
  <si>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Product Distribution data for FY2019 is based on the data captured in EMS and NRT data is included.</t>
  </si>
  <si>
    <r>
      <t xml:space="preserve">
</t>
    </r>
    <r>
      <rPr>
        <sz val="36"/>
        <rFont val="Arial"/>
        <family val="2"/>
      </rPr>
      <t xml:space="preserve">
EOSDIS 
FY2019
Annual Metrics Report</t>
    </r>
    <r>
      <rPr>
        <sz val="10"/>
        <rFont val="Arial"/>
        <family val="2"/>
      </rPr>
      <t xml:space="preserve">
</t>
    </r>
  </si>
  <si>
    <t>3.5 M</t>
  </si>
  <si>
    <t>2.7 M</t>
  </si>
  <si>
    <t>3.4 M</t>
  </si>
  <si>
    <t>20.0 TB/day</t>
  </si>
  <si>
    <t>33.6 PB</t>
  </si>
  <si>
    <t>1,911.7 M</t>
  </si>
  <si>
    <t>102.8 TB/day</t>
  </si>
  <si>
    <t>0.2 M</t>
  </si>
  <si>
    <t>5.1 TB/day</t>
  </si>
  <si>
    <t>1.8 PB</t>
  </si>
  <si>
    <t>90.1 M</t>
  </si>
  <si>
    <t>2.3 TB/day</t>
  </si>
  <si>
    <r>
      <rPr>
        <vertAlign val="superscript"/>
        <sz val="10"/>
        <rFont val="Arial"/>
        <family val="2"/>
      </rPr>
      <t>6</t>
    </r>
    <r>
      <rPr>
        <sz val="10"/>
        <rFont val="Arial"/>
        <family val="2"/>
      </rPr>
      <t xml:space="preserve"> Provided by Tammy Walker of ORNL  by email 22 Oct, 2019</t>
    </r>
  </si>
  <si>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</si>
  <si>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</si>
  <si>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</si>
  <si>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</si>
  <si>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</si>
  <si>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</si>
  <si>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</si>
  <si>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NetInsight
Distinct Web
Visitor (1 min+)
(by Host IP)</t>
  </si>
  <si>
    <t>NetIsnight</t>
  </si>
  <si>
    <t>NetInsight Distinct Web Visitor (1 min+)</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</si>
  <si>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Drew Kittel at (301) 614-6582 or drew.h.kittel@nasa.gov.</t>
  </si>
  <si>
    <t>Present the EOSDIS FY 2019 Annual Metrics Report on December 02, 2020 during the DAAC Managers telecon.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</si>
</sst>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
    <numFmt numFmtId="174" formatCode="#,##0.0000"/>
    <numFmt numFmtId="175" formatCode="m/d/yy;@"/>
  </numFmts>
  <fonts count="63" x14ac:knownFonts="1">
    <font>
      <sz val="10"/>
      <name val="Arial"/>
      <family val="2"/>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sz val="10"/>
      <color indexed="61"/>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0"/>
      <name val="Arial Unicode MS"/>
      <family val="2"/>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0"/>
      <name val="Calibri"/>
      <family val="2"/>
    </font>
    <font>
      <sz val="11"/>
      <color rgb="FF9C6500"/>
      <name val="Times New Roman"/>
      <family val="2"/>
    </font>
    <font>
      <b/>
      <sz val="11"/>
      <color theme="1"/>
      <name val="Times New Roman"/>
      <family val="2"/>
    </font>
    <font>
      <b/>
      <sz val="14"/>
      <color rgb="FF000000"/>
      <name val="Calibri"/>
      <family val="2"/>
    </font>
    <font>
      <sz val="11"/>
      <color rgb="FF000000"/>
      <name val="Calibri"/>
      <family val="2"/>
      <scheme val="minor"/>
    </font>
    <font>
      <b/>
      <vertAlign val="superscript"/>
      <sz val="10"/>
      <name val="Arial"/>
      <family val="2"/>
    </font>
    <font>
      <sz val="11"/>
      <name val="Arial"/>
      <family val="2"/>
    </font>
    <font>
      <sz val="10"/>
      <color rgb="FF000000"/>
      <name val="Arial"/>
      <family val="2"/>
    </font>
    <font>
      <sz val="11"/>
      <color rgb="FF006100"/>
      <name val="Calibri"/>
      <family val="2"/>
      <scheme val="minor"/>
    </font>
    <font>
      <sz val="11"/>
      <color rgb="FF000000"/>
      <name val="Arial"/>
      <family val="2"/>
    </font>
    <font>
      <b/>
      <sz val="11"/>
      <color theme="1"/>
      <name val="Times New Roman"/>
      <family val="1"/>
    </font>
    <font>
      <b/>
      <sz val="12"/>
      <color theme="1"/>
      <name val="Calibri"/>
      <family val="2"/>
      <scheme val="minor"/>
    </font>
    <font>
      <b/>
      <vertAlign val="superscript"/>
      <sz val="12"/>
      <name val="Arial"/>
      <family val="2"/>
    </font>
    <font>
      <b/>
      <vertAlign val="superscript"/>
      <sz val="12"/>
      <color theme="1"/>
      <name val="Arial"/>
      <family val="2"/>
    </font>
  </fonts>
  <fills count="18">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gray06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EB9C"/>
      </patternFill>
    </fill>
    <fill>
      <patternFill patternType="solid">
        <fgColor rgb="FFFFFF00"/>
        <bgColor rgb="FF000000"/>
      </patternFill>
    </fill>
    <fill>
      <patternFill patternType="solid">
        <fgColor rgb="FFCCFFCC"/>
        <bgColor indexed="64"/>
      </patternFill>
    </fill>
    <fill>
      <patternFill patternType="solid">
        <fgColor theme="0"/>
        <bgColor rgb="FF000000"/>
      </patternFill>
    </fill>
    <fill>
      <patternFill patternType="solid">
        <fgColor rgb="FFC6EFCE"/>
      </patternFill>
    </fill>
    <fill>
      <patternFill patternType="solid">
        <fgColor rgb="FFFFC000"/>
        <bgColor rgb="FF000000"/>
      </patternFill>
    </fill>
  </fills>
  <borders count="2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s>
  <cellStyleXfs count="15">
    <xf numFmtId="0" fontId="0" fillId="0" borderId="0"/>
    <xf numFmtId="0" fontId="10" fillId="0" borderId="0"/>
    <xf numFmtId="43" fontId="10" fillId="0" borderId="0" applyFont="0" applyFill="0" applyBorder="0" applyAlignment="0" applyProtection="0"/>
    <xf numFmtId="0" fontId="10" fillId="0" borderId="0"/>
    <xf numFmtId="0" fontId="27" fillId="0" borderId="0"/>
    <xf numFmtId="9" fontId="1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0" fontId="30" fillId="0" borderId="0"/>
    <xf numFmtId="0" fontId="50" fillId="12" borderId="0" applyNumberFormat="0" applyBorder="0" applyAlignment="0" applyProtection="0"/>
    <xf numFmtId="0" fontId="3" fillId="0" borderId="0"/>
    <xf numFmtId="0" fontId="4" fillId="0" borderId="0"/>
    <xf numFmtId="43" fontId="4" fillId="0" borderId="0" applyFont="0" applyFill="0" applyBorder="0" applyAlignment="0" applyProtection="0"/>
    <xf numFmtId="0" fontId="57" fillId="16" borderId="0" applyNumberFormat="0" applyBorder="0" applyAlignment="0" applyProtection="0"/>
  </cellStyleXfs>
  <cellXfs count="996">
    <xf numFmtId="0" fontId="0" fillId="0" borderId="0" xfId="0"/>
    <xf numFmtId="0" fontId="10" fillId="0" borderId="0" xfId="0" applyFont="1" applyAlignment="1">
      <alignment horizontal="center" vertical="center" wrapText="1"/>
    </xf>
    <xf numFmtId="0" fontId="0" fillId="0" borderId="0" xfId="0" applyAlignment="1">
      <alignment horizontal="center" wrapText="1"/>
    </xf>
    <xf numFmtId="0" fontId="0" fillId="0" borderId="0" xfId="0" applyAlignment="1"/>
    <xf numFmtId="17" fontId="0" fillId="0" borderId="0" xfId="0" applyNumberFormat="1"/>
    <xf numFmtId="0" fontId="13" fillId="0" borderId="0" xfId="0" applyFont="1" applyAlignment="1">
      <alignment horizontal="center" wrapText="1"/>
    </xf>
    <xf numFmtId="0" fontId="0" fillId="0" borderId="0" xfId="0" applyAlignment="1">
      <alignment wrapText="1"/>
    </xf>
    <xf numFmtId="0" fontId="14" fillId="0" borderId="0" xfId="0" applyFont="1" applyAlignment="1">
      <alignment horizontal="left" wrapText="1"/>
    </xf>
    <xf numFmtId="0" fontId="10"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20" fillId="0" borderId="0" xfId="0" applyFont="1"/>
    <xf numFmtId="0" fontId="10" fillId="0" borderId="0" xfId="0" applyFont="1" applyAlignment="1">
      <alignment horizontal="center"/>
    </xf>
    <xf numFmtId="0" fontId="10" fillId="0" borderId="0" xfId="0" applyFont="1" applyBorder="1"/>
    <xf numFmtId="0" fontId="10" fillId="0" borderId="8" xfId="0" applyFont="1" applyBorder="1" applyAlignment="1">
      <alignment vertical="top" wrapText="1"/>
    </xf>
    <xf numFmtId="0" fontId="10" fillId="0" borderId="0" xfId="0" applyFont="1" applyBorder="1" applyAlignment="1">
      <alignment vertical="top"/>
    </xf>
    <xf numFmtId="0" fontId="10" fillId="0" borderId="8" xfId="0" applyFont="1" applyBorder="1" applyAlignment="1">
      <alignment vertical="top"/>
    </xf>
    <xf numFmtId="0" fontId="10" fillId="0" borderId="8" xfId="0" applyFont="1" applyBorder="1" applyAlignment="1">
      <alignment vertical="center" wrapText="1"/>
    </xf>
    <xf numFmtId="0" fontId="10" fillId="0" borderId="0" xfId="0" applyFont="1" applyBorder="1" applyAlignment="1">
      <alignment vertical="center"/>
    </xf>
    <xf numFmtId="0" fontId="0" fillId="0" borderId="8" xfId="0" applyBorder="1" applyAlignment="1">
      <alignment vertical="center" wrapText="1"/>
    </xf>
    <xf numFmtId="0" fontId="10" fillId="0" borderId="0" xfId="0" applyFont="1" applyBorder="1" applyAlignment="1">
      <alignment horizontal="left" wrapText="1"/>
    </xf>
    <xf numFmtId="0" fontId="10" fillId="0" borderId="8" xfId="0" applyFont="1" applyBorder="1" applyAlignment="1">
      <alignment vertical="center"/>
    </xf>
    <xf numFmtId="0" fontId="10" fillId="0" borderId="8" xfId="0" applyFont="1" applyBorder="1" applyAlignment="1">
      <alignment horizontal="left" vertical="center" wrapText="1"/>
    </xf>
    <xf numFmtId="0" fontId="0" fillId="0" borderId="5" xfId="0" applyBorder="1" applyAlignment="1">
      <alignment vertical="top" wrapText="1"/>
    </xf>
    <xf numFmtId="0" fontId="23" fillId="0" borderId="0" xfId="0" applyFont="1"/>
    <xf numFmtId="0" fontId="10" fillId="0" borderId="0" xfId="0" applyFont="1"/>
    <xf numFmtId="0" fontId="10" fillId="0" borderId="8" xfId="0" applyFont="1" applyBorder="1" applyAlignment="1">
      <alignment horizontal="center" vertical="center" wrapText="1"/>
    </xf>
    <xf numFmtId="0" fontId="10" fillId="0" borderId="8" xfId="0" applyFont="1" applyBorder="1" applyAlignment="1">
      <alignment horizontal="center" wrapText="1"/>
    </xf>
    <xf numFmtId="0" fontId="22" fillId="0" borderId="0" xfId="0" applyFont="1" applyBorder="1" applyAlignment="1">
      <alignment horizontal="center"/>
    </xf>
    <xf numFmtId="0" fontId="10" fillId="0" borderId="8" xfId="0" applyFont="1" applyBorder="1"/>
    <xf numFmtId="0" fontId="24" fillId="0" borderId="0" xfId="0" applyFont="1"/>
    <xf numFmtId="4" fontId="23" fillId="0" borderId="0" xfId="0" applyNumberFormat="1" applyFont="1" applyBorder="1"/>
    <xf numFmtId="0" fontId="10" fillId="0" borderId="8" xfId="0" applyFont="1" applyFill="1" applyBorder="1" applyAlignment="1">
      <alignment vertical="center"/>
    </xf>
    <xf numFmtId="0" fontId="10" fillId="0" borderId="8" xfId="0" applyFont="1" applyFill="1" applyBorder="1" applyAlignment="1">
      <alignment horizontal="left"/>
    </xf>
    <xf numFmtId="0" fontId="10" fillId="0" borderId="0" xfId="0" applyFont="1" applyFill="1" applyBorder="1"/>
    <xf numFmtId="0" fontId="10" fillId="0" borderId="8" xfId="0" applyFont="1" applyBorder="1" applyAlignment="1">
      <alignment horizontal="center" vertical="center"/>
    </xf>
    <xf numFmtId="0" fontId="10" fillId="0" borderId="8" xfId="0" applyFont="1" applyBorder="1" applyAlignment="1">
      <alignment wrapText="1"/>
    </xf>
    <xf numFmtId="4" fontId="10" fillId="0" borderId="8" xfId="0" applyNumberFormat="1" applyFont="1" applyBorder="1"/>
    <xf numFmtId="3" fontId="10" fillId="0" borderId="8" xfId="0" applyNumberFormat="1" applyFont="1" applyBorder="1"/>
    <xf numFmtId="4" fontId="10" fillId="0" borderId="8" xfId="0" applyNumberFormat="1" applyFont="1" applyBorder="1" applyAlignment="1">
      <alignment horizontal="right"/>
    </xf>
    <xf numFmtId="3" fontId="10"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10" fillId="0" borderId="0" xfId="0" applyFont="1" applyFill="1" applyBorder="1" applyAlignment="1">
      <alignment vertical="center"/>
    </xf>
    <xf numFmtId="0" fontId="0" fillId="0" borderId="8" xfId="0" applyBorder="1" applyAlignment="1">
      <alignment horizontal="center"/>
    </xf>
    <xf numFmtId="0" fontId="10" fillId="0" borderId="8" xfId="1" applyBorder="1" applyAlignment="1">
      <alignment horizontal="center"/>
    </xf>
    <xf numFmtId="0" fontId="0" fillId="0" borderId="0" xfId="0" applyBorder="1"/>
    <xf numFmtId="0" fontId="0" fillId="0" borderId="8" xfId="0" applyFill="1" applyBorder="1"/>
    <xf numFmtId="0" fontId="10" fillId="0" borderId="0" xfId="0" applyFont="1" applyBorder="1" applyAlignment="1">
      <alignment vertical="center" wrapText="1"/>
    </xf>
    <xf numFmtId="0" fontId="23" fillId="0" borderId="0" xfId="0" applyFont="1" applyBorder="1"/>
    <xf numFmtId="0" fontId="22" fillId="0" borderId="0" xfId="0" applyFont="1" applyBorder="1" applyAlignment="1">
      <alignment horizontal="center" wrapText="1"/>
    </xf>
    <xf numFmtId="4" fontId="10" fillId="0" borderId="0" xfId="0" applyNumberFormat="1" applyFont="1" applyBorder="1"/>
    <xf numFmtId="0" fontId="10" fillId="0" borderId="0" xfId="0" applyFont="1" applyBorder="1" applyAlignment="1">
      <alignment wrapText="1"/>
    </xf>
    <xf numFmtId="0" fontId="10" fillId="0" borderId="8" xfId="0" applyFont="1" applyBorder="1" applyAlignment="1">
      <alignment horizontal="left"/>
    </xf>
    <xf numFmtId="4" fontId="10" fillId="0" borderId="10" xfId="0" applyNumberFormat="1" applyFont="1" applyFill="1" applyBorder="1"/>
    <xf numFmtId="4" fontId="10" fillId="0" borderId="0" xfId="0" applyNumberFormat="1" applyFont="1" applyFill="1" applyBorder="1"/>
    <xf numFmtId="3" fontId="10"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10"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10" fillId="0" borderId="0" xfId="0" applyFont="1" applyFill="1" applyBorder="1" applyAlignment="1"/>
    <xf numFmtId="0" fontId="0" fillId="0" borderId="8" xfId="0" applyBorder="1" applyAlignment="1">
      <alignment horizontal="center" vertical="center"/>
    </xf>
    <xf numFmtId="4" fontId="10" fillId="0" borderId="8" xfId="1" applyNumberFormat="1" applyBorder="1"/>
    <xf numFmtId="165" fontId="10" fillId="0" borderId="8" xfId="2" applyNumberFormat="1" applyFont="1" applyBorder="1"/>
    <xf numFmtId="0" fontId="10" fillId="0" borderId="8" xfId="1" applyBorder="1"/>
    <xf numFmtId="0" fontId="10" fillId="0" borderId="8" xfId="1" applyBorder="1" applyAlignment="1">
      <alignment horizontal="center" vertical="top"/>
    </xf>
    <xf numFmtId="0" fontId="0" fillId="0" borderId="8" xfId="0" applyFill="1" applyBorder="1" applyAlignment="1">
      <alignment horizontal="left"/>
    </xf>
    <xf numFmtId="3" fontId="0" fillId="0" borderId="0" xfId="0" applyNumberFormat="1"/>
    <xf numFmtId="3" fontId="0" fillId="0" borderId="0" xfId="0" applyNumberFormat="1" applyAlignment="1">
      <alignment wrapText="1"/>
    </xf>
    <xf numFmtId="0" fontId="23" fillId="0" borderId="0" xfId="0" applyFont="1" applyAlignment="1">
      <alignment wrapText="1"/>
    </xf>
    <xf numFmtId="0" fontId="10" fillId="0" borderId="8" xfId="0" applyFont="1" applyBorder="1" applyAlignment="1">
      <alignment horizontal="left" vertical="top" wrapText="1"/>
    </xf>
    <xf numFmtId="0" fontId="10" fillId="0" borderId="8" xfId="0" applyFont="1" applyFill="1" applyBorder="1" applyAlignment="1">
      <alignment horizontal="left" vertical="top" wrapText="1"/>
    </xf>
    <xf numFmtId="3" fontId="10" fillId="0" borderId="0" xfId="0" applyNumberFormat="1" applyFont="1" applyBorder="1"/>
    <xf numFmtId="0" fontId="10"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3" fillId="0" borderId="0" xfId="0" applyNumberFormat="1" applyFont="1"/>
    <xf numFmtId="4" fontId="10" fillId="0" borderId="8" xfId="0" applyNumberFormat="1" applyFont="1" applyFill="1" applyBorder="1"/>
    <xf numFmtId="3" fontId="10" fillId="0" borderId="8" xfId="0" applyNumberFormat="1" applyFont="1" applyFill="1" applyBorder="1"/>
    <xf numFmtId="0" fontId="0" fillId="0" borderId="8" xfId="0" applyBorder="1" applyAlignment="1">
      <alignment horizontal="left" vertical="top" wrapText="1"/>
    </xf>
    <xf numFmtId="4" fontId="10" fillId="0" borderId="8" xfId="3" applyNumberFormat="1" applyBorder="1"/>
    <xf numFmtId="3" fontId="10" fillId="0" borderId="8" xfId="3" applyNumberFormat="1" applyBorder="1"/>
    <xf numFmtId="0" fontId="10" fillId="0" borderId="8" xfId="1" applyFont="1" applyBorder="1" applyAlignment="1">
      <alignment horizontal="left" vertical="top" wrapText="1"/>
    </xf>
    <xf numFmtId="0" fontId="10" fillId="0" borderId="8" xfId="1" applyFill="1" applyBorder="1"/>
    <xf numFmtId="4" fontId="10" fillId="0" borderId="8" xfId="3" applyNumberFormat="1" applyFill="1" applyBorder="1"/>
    <xf numFmtId="3" fontId="10" fillId="0" borderId="8" xfId="3" applyNumberFormat="1" applyFill="1" applyBorder="1"/>
    <xf numFmtId="164" fontId="0" fillId="0" borderId="0" xfId="0" applyNumberFormat="1"/>
    <xf numFmtId="0" fontId="10" fillId="0" borderId="8" xfId="1" applyFill="1" applyBorder="1" applyAlignment="1">
      <alignment horizontal="left"/>
    </xf>
    <xf numFmtId="0" fontId="0" fillId="0" borderId="0" xfId="0" applyAlignment="1">
      <alignment horizontal="right"/>
    </xf>
    <xf numFmtId="0" fontId="0" fillId="0" borderId="8" xfId="0" applyBorder="1" applyAlignment="1"/>
    <xf numFmtId="3" fontId="10" fillId="0" borderId="0" xfId="0" applyNumberFormat="1" applyFont="1" applyBorder="1" applyAlignment="1">
      <alignment vertical="center"/>
    </xf>
    <xf numFmtId="0" fontId="26" fillId="0" borderId="0" xfId="0" applyFont="1" applyBorder="1" applyAlignment="1">
      <alignment horizontal="left" vertical="center" wrapText="1"/>
    </xf>
    <xf numFmtId="0" fontId="26" fillId="0" borderId="0" xfId="0" applyFont="1" applyBorder="1" applyAlignment="1">
      <alignment horizontal="left" vertical="center"/>
    </xf>
    <xf numFmtId="3" fontId="0" fillId="0" borderId="0" xfId="0" applyNumberFormat="1" applyAlignment="1">
      <alignment vertical="center"/>
    </xf>
    <xf numFmtId="166" fontId="23" fillId="0" borderId="0" xfId="0" applyNumberFormat="1" applyFont="1" applyFill="1" applyBorder="1" applyAlignment="1">
      <alignment vertical="center"/>
    </xf>
    <xf numFmtId="166" fontId="10" fillId="0" borderId="0" xfId="0" applyNumberFormat="1" applyFont="1" applyFill="1" applyBorder="1" applyAlignment="1">
      <alignment vertical="center"/>
    </xf>
    <xf numFmtId="166" fontId="17" fillId="0" borderId="0" xfId="0" applyNumberFormat="1" applyFont="1" applyFill="1" applyBorder="1" applyAlignment="1">
      <alignment vertical="center" wrapText="1"/>
    </xf>
    <xf numFmtId="0" fontId="0" fillId="0" borderId="0" xfId="0" applyBorder="1" applyAlignment="1">
      <alignment vertical="center"/>
    </xf>
    <xf numFmtId="3" fontId="0" fillId="0" borderId="0" xfId="0" applyNumberFormat="1" applyBorder="1" applyAlignment="1">
      <alignment vertical="center"/>
    </xf>
    <xf numFmtId="167" fontId="10" fillId="0" borderId="8" xfId="0" applyNumberFormat="1" applyFont="1" applyBorder="1" applyAlignment="1">
      <alignment vertical="center" wrapText="1"/>
    </xf>
    <xf numFmtId="167" fontId="10" fillId="0" borderId="8" xfId="0" applyNumberFormat="1" applyFont="1" applyBorder="1" applyAlignment="1">
      <alignment horizontal="center" vertical="center"/>
    </xf>
    <xf numFmtId="167" fontId="10" fillId="0" borderId="8" xfId="0" applyNumberFormat="1" applyFont="1" applyBorder="1" applyAlignment="1">
      <alignment horizontal="center" vertical="center" wrapText="1"/>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4" fontId="10" fillId="0" borderId="8" xfId="0" applyNumberFormat="1" applyFont="1" applyBorder="1" applyAlignment="1">
      <alignment horizontal="left" vertical="center" wrapText="1"/>
    </xf>
    <xf numFmtId="4" fontId="10"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Fill="1" applyBorder="1" applyAlignment="1">
      <alignment horizontal="left" vertical="center" wrapText="1"/>
    </xf>
    <xf numFmtId="4" fontId="0" fillId="0" borderId="8" xfId="0" applyNumberFormat="1" applyBorder="1" applyAlignment="1">
      <alignment vertical="center"/>
    </xf>
    <xf numFmtId="3" fontId="10" fillId="0" borderId="8" xfId="0" applyNumberFormat="1" applyFont="1" applyBorder="1" applyAlignment="1">
      <alignment vertical="center"/>
    </xf>
    <xf numFmtId="0" fontId="10" fillId="0" borderId="8" xfId="0" applyFont="1" applyBorder="1" applyAlignment="1">
      <alignment horizontal="left" vertical="center"/>
    </xf>
    <xf numFmtId="0" fontId="10" fillId="0" borderId="0" xfId="0" applyFont="1" applyBorder="1" applyAlignment="1">
      <alignment horizontal="right" vertical="center"/>
    </xf>
    <xf numFmtId="166" fontId="0" fillId="0" borderId="0" xfId="0" applyNumberFormat="1" applyFill="1" applyBorder="1" applyAlignment="1">
      <alignment vertical="center"/>
    </xf>
    <xf numFmtId="3" fontId="23" fillId="0" borderId="0" xfId="0" applyNumberFormat="1" applyFont="1" applyBorder="1" applyAlignment="1">
      <alignment vertical="center"/>
    </xf>
    <xf numFmtId="0" fontId="0" fillId="0" borderId="8" xfId="0" applyBorder="1" applyAlignment="1">
      <alignment horizontal="center" vertical="center" wrapText="1"/>
    </xf>
    <xf numFmtId="0" fontId="0" fillId="0" borderId="8" xfId="0" applyFill="1" applyBorder="1" applyAlignment="1">
      <alignment horizontal="center" vertical="center" wrapText="1"/>
    </xf>
    <xf numFmtId="166" fontId="0" fillId="0" borderId="8" xfId="0" applyNumberFormat="1" applyFill="1" applyBorder="1" applyAlignment="1">
      <alignment horizontal="left" vertical="center"/>
    </xf>
    <xf numFmtId="3" fontId="0" fillId="0" borderId="0" xfId="0" applyNumberFormat="1" applyFill="1" applyBorder="1" applyAlignment="1">
      <alignment vertical="center"/>
    </xf>
    <xf numFmtId="3" fontId="28" fillId="0" borderId="0" xfId="0" applyNumberFormat="1" applyFont="1" applyFill="1" applyBorder="1" applyAlignment="1">
      <alignment horizontal="center" vertical="center"/>
    </xf>
    <xf numFmtId="3" fontId="0" fillId="0" borderId="0" xfId="0" applyNumberFormat="1" applyBorder="1" applyAlignment="1">
      <alignment horizontal="left" vertical="center"/>
    </xf>
    <xf numFmtId="166" fontId="0" fillId="0" borderId="8" xfId="0" applyNumberFormat="1" applyFill="1" applyBorder="1" applyAlignment="1">
      <alignment vertical="center" wrapText="1"/>
    </xf>
    <xf numFmtId="3" fontId="0" fillId="0" borderId="8" xfId="0" applyNumberFormat="1" applyBorder="1" applyAlignment="1">
      <alignment horizontal="center" vertical="center" wrapText="1"/>
    </xf>
    <xf numFmtId="3" fontId="10" fillId="0" borderId="8" xfId="0" applyNumberFormat="1" applyFont="1" applyFill="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4" fontId="0" fillId="0" borderId="0" xfId="0" applyNumberFormat="1" applyFill="1" applyBorder="1" applyAlignment="1">
      <alignment vertical="center"/>
    </xf>
    <xf numFmtId="0" fontId="10" fillId="0" borderId="0" xfId="0" applyFont="1" applyAlignment="1">
      <alignment vertical="center"/>
    </xf>
    <xf numFmtId="3" fontId="0" fillId="0" borderId="0" xfId="0" applyNumberFormat="1" applyAlignment="1">
      <alignment vertical="center" wrapText="1"/>
    </xf>
    <xf numFmtId="4" fontId="0" fillId="0" borderId="11" xfId="0" applyNumberFormat="1" applyFont="1" applyFill="1" applyBorder="1" applyAlignment="1">
      <alignment vertical="center"/>
    </xf>
    <xf numFmtId="3" fontId="10" fillId="0" borderId="0" xfId="0" applyNumberFormat="1" applyFont="1" applyFill="1" applyAlignment="1">
      <alignment horizontal="left" vertical="center"/>
    </xf>
    <xf numFmtId="3" fontId="10" fillId="0" borderId="0" xfId="0" applyNumberFormat="1" applyFont="1" applyFill="1" applyAlignment="1">
      <alignment horizontal="right" vertical="center"/>
    </xf>
    <xf numFmtId="3" fontId="10" fillId="0" borderId="0" xfId="0" applyNumberFormat="1" applyFont="1" applyFill="1" applyBorder="1" applyAlignment="1">
      <alignment horizontal="right" vertical="center"/>
    </xf>
    <xf numFmtId="4" fontId="0" fillId="0" borderId="0" xfId="0" applyNumberFormat="1" applyBorder="1" applyAlignment="1">
      <alignment horizontal="center" vertical="center"/>
    </xf>
    <xf numFmtId="0" fontId="10" fillId="0" borderId="11" xfId="0" applyFont="1" applyBorder="1" applyAlignment="1">
      <alignment vertical="center"/>
    </xf>
    <xf numFmtId="0" fontId="0" fillId="0" borderId="0" xfId="0" applyBorder="1" applyAlignment="1">
      <alignment vertical="center" wrapText="1"/>
    </xf>
    <xf numFmtId="0" fontId="0" fillId="0" borderId="0" xfId="0" applyFill="1" applyBorder="1" applyAlignment="1">
      <alignment vertical="center" wrapText="1"/>
    </xf>
    <xf numFmtId="3" fontId="10" fillId="0" borderId="0" xfId="0" applyNumberFormat="1" applyFont="1" applyAlignment="1">
      <alignment vertical="center"/>
    </xf>
    <xf numFmtId="3" fontId="10" fillId="0" borderId="0" xfId="0" applyNumberFormat="1" applyFont="1" applyFill="1" applyBorder="1" applyAlignment="1">
      <alignment vertical="center"/>
    </xf>
    <xf numFmtId="3" fontId="10" fillId="0" borderId="0" xfId="0" applyNumberFormat="1" applyFont="1" applyBorder="1" applyAlignment="1">
      <alignment vertical="center" wrapText="1"/>
    </xf>
    <xf numFmtId="0" fontId="0" fillId="0" borderId="8" xfId="0" applyBorder="1" applyAlignment="1">
      <alignment vertical="center"/>
    </xf>
    <xf numFmtId="0" fontId="10" fillId="0" borderId="0" xfId="0" applyFont="1" applyBorder="1" applyAlignment="1">
      <alignment horizontal="center" vertical="center" wrapText="1"/>
    </xf>
    <xf numFmtId="3" fontId="0" fillId="0" borderId="8" xfId="0" applyNumberFormat="1" applyBorder="1" applyAlignment="1">
      <alignment vertical="center"/>
    </xf>
    <xf numFmtId="10" fontId="0" fillId="0" borderId="0" xfId="0" applyNumberFormat="1" applyFill="1" applyBorder="1" applyAlignment="1">
      <alignment vertical="center"/>
    </xf>
    <xf numFmtId="0" fontId="0" fillId="0" borderId="0" xfId="0" applyFill="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4" fontId="0" fillId="0" borderId="11" xfId="0" applyNumberFormat="1" applyFill="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4" fontId="10" fillId="0" borderId="0" xfId="0" applyNumberFormat="1" applyFont="1" applyBorder="1" applyAlignment="1">
      <alignment vertical="center"/>
    </xf>
    <xf numFmtId="43" fontId="10" fillId="0" borderId="8" xfId="2" applyFont="1" applyBorder="1" applyAlignment="1">
      <alignment vertical="center"/>
    </xf>
    <xf numFmtId="165" fontId="10" fillId="0" borderId="8" xfId="2" applyNumberFormat="1" applyFont="1" applyBorder="1" applyAlignment="1">
      <alignment vertical="center"/>
    </xf>
    <xf numFmtId="43" fontId="0" fillId="0" borderId="8" xfId="2" applyFont="1" applyBorder="1" applyAlignment="1">
      <alignment vertical="center"/>
    </xf>
    <xf numFmtId="43" fontId="0" fillId="0" borderId="5" xfId="2" applyFont="1" applyBorder="1" applyAlignment="1">
      <alignment vertical="center"/>
    </xf>
    <xf numFmtId="43" fontId="10" fillId="0" borderId="0" xfId="0" applyNumberFormat="1" applyFont="1" applyBorder="1" applyAlignment="1">
      <alignment vertical="center"/>
    </xf>
    <xf numFmtId="0" fontId="10" fillId="0" borderId="0" xfId="1"/>
    <xf numFmtId="0" fontId="22" fillId="0" borderId="0" xfId="1" applyFont="1"/>
    <xf numFmtId="0" fontId="10" fillId="0" borderId="0" xfId="1" applyAlignment="1">
      <alignment horizontal="center"/>
    </xf>
    <xf numFmtId="4" fontId="10" fillId="0" borderId="8" xfId="1" applyNumberFormat="1" applyFont="1" applyBorder="1" applyAlignment="1">
      <alignment horizontal="center"/>
    </xf>
    <xf numFmtId="4" fontId="10" fillId="0" borderId="8" xfId="1" applyNumberFormat="1" applyBorder="1" applyAlignment="1">
      <alignment horizontal="center"/>
    </xf>
    <xf numFmtId="4" fontId="10" fillId="0" borderId="8" xfId="0" applyNumberFormat="1" applyFont="1" applyBorder="1" applyAlignment="1">
      <alignment horizontal="center"/>
    </xf>
    <xf numFmtId="0" fontId="10" fillId="0" borderId="0" xfId="1" applyFill="1"/>
    <xf numFmtId="0" fontId="10" fillId="0" borderId="12" xfId="1" applyBorder="1" applyAlignment="1">
      <alignment horizontal="center"/>
    </xf>
    <xf numFmtId="4" fontId="10" fillId="0" borderId="12" xfId="1" applyNumberFormat="1" applyBorder="1"/>
    <xf numFmtId="4" fontId="0" fillId="0" borderId="8" xfId="0" applyNumberFormat="1" applyBorder="1" applyAlignment="1">
      <alignment horizontal="center"/>
    </xf>
    <xf numFmtId="3" fontId="10" fillId="0" borderId="8" xfId="1" applyNumberFormat="1" applyBorder="1"/>
    <xf numFmtId="3" fontId="10" fillId="0" borderId="12" xfId="1" applyNumberFormat="1" applyBorder="1"/>
    <xf numFmtId="0" fontId="10" fillId="0" borderId="0" xfId="1" applyBorder="1" applyAlignment="1">
      <alignment horizontal="center"/>
    </xf>
    <xf numFmtId="3" fontId="10" fillId="0" borderId="0" xfId="1" applyNumberFormat="1" applyBorder="1"/>
    <xf numFmtId="4" fontId="10" fillId="0" borderId="8" xfId="1" applyNumberFormat="1" applyBorder="1" applyAlignment="1"/>
    <xf numFmtId="4" fontId="10" fillId="0" borderId="0" xfId="1" applyNumberFormat="1"/>
    <xf numFmtId="0" fontId="10" fillId="0" borderId="0" xfId="1" applyFont="1" applyAlignment="1"/>
    <xf numFmtId="3" fontId="10" fillId="0" borderId="0" xfId="1" applyNumberFormat="1"/>
    <xf numFmtId="0" fontId="10" fillId="0" borderId="0" xfId="1" applyFont="1" applyAlignment="1">
      <alignment vertical="top" wrapText="1"/>
    </xf>
    <xf numFmtId="0" fontId="10" fillId="0" borderId="0" xfId="1" applyFont="1"/>
    <xf numFmtId="0" fontId="10" fillId="0" borderId="0" xfId="1" applyFont="1" applyBorder="1"/>
    <xf numFmtId="0" fontId="10" fillId="0" borderId="0" xfId="1" applyFont="1" applyAlignment="1">
      <alignment horizontal="left" vertical="top"/>
    </xf>
    <xf numFmtId="0" fontId="10" fillId="0" borderId="0" xfId="1" applyFont="1" applyFill="1" applyBorder="1" applyAlignment="1"/>
    <xf numFmtId="0" fontId="10" fillId="0" borderId="0" xfId="1" applyBorder="1"/>
    <xf numFmtId="0" fontId="10" fillId="0" borderId="0" xfId="1" applyFont="1" applyFill="1" applyBorder="1" applyAlignment="1">
      <alignment horizontal="right"/>
    </xf>
    <xf numFmtId="0" fontId="10" fillId="0" borderId="8" xfId="1" applyFont="1" applyBorder="1" applyAlignment="1">
      <alignment horizontal="left" vertical="top"/>
    </xf>
    <xf numFmtId="4" fontId="10" fillId="0" borderId="0" xfId="1" applyNumberFormat="1" applyFont="1" applyAlignment="1">
      <alignment horizontal="right" vertical="top"/>
    </xf>
    <xf numFmtId="0" fontId="10" fillId="0" borderId="0" xfId="1" applyFont="1" applyAlignment="1">
      <alignment vertical="top"/>
    </xf>
    <xf numFmtId="4" fontId="10" fillId="0" borderId="0" xfId="1" applyNumberFormat="1" applyBorder="1"/>
    <xf numFmtId="0" fontId="0" fillId="0" borderId="0" xfId="0" applyBorder="1" applyAlignment="1"/>
    <xf numFmtId="0" fontId="10" fillId="0" borderId="8" xfId="1" applyFont="1" applyBorder="1" applyAlignment="1">
      <alignment horizontal="center"/>
    </xf>
    <xf numFmtId="0" fontId="10" fillId="0" borderId="8" xfId="1" applyFont="1" applyBorder="1" applyAlignment="1">
      <alignment horizontal="center" vertical="center"/>
    </xf>
    <xf numFmtId="3" fontId="10" fillId="0" borderId="8" xfId="1" applyNumberFormat="1" applyFont="1" applyBorder="1"/>
    <xf numFmtId="0" fontId="10" fillId="0" borderId="0" xfId="1" applyFont="1" applyBorder="1" applyAlignment="1">
      <alignment horizontal="left" vertical="center"/>
    </xf>
    <xf numFmtId="0" fontId="10" fillId="0" borderId="0" xfId="1" applyAlignment="1">
      <alignment vertical="center"/>
    </xf>
    <xf numFmtId="165" fontId="0" fillId="0" borderId="8" xfId="2" applyNumberFormat="1" applyFont="1" applyBorder="1"/>
    <xf numFmtId="0" fontId="10" fillId="0" borderId="11" xfId="1" applyBorder="1"/>
    <xf numFmtId="0" fontId="10" fillId="0" borderId="0" xfId="1" applyFill="1" applyBorder="1"/>
    <xf numFmtId="0" fontId="10" fillId="0" borderId="0" xfId="1" applyFont="1" applyFill="1" applyBorder="1"/>
    <xf numFmtId="3" fontId="10" fillId="0" borderId="0" xfId="1" applyNumberFormat="1" applyFont="1" applyBorder="1"/>
    <xf numFmtId="43" fontId="10" fillId="0" borderId="0" xfId="2" applyNumberFormat="1" applyFont="1" applyBorder="1"/>
    <xf numFmtId="0" fontId="19" fillId="0" borderId="0" xfId="1" applyFont="1"/>
    <xf numFmtId="3" fontId="17" fillId="0" borderId="13" xfId="1" applyNumberFormat="1" applyFont="1" applyBorder="1" applyAlignment="1">
      <alignment horizontal="center" vertical="center"/>
    </xf>
    <xf numFmtId="165" fontId="10" fillId="0" borderId="8" xfId="2" applyNumberFormat="1" applyFont="1" applyFill="1" applyBorder="1" applyAlignment="1">
      <alignment vertical="center"/>
    </xf>
    <xf numFmtId="3" fontId="10" fillId="0" borderId="0" xfId="1" applyNumberFormat="1" applyAlignment="1">
      <alignment vertical="center"/>
    </xf>
    <xf numFmtId="0" fontId="10" fillId="0" borderId="8" xfId="1" applyBorder="1" applyAlignment="1">
      <alignment horizontal="left" vertical="top"/>
    </xf>
    <xf numFmtId="0" fontId="10" fillId="0" borderId="8" xfId="1" applyFont="1" applyBorder="1" applyAlignment="1">
      <alignment horizontal="center" vertical="top" wrapText="1"/>
    </xf>
    <xf numFmtId="0" fontId="10" fillId="0" borderId="8" xfId="1" applyBorder="1" applyAlignment="1">
      <alignment horizontal="left" vertical="top" wrapText="1"/>
    </xf>
    <xf numFmtId="3" fontId="10" fillId="0" borderId="8" xfId="1" applyNumberFormat="1" applyBorder="1" applyAlignment="1">
      <alignment horizontal="left" vertical="top" wrapText="1"/>
    </xf>
    <xf numFmtId="0" fontId="10" fillId="0" borderId="8" xfId="1" applyFont="1" applyFill="1" applyBorder="1" applyAlignment="1">
      <alignment horizontal="center" vertical="top" wrapText="1"/>
    </xf>
    <xf numFmtId="0" fontId="10" fillId="0" borderId="0" xfId="1" applyAlignment="1">
      <alignment vertical="center" wrapText="1"/>
    </xf>
    <xf numFmtId="3" fontId="10" fillId="0" borderId="0" xfId="1" applyNumberFormat="1" applyAlignment="1">
      <alignment vertical="center" wrapText="1"/>
    </xf>
    <xf numFmtId="0" fontId="14"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10" fillId="0" borderId="0" xfId="0" applyFont="1" applyFill="1" applyBorder="1" applyAlignment="1">
      <alignment horizontal="left" vertical="top" wrapText="1"/>
    </xf>
    <xf numFmtId="0" fontId="10" fillId="0" borderId="0" xfId="0" applyFont="1" applyFill="1" applyBorder="1" applyAlignment="1">
      <alignment horizontal="right" vertical="center" wrapText="1"/>
    </xf>
    <xf numFmtId="0" fontId="17" fillId="0" borderId="0" xfId="0" applyFont="1" applyFill="1" applyBorder="1" applyAlignment="1">
      <alignment vertical="center" wrapText="1"/>
    </xf>
    <xf numFmtId="0" fontId="10" fillId="0" borderId="0" xfId="0" applyFont="1" applyFill="1" applyBorder="1" applyAlignment="1">
      <alignment vertical="center" wrapText="1"/>
    </xf>
    <xf numFmtId="0" fontId="0" fillId="0" borderId="8" xfId="0" applyBorder="1" applyAlignment="1">
      <alignment horizontal="left" vertical="center" wrapText="1"/>
    </xf>
    <xf numFmtId="0" fontId="10" fillId="0" borderId="8" xfId="0" applyFont="1" applyFill="1" applyBorder="1" applyAlignment="1">
      <alignment horizontal="left" vertical="center" wrapText="1"/>
    </xf>
    <xf numFmtId="3" fontId="10" fillId="0" borderId="8" xfId="0" applyNumberFormat="1" applyFont="1" applyFill="1" applyBorder="1" applyAlignment="1">
      <alignment vertical="center"/>
    </xf>
    <xf numFmtId="3" fontId="0" fillId="0" borderId="8" xfId="0" applyNumberFormat="1" applyBorder="1" applyAlignment="1">
      <alignment vertical="center" wrapText="1"/>
    </xf>
    <xf numFmtId="0" fontId="10" fillId="0" borderId="0" xfId="0" applyFont="1" applyFill="1" applyBorder="1" applyAlignment="1">
      <alignment horizontal="left" vertical="top"/>
    </xf>
    <xf numFmtId="3" fontId="10" fillId="0" borderId="0" xfId="0" applyNumberFormat="1" applyFont="1" applyFill="1" applyBorder="1" applyAlignment="1">
      <alignment horizontal="left" vertical="top"/>
    </xf>
    <xf numFmtId="3" fontId="0" fillId="0" borderId="0" xfId="0" applyNumberFormat="1" applyFill="1" applyBorder="1" applyAlignment="1">
      <alignment vertical="center" wrapText="1"/>
    </xf>
    <xf numFmtId="3" fontId="0" fillId="0" borderId="0" xfId="0" applyNumberFormat="1" applyBorder="1" applyAlignment="1">
      <alignment horizontal="left" vertical="top" wrapText="1"/>
    </xf>
    <xf numFmtId="0" fontId="0" fillId="0" borderId="0" xfId="0" applyBorder="1" applyAlignment="1">
      <alignment horizontal="left" vertical="top"/>
    </xf>
    <xf numFmtId="3" fontId="17" fillId="0" borderId="0" xfId="0" applyNumberFormat="1" applyFont="1" applyFill="1" applyBorder="1" applyAlignment="1">
      <alignment horizontal="left" vertical="center"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31" fillId="0" borderId="8" xfId="7" applyNumberFormat="1" applyFont="1" applyBorder="1" applyAlignment="1">
      <alignment horizontal="left" vertical="top"/>
    </xf>
    <xf numFmtId="3" fontId="0" fillId="0" borderId="8" xfId="0" applyNumberFormat="1" applyBorder="1" applyAlignment="1">
      <alignment horizontal="right" vertical="center"/>
    </xf>
    <xf numFmtId="3" fontId="32" fillId="0" borderId="0" xfId="0" applyNumberFormat="1" applyFont="1" applyFill="1" applyBorder="1" applyAlignment="1">
      <alignment vertical="center"/>
    </xf>
    <xf numFmtId="0" fontId="33" fillId="0" borderId="0" xfId="0" applyFont="1" applyFill="1" applyBorder="1" applyAlignment="1">
      <alignment horizontal="center" vertical="center"/>
    </xf>
    <xf numFmtId="3" fontId="8" fillId="0" borderId="0" xfId="0" applyNumberFormat="1" applyFont="1" applyFill="1" applyBorder="1" applyAlignment="1">
      <alignment horizontal="center" vertical="center"/>
    </xf>
    <xf numFmtId="0" fontId="34" fillId="0" borderId="0" xfId="0" applyFont="1" applyFill="1" applyBorder="1" applyAlignment="1">
      <alignment vertical="center" wrapText="1"/>
    </xf>
    <xf numFmtId="3" fontId="34" fillId="0" borderId="0" xfId="0" applyNumberFormat="1" applyFont="1" applyFill="1" applyBorder="1" applyAlignment="1">
      <alignment vertical="center" wrapText="1"/>
    </xf>
    <xf numFmtId="3" fontId="8" fillId="0" borderId="0" xfId="0" applyNumberFormat="1" applyFont="1" applyFill="1" applyBorder="1" applyAlignment="1">
      <alignment vertical="center"/>
    </xf>
    <xf numFmtId="3" fontId="35" fillId="0" borderId="0" xfId="0" applyNumberFormat="1" applyFont="1" applyFill="1" applyBorder="1" applyAlignment="1">
      <alignment vertical="center"/>
    </xf>
    <xf numFmtId="0" fontId="32"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horizontal="left" vertical="top"/>
    </xf>
    <xf numFmtId="3" fontId="24" fillId="0" borderId="0" xfId="0" applyNumberFormat="1" applyFont="1" applyFill="1" applyBorder="1" applyAlignment="1">
      <alignment vertical="center"/>
    </xf>
    <xf numFmtId="3" fontId="24" fillId="0" borderId="0" xfId="0" applyNumberFormat="1" applyFont="1" applyFill="1" applyBorder="1" applyAlignment="1">
      <alignment horizontal="left" vertical="top"/>
    </xf>
    <xf numFmtId="0" fontId="24" fillId="0" borderId="0" xfId="0" applyFont="1" applyFill="1" applyBorder="1" applyAlignment="1">
      <alignment vertical="center" wrapText="1"/>
    </xf>
    <xf numFmtId="3" fontId="36" fillId="0" borderId="0" xfId="0" applyNumberFormat="1" applyFont="1" applyFill="1" applyBorder="1" applyAlignment="1">
      <alignment vertical="center"/>
    </xf>
    <xf numFmtId="0" fontId="37" fillId="0" borderId="0" xfId="0" applyFont="1" applyFill="1" applyBorder="1" applyAlignment="1">
      <alignment vertical="center"/>
    </xf>
    <xf numFmtId="3" fontId="24" fillId="0" borderId="0" xfId="0" applyNumberFormat="1" applyFont="1" applyFill="1" applyBorder="1" applyAlignment="1">
      <alignment vertical="center" wrapText="1"/>
    </xf>
    <xf numFmtId="3" fontId="37" fillId="0" borderId="0" xfId="0" applyNumberFormat="1" applyFont="1" applyFill="1" applyBorder="1" applyAlignment="1">
      <alignment vertical="center"/>
    </xf>
    <xf numFmtId="3" fontId="24" fillId="0" borderId="0" xfId="0" applyNumberFormat="1" applyFont="1" applyFill="1" applyBorder="1" applyAlignment="1">
      <alignment horizontal="right" vertical="center" wrapText="1"/>
    </xf>
    <xf numFmtId="0" fontId="22" fillId="0" borderId="0" xfId="0" applyFont="1" applyFill="1" applyBorder="1" applyAlignment="1">
      <alignment vertical="center" wrapText="1"/>
    </xf>
    <xf numFmtId="0" fontId="10" fillId="0" borderId="0" xfId="0" applyFont="1" applyFill="1" applyBorder="1" applyAlignment="1">
      <alignment horizontal="right" vertical="center"/>
    </xf>
    <xf numFmtId="0" fontId="22" fillId="0" borderId="0" xfId="0" applyFont="1" applyFill="1" applyBorder="1" applyAlignment="1">
      <alignment horizontal="left" vertical="center" wrapText="1"/>
    </xf>
    <xf numFmtId="0" fontId="10" fillId="0" borderId="0" xfId="0" applyFont="1" applyBorder="1" applyAlignment="1">
      <alignment horizontal="left" vertical="top"/>
    </xf>
    <xf numFmtId="165" fontId="0" fillId="0" borderId="0" xfId="2" applyNumberFormat="1" applyFont="1"/>
    <xf numFmtId="0" fontId="7" fillId="0" borderId="0" xfId="0" applyFont="1"/>
    <xf numFmtId="0" fontId="10" fillId="0" borderId="0" xfId="0" applyFont="1" applyAlignment="1">
      <alignment horizontal="left" vertical="top" wrapText="1"/>
    </xf>
    <xf numFmtId="0" fontId="22" fillId="0" borderId="0" xfId="0" applyFont="1"/>
    <xf numFmtId="0" fontId="10" fillId="0" borderId="8" xfId="0" applyFont="1" applyBorder="1" applyAlignment="1">
      <alignment horizontal="center"/>
    </xf>
    <xf numFmtId="0" fontId="10" fillId="0" borderId="8" xfId="0" applyFont="1" applyFill="1" applyBorder="1" applyAlignment="1">
      <alignment horizontal="center"/>
    </xf>
    <xf numFmtId="0" fontId="10" fillId="0" borderId="8" xfId="0" applyFont="1" applyFill="1" applyBorder="1" applyAlignment="1">
      <alignment horizontal="center" wrapText="1"/>
    </xf>
    <xf numFmtId="0" fontId="10" fillId="0" borderId="0" xfId="0" applyFont="1" applyBorder="1" applyAlignment="1">
      <alignment vertical="top" wrapText="1"/>
    </xf>
    <xf numFmtId="0" fontId="22" fillId="0" borderId="8"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0" xfId="0" applyFont="1" applyBorder="1" applyAlignment="1">
      <alignment horizontal="left" vertical="top" wrapText="1"/>
    </xf>
    <xf numFmtId="0" fontId="22" fillId="0" borderId="8" xfId="0" applyFont="1" applyBorder="1" applyAlignment="1">
      <alignment horizontal="center" vertical="center" wrapText="1"/>
    </xf>
    <xf numFmtId="168" fontId="10" fillId="0" borderId="8" xfId="1" applyNumberFormat="1" applyFill="1" applyBorder="1" applyAlignment="1">
      <alignment horizontal="center" vertical="top" wrapText="1"/>
    </xf>
    <xf numFmtId="0" fontId="0" fillId="0" borderId="0" xfId="0" applyFill="1"/>
    <xf numFmtId="0" fontId="22" fillId="0" borderId="8" xfId="0" applyFont="1" applyBorder="1" applyAlignment="1">
      <alignment horizontal="left" vertical="top" wrapText="1"/>
    </xf>
    <xf numFmtId="0" fontId="22" fillId="0" borderId="0" xfId="0" applyFont="1" applyBorder="1" applyAlignment="1">
      <alignment horizontal="left" vertical="top" wrapText="1"/>
    </xf>
    <xf numFmtId="0" fontId="0" fillId="0" borderId="0" xfId="0" applyBorder="1" applyAlignment="1">
      <alignment horizontal="left" vertical="top" wrapText="1"/>
    </xf>
    <xf numFmtId="0" fontId="22"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top" wrapText="1"/>
    </xf>
    <xf numFmtId="0" fontId="14" fillId="0" borderId="0" xfId="0" applyFont="1" applyAlignment="1">
      <alignment horizontal="left" vertical="center"/>
    </xf>
    <xf numFmtId="4" fontId="0" fillId="0" borderId="8" xfId="0" applyNumberFormat="1" applyBorder="1" applyAlignment="1">
      <alignment vertical="center" wrapText="1"/>
    </xf>
    <xf numFmtId="0" fontId="10"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0" fillId="0" borderId="0" xfId="0" applyNumberFormat="1" applyBorder="1" applyAlignment="1">
      <alignment horizontal="center" vertical="center" wrapText="1"/>
    </xf>
    <xf numFmtId="3" fontId="10" fillId="0" borderId="8" xfId="0" applyNumberFormat="1" applyFont="1" applyFill="1" applyBorder="1" applyAlignment="1">
      <alignment vertical="center" wrapText="1"/>
    </xf>
    <xf numFmtId="3" fontId="10" fillId="0" borderId="8" xfId="0" applyNumberFormat="1" applyFont="1" applyBorder="1" applyAlignment="1">
      <alignment vertical="center" wrapText="1"/>
    </xf>
    <xf numFmtId="0" fontId="24" fillId="0" borderId="0" xfId="0" applyFont="1" applyAlignment="1">
      <alignment vertical="center"/>
    </xf>
    <xf numFmtId="3" fontId="22" fillId="0" borderId="0" xfId="0" applyNumberFormat="1" applyFont="1" applyFill="1" applyBorder="1" applyAlignment="1">
      <alignment horizontal="left" vertical="center"/>
    </xf>
    <xf numFmtId="0" fontId="10" fillId="0" borderId="0" xfId="0" applyFont="1" applyAlignment="1">
      <alignment horizontal="left" vertical="center"/>
    </xf>
    <xf numFmtId="0" fontId="10" fillId="0" borderId="0" xfId="0" applyFont="1" applyFill="1" applyBorder="1" applyAlignment="1">
      <alignment horizontal="left" vertical="center"/>
    </xf>
    <xf numFmtId="0" fontId="10"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9" fillId="0" borderId="0" xfId="0" applyFont="1"/>
    <xf numFmtId="166" fontId="10" fillId="0" borderId="0" xfId="0" applyNumberFormat="1" applyFont="1" applyFill="1" applyBorder="1"/>
    <xf numFmtId="0" fontId="9" fillId="8" borderId="14"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wrapText="1"/>
    </xf>
    <xf numFmtId="0" fontId="7" fillId="8" borderId="11" xfId="0" applyFont="1" applyFill="1" applyBorder="1" applyAlignment="1">
      <alignment horizontal="center" vertical="center" wrapText="1"/>
    </xf>
    <xf numFmtId="0" fontId="7" fillId="8" borderId="0" xfId="0" applyFont="1" applyFill="1" applyBorder="1" applyAlignment="1">
      <alignment horizontal="center" vertical="center"/>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xf>
    <xf numFmtId="0" fontId="7" fillId="8" borderId="10" xfId="0" applyFont="1" applyFill="1" applyBorder="1" applyAlignment="1">
      <alignment horizontal="center" vertical="center"/>
    </xf>
    <xf numFmtId="0" fontId="9" fillId="8" borderId="17" xfId="0" applyFont="1" applyFill="1" applyBorder="1" applyAlignment="1">
      <alignment horizontal="center" vertical="top"/>
    </xf>
    <xf numFmtId="0" fontId="7" fillId="0" borderId="0" xfId="0" applyFont="1" applyAlignment="1">
      <alignment horizontal="center"/>
    </xf>
    <xf numFmtId="4" fontId="7" fillId="8" borderId="11" xfId="0" applyNumberFormat="1" applyFont="1" applyFill="1" applyBorder="1" applyAlignment="1">
      <alignment horizontal="center"/>
    </xf>
    <xf numFmtId="0" fontId="7" fillId="8" borderId="0" xfId="0" applyFont="1" applyFill="1" applyBorder="1" applyAlignment="1">
      <alignment horizontal="center"/>
    </xf>
    <xf numFmtId="4" fontId="7" fillId="8" borderId="10" xfId="0" applyNumberFormat="1" applyFont="1" applyFill="1" applyBorder="1" applyAlignment="1">
      <alignment horizontal="center"/>
    </xf>
    <xf numFmtId="0" fontId="7" fillId="8" borderId="11" xfId="0" applyFont="1" applyFill="1" applyBorder="1"/>
    <xf numFmtId="0" fontId="7" fillId="8" borderId="0" xfId="0" applyFont="1" applyFill="1" applyBorder="1"/>
    <xf numFmtId="0" fontId="7" fillId="8" borderId="10" xfId="0" applyFont="1" applyFill="1" applyBorder="1"/>
    <xf numFmtId="4" fontId="7" fillId="8" borderId="17" xfId="0" applyNumberFormat="1" applyFont="1" applyFill="1" applyBorder="1" applyAlignment="1">
      <alignment horizontal="center"/>
    </xf>
    <xf numFmtId="2" fontId="7" fillId="0" borderId="0" xfId="0" applyNumberFormat="1" applyFont="1" applyAlignment="1">
      <alignment horizontal="center"/>
    </xf>
    <xf numFmtId="4" fontId="7" fillId="8" borderId="0" xfId="0" applyNumberFormat="1" applyFont="1" applyFill="1" applyBorder="1" applyAlignment="1">
      <alignment horizontal="center"/>
    </xf>
    <xf numFmtId="0" fontId="7" fillId="0" borderId="0" xfId="0" applyFont="1" applyFill="1"/>
    <xf numFmtId="4" fontId="7" fillId="8" borderId="18" xfId="0" applyNumberFormat="1" applyFont="1" applyFill="1" applyBorder="1" applyAlignment="1">
      <alignment horizontal="center"/>
    </xf>
    <xf numFmtId="4" fontId="7" fillId="8" borderId="13" xfId="0" applyNumberFormat="1" applyFont="1" applyFill="1" applyBorder="1" applyAlignment="1">
      <alignment horizontal="center"/>
    </xf>
    <xf numFmtId="4" fontId="7" fillId="8" borderId="19" xfId="0" applyNumberFormat="1" applyFont="1" applyFill="1" applyBorder="1" applyAlignment="1">
      <alignment horizontal="center"/>
    </xf>
    <xf numFmtId="4" fontId="10" fillId="8" borderId="0" xfId="0" applyNumberFormat="1" applyFont="1" applyFill="1" applyBorder="1" applyAlignment="1">
      <alignment horizontal="center"/>
    </xf>
    <xf numFmtId="4" fontId="10" fillId="8" borderId="10" xfId="0" applyNumberFormat="1" applyFont="1" applyFill="1" applyBorder="1" applyAlignment="1">
      <alignment horizontal="center"/>
    </xf>
    <xf numFmtId="4" fontId="7" fillId="0" borderId="0" xfId="0" applyNumberFormat="1" applyFont="1" applyAlignment="1">
      <alignment horizontal="center"/>
    </xf>
    <xf numFmtId="4" fontId="7" fillId="8" borderId="9" xfId="0" applyNumberFormat="1" applyFont="1" applyFill="1" applyBorder="1" applyAlignment="1">
      <alignment horizontal="center"/>
    </xf>
    <xf numFmtId="0" fontId="40" fillId="0" borderId="0" xfId="0" applyFont="1" applyAlignment="1">
      <alignment horizontal="center" vertical="top"/>
    </xf>
    <xf numFmtId="0" fontId="40" fillId="0" borderId="0" xfId="0" applyFont="1"/>
    <xf numFmtId="0" fontId="41" fillId="0" borderId="0" xfId="0" applyFont="1" applyAlignment="1">
      <alignment horizontal="right"/>
    </xf>
    <xf numFmtId="0" fontId="9" fillId="0" borderId="8" xfId="0" applyFont="1" applyBorder="1" applyAlignment="1">
      <alignment horizontal="center"/>
    </xf>
    <xf numFmtId="0" fontId="9" fillId="0" borderId="8" xfId="0" applyFont="1" applyBorder="1" applyAlignment="1">
      <alignment horizontal="center" vertical="center" wrapText="1"/>
    </xf>
    <xf numFmtId="0" fontId="9" fillId="0" borderId="0" xfId="0" applyFont="1" applyBorder="1" applyAlignment="1"/>
    <xf numFmtId="0" fontId="7" fillId="0" borderId="8" xfId="0" applyFont="1" applyBorder="1" applyAlignment="1">
      <alignment horizontal="center" vertical="center"/>
    </xf>
    <xf numFmtId="2" fontId="7" fillId="0" borderId="8" xfId="0" applyNumberFormat="1"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center" wrapText="1"/>
    </xf>
    <xf numFmtId="0" fontId="43"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0" fontId="0" fillId="0" borderId="0" xfId="0" applyBorder="1" applyAlignment="1">
      <alignment horizontal="center" vertic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0" fillId="0" borderId="8" xfId="0" applyNumberFormat="1" applyBorder="1" applyAlignment="1">
      <alignment horizontal="center" vertical="center" wrapText="1"/>
    </xf>
    <xf numFmtId="4" fontId="27" fillId="0" borderId="0" xfId="4" applyNumberFormat="1" applyBorder="1"/>
    <xf numFmtId="0" fontId="10" fillId="0" borderId="0" xfId="0" applyFont="1" applyFill="1" applyBorder="1" applyAlignment="1">
      <alignment horizontal="left"/>
    </xf>
    <xf numFmtId="165" fontId="0" fillId="0" borderId="8" xfId="2" applyNumberFormat="1" applyFont="1" applyBorder="1" applyAlignment="1">
      <alignment horizontal="center" vertical="center"/>
    </xf>
    <xf numFmtId="165" fontId="10"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Font="1" applyFill="1" applyBorder="1" applyAlignment="1">
      <alignment horizontal="left"/>
    </xf>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10"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10" fillId="0" borderId="8" xfId="0" applyFont="1" applyBorder="1" applyAlignment="1">
      <alignment horizontal="left" wrapText="1"/>
    </xf>
    <xf numFmtId="0" fontId="14" fillId="0" borderId="0" xfId="0" applyFont="1" applyAlignment="1">
      <alignment horizontal="left"/>
    </xf>
    <xf numFmtId="0" fontId="10" fillId="0" borderId="0" xfId="0" applyFont="1" applyFill="1" applyBorder="1" applyAlignment="1">
      <alignment horizontal="center"/>
    </xf>
    <xf numFmtId="0" fontId="0" fillId="7" borderId="0" xfId="0" applyFill="1"/>
    <xf numFmtId="3" fontId="0" fillId="7"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10" fillId="0" borderId="8" xfId="0" applyNumberFormat="1" applyFont="1" applyBorder="1"/>
    <xf numFmtId="0" fontId="0" fillId="0" borderId="0" xfId="0" applyNumberFormat="1" applyBorder="1"/>
    <xf numFmtId="164" fontId="0" fillId="0" borderId="8" xfId="0" applyNumberFormat="1" applyBorder="1"/>
    <xf numFmtId="164" fontId="10" fillId="0" borderId="8" xfId="1" applyNumberFormat="1" applyBorder="1"/>
    <xf numFmtId="167" fontId="0" fillId="0" borderId="0" xfId="0" applyNumberFormat="1"/>
    <xf numFmtId="0" fontId="45" fillId="0" borderId="0" xfId="0" applyFont="1" applyAlignment="1">
      <alignment horizontal="left"/>
    </xf>
    <xf numFmtId="0" fontId="46" fillId="0" borderId="0" xfId="0" applyFont="1" applyAlignment="1">
      <alignment horizontal="left"/>
    </xf>
    <xf numFmtId="0" fontId="22" fillId="5" borderId="8" xfId="0" applyFont="1" applyFill="1" applyBorder="1" applyAlignment="1">
      <alignment horizontal="center" vertical="center" wrapText="1"/>
    </xf>
    <xf numFmtId="0" fontId="22" fillId="0" borderId="8" xfId="0" applyFont="1" applyBorder="1" applyAlignment="1">
      <alignment vertical="center" wrapText="1"/>
    </xf>
    <xf numFmtId="0" fontId="22" fillId="0" borderId="8" xfId="0" applyFont="1" applyFill="1" applyBorder="1" applyAlignment="1">
      <alignment horizontal="left" vertical="center"/>
    </xf>
    <xf numFmtId="0" fontId="22" fillId="0" borderId="8" xfId="0" applyFont="1" applyFill="1" applyBorder="1" applyAlignment="1">
      <alignment horizontal="left" vertical="center" wrapText="1"/>
    </xf>
    <xf numFmtId="0" fontId="10" fillId="0" borderId="8" xfId="0" applyFont="1" applyFill="1" applyBorder="1" applyAlignment="1">
      <alignment vertical="center" wrapText="1"/>
    </xf>
    <xf numFmtId="0" fontId="22" fillId="0" borderId="8" xfId="0" applyFont="1" applyBorder="1" applyAlignment="1">
      <alignment horizontal="left" vertical="center" wrapText="1"/>
    </xf>
    <xf numFmtId="0" fontId="10" fillId="0" borderId="8" xfId="0" applyNumberFormat="1" applyFont="1" applyBorder="1" applyAlignment="1">
      <alignment vertical="center" wrapText="1"/>
    </xf>
    <xf numFmtId="0" fontId="22" fillId="0" borderId="8" xfId="0" applyFont="1" applyFill="1" applyBorder="1" applyAlignment="1">
      <alignment vertical="center" wrapText="1"/>
    </xf>
    <xf numFmtId="0" fontId="22" fillId="0" borderId="8" xfId="0" applyFont="1" applyBorder="1" applyAlignment="1">
      <alignment vertical="center"/>
    </xf>
    <xf numFmtId="4" fontId="0" fillId="0" borderId="8" xfId="0" applyNumberFormat="1" applyFont="1" applyFill="1" applyBorder="1" applyAlignment="1">
      <alignment horizontal="left" vertical="center" wrapText="1"/>
    </xf>
    <xf numFmtId="0" fontId="0" fillId="0" borderId="8" xfId="0" applyFont="1" applyBorder="1" applyAlignment="1">
      <alignment horizontal="center" vertical="center"/>
    </xf>
    <xf numFmtId="0" fontId="0" fillId="0" borderId="0" xfId="1" applyFont="1"/>
    <xf numFmtId="0" fontId="0" fillId="0" borderId="0" xfId="1" applyFont="1" applyAlignment="1">
      <alignment horizontal="center" vertical="top"/>
    </xf>
    <xf numFmtId="3" fontId="0" fillId="0" borderId="8" xfId="0" applyNumberFormat="1" applyFont="1" applyBorder="1"/>
    <xf numFmtId="3" fontId="0" fillId="0" borderId="8" xfId="0" applyNumberFormat="1" applyBorder="1" applyAlignment="1">
      <alignment horizontal="right" vertical="top"/>
    </xf>
    <xf numFmtId="3" fontId="0" fillId="0" borderId="8" xfId="0" applyNumberFormat="1" applyFont="1" applyBorder="1" applyAlignment="1">
      <alignment vertical="center"/>
    </xf>
    <xf numFmtId="0" fontId="0" fillId="0" borderId="0" xfId="0" applyFont="1"/>
    <xf numFmtId="0" fontId="0" fillId="0" borderId="8" xfId="1" applyFont="1" applyBorder="1"/>
    <xf numFmtId="3" fontId="0" fillId="0" borderId="8" xfId="0" applyNumberFormat="1" applyFont="1" applyFill="1" applyBorder="1" applyAlignment="1">
      <alignment vertical="center" wrapText="1"/>
    </xf>
    <xf numFmtId="0" fontId="0" fillId="0" borderId="8" xfId="0" applyFont="1" applyFill="1" applyBorder="1" applyAlignment="1">
      <alignment horizontal="center" vertical="center" wrapText="1"/>
    </xf>
    <xf numFmtId="43" fontId="10" fillId="0" borderId="8" xfId="8" applyBorder="1"/>
    <xf numFmtId="43" fontId="10" fillId="0" borderId="0" xfId="8"/>
    <xf numFmtId="165" fontId="10" fillId="0" borderId="8" xfId="8" applyNumberFormat="1" applyBorder="1"/>
    <xf numFmtId="165" fontId="10" fillId="0" borderId="0" xfId="8" applyNumberFormat="1"/>
    <xf numFmtId="0" fontId="0" fillId="0" borderId="8" xfId="1" applyFont="1" applyBorder="1" applyAlignment="1">
      <alignment horizontal="center" vertical="top"/>
    </xf>
    <xf numFmtId="0" fontId="22" fillId="0" borderId="8" xfId="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165" fontId="0" fillId="0" borderId="8" xfId="8" applyNumberFormat="1" applyFont="1" applyBorder="1"/>
    <xf numFmtId="4" fontId="0" fillId="0" borderId="8" xfId="0" applyNumberFormat="1" applyFont="1" applyBorder="1" applyAlignment="1">
      <alignment horizontal="center"/>
    </xf>
    <xf numFmtId="0" fontId="26" fillId="0" borderId="0" xfId="1" applyFont="1"/>
    <xf numFmtId="0" fontId="19" fillId="3" borderId="20" xfId="0" applyFont="1" applyFill="1" applyBorder="1" applyAlignment="1">
      <alignment horizontal="left" wrapText="1"/>
    </xf>
    <xf numFmtId="3" fontId="19" fillId="4" borderId="20" xfId="0" applyNumberFormat="1" applyFont="1" applyFill="1" applyBorder="1" applyAlignment="1">
      <alignment horizontal="center" vertical="center" wrapText="1"/>
    </xf>
    <xf numFmtId="0" fontId="19" fillId="3" borderId="21" xfId="0" applyFont="1" applyFill="1" applyBorder="1" applyAlignment="1">
      <alignment horizontal="left" wrapText="1"/>
    </xf>
    <xf numFmtId="0" fontId="19" fillId="4" borderId="21" xfId="0" applyFont="1" applyFill="1" applyBorder="1" applyAlignment="1">
      <alignment horizontal="center" vertical="center" wrapText="1"/>
    </xf>
    <xf numFmtId="3" fontId="19" fillId="4" borderId="21" xfId="0" applyNumberFormat="1" applyFont="1" applyFill="1" applyBorder="1" applyAlignment="1">
      <alignment horizontal="center" vertical="center" wrapText="1"/>
    </xf>
    <xf numFmtId="0" fontId="21" fillId="4" borderId="21" xfId="0" applyFont="1" applyFill="1" applyBorder="1" applyAlignment="1">
      <alignment horizontal="center" vertical="center" wrapText="1"/>
    </xf>
    <xf numFmtId="43" fontId="19" fillId="4" borderId="21" xfId="8" applyFont="1" applyFill="1" applyBorder="1" applyAlignment="1">
      <alignment horizontal="center" vertical="center" wrapText="1"/>
    </xf>
    <xf numFmtId="0" fontId="10" fillId="0" borderId="12" xfId="1" applyFont="1" applyBorder="1" applyAlignment="1"/>
    <xf numFmtId="0" fontId="10" fillId="0" borderId="12" xfId="1" applyBorder="1"/>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10" fillId="0" borderId="8" xfId="0" applyNumberFormat="1" applyFont="1" applyBorder="1" applyAlignment="1">
      <alignment vertical="center"/>
    </xf>
    <xf numFmtId="165" fontId="0" fillId="0" borderId="8" xfId="8" applyNumberFormat="1" applyFont="1" applyBorder="1" applyAlignment="1">
      <alignment vertical="top"/>
    </xf>
    <xf numFmtId="10" fontId="0" fillId="0" borderId="8" xfId="0" applyNumberFormat="1" applyBorder="1" applyAlignment="1">
      <alignment vertical="center"/>
    </xf>
    <xf numFmtId="0" fontId="0" fillId="0" borderId="8" xfId="0" applyFont="1" applyBorder="1" applyAlignment="1">
      <alignment vertical="top"/>
    </xf>
    <xf numFmtId="0" fontId="10" fillId="0" borderId="14" xfId="0" applyFont="1" applyBorder="1" applyAlignment="1">
      <alignment vertical="top"/>
    </xf>
    <xf numFmtId="0" fontId="10" fillId="0" borderId="17" xfId="0" applyFont="1" applyBorder="1" applyAlignment="1">
      <alignment vertical="top"/>
    </xf>
    <xf numFmtId="0" fontId="10" fillId="0" borderId="9" xfId="0" applyFont="1" applyBorder="1" applyAlignment="1">
      <alignment vertical="top"/>
    </xf>
    <xf numFmtId="4" fontId="0" fillId="0" borderId="8" xfId="0" applyNumberFormat="1" applyFont="1" applyBorder="1" applyAlignment="1">
      <alignment horizontal="left" vertical="top" wrapText="1"/>
    </xf>
    <xf numFmtId="0" fontId="0" fillId="0" borderId="8" xfId="0" applyFont="1" applyFill="1" applyBorder="1" applyAlignment="1">
      <alignment vertical="center"/>
    </xf>
    <xf numFmtId="0" fontId="0" fillId="0" borderId="0" xfId="0" applyFill="1" applyBorder="1"/>
    <xf numFmtId="172" fontId="0" fillId="0" borderId="8" xfId="8" applyNumberFormat="1" applyFont="1" applyBorder="1"/>
    <xf numFmtId="172"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center"/>
    </xf>
    <xf numFmtId="0" fontId="17" fillId="0" borderId="0" xfId="0" applyFont="1" applyAlignment="1">
      <alignment horizontal="left" vertical="center" wrapText="1"/>
    </xf>
    <xf numFmtId="0" fontId="0" fillId="0" borderId="0" xfId="0" applyAlignment="1">
      <alignment horizontal="center" vertical="center" wrapText="1"/>
    </xf>
    <xf numFmtId="0" fontId="10" fillId="0" borderId="0" xfId="0" applyFont="1" applyBorder="1" applyAlignment="1">
      <alignment horizontal="left" vertical="center" wrapText="1"/>
    </xf>
    <xf numFmtId="166" fontId="17" fillId="0" borderId="0" xfId="0" applyNumberFormat="1" applyFont="1" applyFill="1" applyBorder="1" applyAlignment="1">
      <alignment horizontal="left" vertical="center" wrapText="1"/>
    </xf>
    <xf numFmtId="166" fontId="17" fillId="0" borderId="0" xfId="0" applyNumberFormat="1" applyFont="1" applyFill="1" applyBorder="1" applyAlignment="1">
      <alignment horizontal="left" vertical="center"/>
    </xf>
    <xf numFmtId="0" fontId="10" fillId="0" borderId="0" xfId="1" applyFont="1" applyAlignment="1">
      <alignment horizontal="left" vertical="center" wrapText="1"/>
    </xf>
    <xf numFmtId="0" fontId="0" fillId="0" borderId="0" xfId="0" applyAlignment="1">
      <alignment wrapText="1"/>
    </xf>
    <xf numFmtId="0" fontId="0" fillId="0" borderId="0" xfId="0"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Alignment="1">
      <alignment vertical="top"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0" fillId="0" borderId="0" xfId="0" applyAlignment="1">
      <alignment horizontal="left" vertical="center"/>
    </xf>
    <xf numFmtId="0" fontId="6" fillId="0" borderId="8" xfId="0" applyFont="1" applyBorder="1" applyAlignment="1">
      <alignment horizontal="center" vertical="center"/>
    </xf>
    <xf numFmtId="0" fontId="10" fillId="0" borderId="0" xfId="0" applyFont="1" applyFill="1" applyBorder="1" applyAlignment="1">
      <alignment horizontal="left" vertical="top" wrapText="1"/>
    </xf>
    <xf numFmtId="0" fontId="10"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3" fontId="5" fillId="0" borderId="8" xfId="4" applyNumberFormat="1" applyFont="1" applyBorder="1"/>
    <xf numFmtId="3" fontId="5" fillId="0" borderId="8" xfId="4" applyNumberFormat="1" applyFont="1" applyFill="1" applyBorder="1"/>
    <xf numFmtId="4" fontId="5" fillId="0" borderId="8" xfId="4" applyNumberFormat="1" applyFont="1" applyBorder="1"/>
    <xf numFmtId="4" fontId="5" fillId="0" borderId="8" xfId="4" applyNumberFormat="1" applyFont="1" applyFill="1" applyBorder="1"/>
    <xf numFmtId="43" fontId="5" fillId="0" borderId="8" xfId="2" applyFont="1" applyBorder="1"/>
    <xf numFmtId="165" fontId="5" fillId="0" borderId="8" xfId="6" applyNumberFormat="1" applyFont="1" applyBorder="1"/>
    <xf numFmtId="0" fontId="0" fillId="0" borderId="0" xfId="1" applyFont="1" applyBorder="1"/>
    <xf numFmtId="0" fontId="0" fillId="0" borderId="8" xfId="1" applyFont="1" applyBorder="1" applyAlignment="1">
      <alignment horizontal="left"/>
    </xf>
    <xf numFmtId="0" fontId="0" fillId="0" borderId="8" xfId="1" applyFont="1" applyBorder="1" applyAlignment="1">
      <alignment horizontal="center" vertical="center"/>
    </xf>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5" fillId="0" borderId="0" xfId="0" applyFont="1" applyAlignment="1">
      <alignment horizontal="left"/>
    </xf>
    <xf numFmtId="0" fontId="5" fillId="0" borderId="0" xfId="0" applyFont="1"/>
    <xf numFmtId="3" fontId="5" fillId="0" borderId="0" xfId="0" applyNumberFormat="1" applyFont="1"/>
    <xf numFmtId="4" fontId="5" fillId="0" borderId="0" xfId="0" applyNumberFormat="1" applyFont="1"/>
    <xf numFmtId="0" fontId="5" fillId="0" borderId="0" xfId="0" applyFont="1" applyAlignment="1">
      <alignment horizontal="left" indent="1"/>
    </xf>
    <xf numFmtId="3" fontId="0" fillId="0" borderId="0" xfId="0" applyNumberFormat="1" applyFont="1" applyFill="1" applyBorder="1" applyAlignment="1">
      <alignment vertical="center"/>
    </xf>
    <xf numFmtId="165" fontId="4" fillId="0" borderId="8" xfId="7" applyNumberFormat="1" applyFont="1" applyBorder="1"/>
    <xf numFmtId="0" fontId="0" fillId="0" borderId="0" xfId="0" applyFont="1" applyBorder="1" applyAlignment="1">
      <alignment horizontal="left" vertical="center" wrapText="1"/>
    </xf>
    <xf numFmtId="166" fontId="17" fillId="0" borderId="0" xfId="0" applyNumberFormat="1" applyFont="1" applyFill="1" applyBorder="1" applyAlignment="1">
      <alignment horizontal="left" vertical="center" wrapText="1"/>
    </xf>
    <xf numFmtId="166" fontId="17" fillId="0" borderId="0" xfId="0" applyNumberFormat="1" applyFont="1" applyFill="1" applyBorder="1" applyAlignment="1">
      <alignment horizontal="left" vertical="center"/>
    </xf>
    <xf numFmtId="0" fontId="0" fillId="0" borderId="0" xfId="0" applyFont="1" applyBorder="1" applyAlignment="1">
      <alignment vertical="center"/>
    </xf>
    <xf numFmtId="166" fontId="0" fillId="0" borderId="0" xfId="0" applyNumberFormat="1" applyFont="1" applyFill="1" applyBorder="1" applyAlignment="1">
      <alignment vertical="center"/>
    </xf>
    <xf numFmtId="167" fontId="0" fillId="0" borderId="8" xfId="0" applyNumberFormat="1" applyFont="1" applyBorder="1" applyAlignment="1">
      <alignment vertical="center" wrapText="1"/>
    </xf>
    <xf numFmtId="164" fontId="0" fillId="0" borderId="8" xfId="0" applyNumberFormat="1" applyBorder="1" applyAlignment="1">
      <alignment vertical="center"/>
    </xf>
    <xf numFmtId="166" fontId="0" fillId="0" borderId="8" xfId="0" applyNumberFormat="1" applyFill="1" applyBorder="1" applyAlignment="1">
      <alignment horizontal="center" vertical="center" wrapText="1"/>
    </xf>
    <xf numFmtId="173" fontId="0" fillId="0" borderId="8" xfId="0" applyNumberFormat="1" applyBorder="1" applyAlignment="1">
      <alignment vertical="center"/>
    </xf>
    <xf numFmtId="3" fontId="10" fillId="0" borderId="8" xfId="1" applyNumberFormat="1" applyFill="1" applyBorder="1"/>
    <xf numFmtId="0" fontId="10" fillId="0" borderId="0" xfId="0" applyFont="1" applyBorder="1" applyAlignment="1">
      <alignment horizontal="left" vertical="center" wrapText="1"/>
    </xf>
    <xf numFmtId="0" fontId="0" fillId="0" borderId="8" xfId="0" applyBorder="1" applyAlignment="1">
      <alignment horizontal="center" vertical="center"/>
    </xf>
    <xf numFmtId="0" fontId="0" fillId="0" borderId="8" xfId="0" applyFont="1" applyBorder="1" applyAlignment="1">
      <alignment vertical="center"/>
    </xf>
    <xf numFmtId="4" fontId="22" fillId="0" borderId="8" xfId="0" applyNumberFormat="1" applyFont="1" applyBorder="1"/>
    <xf numFmtId="0" fontId="22" fillId="0" borderId="8" xfId="0" applyFont="1" applyBorder="1" applyAlignment="1">
      <alignment horizontal="left"/>
    </xf>
    <xf numFmtId="4" fontId="22" fillId="0" borderId="8" xfId="0" applyNumberFormat="1" applyFont="1" applyBorder="1" applyAlignment="1">
      <alignment horizontal="right"/>
    </xf>
    <xf numFmtId="0" fontId="22" fillId="0" borderId="8" xfId="0" applyFont="1" applyFill="1" applyBorder="1" applyAlignment="1">
      <alignment horizontal="left" vertical="top" wrapText="1"/>
    </xf>
    <xf numFmtId="0" fontId="10" fillId="0" borderId="5"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Border="1" applyAlignment="1">
      <alignment horizontal="left" vertical="top" wrapText="1"/>
    </xf>
    <xf numFmtId="4" fontId="0" fillId="0" borderId="0" xfId="0" applyNumberFormat="1" applyFill="1" applyBorder="1" applyAlignment="1">
      <alignment horizontal="left" vertical="center" wrapText="1"/>
    </xf>
    <xf numFmtId="0" fontId="10" fillId="0" borderId="0" xfId="1" applyAlignment="1">
      <alignment wrapText="1"/>
    </xf>
    <xf numFmtId="0" fontId="0" fillId="0" borderId="0" xfId="0" applyAlignment="1">
      <alignment wrapText="1"/>
    </xf>
    <xf numFmtId="0" fontId="0" fillId="0" borderId="8" xfId="0" applyFont="1" applyFill="1" applyBorder="1" applyAlignment="1">
      <alignment horizontal="left" vertical="top" wrapText="1"/>
    </xf>
    <xf numFmtId="0" fontId="17" fillId="0" borderId="0" xfId="0" applyFont="1" applyBorder="1" applyAlignment="1">
      <alignment horizontal="left" vertical="top" wrapText="1"/>
    </xf>
    <xf numFmtId="0" fontId="10" fillId="0" borderId="0" xfId="1" applyAlignment="1">
      <alignment wrapText="1"/>
    </xf>
    <xf numFmtId="0" fontId="0" fillId="0" borderId="0" xfId="0" applyAlignment="1">
      <alignment wrapText="1"/>
    </xf>
    <xf numFmtId="3" fontId="10" fillId="0" borderId="8" xfId="1" applyNumberFormat="1" applyBorder="1" applyAlignment="1">
      <alignment vertical="center"/>
    </xf>
    <xf numFmtId="3" fontId="0" fillId="0" borderId="8" xfId="1" applyNumberFormat="1" applyFont="1" applyBorder="1" applyAlignment="1">
      <alignment vertical="center"/>
    </xf>
    <xf numFmtId="0" fontId="22" fillId="0" borderId="0" xfId="1" applyFont="1" applyBorder="1" applyAlignment="1">
      <alignment horizontal="center" vertical="top"/>
    </xf>
    <xf numFmtId="3" fontId="10" fillId="0" borderId="0" xfId="1" applyNumberFormat="1" applyBorder="1" applyAlignment="1">
      <alignment vertical="center"/>
    </xf>
    <xf numFmtId="3" fontId="0" fillId="0" borderId="0" xfId="1" applyNumberFormat="1" applyFont="1" applyBorder="1" applyAlignment="1">
      <alignment vertical="center"/>
    </xf>
    <xf numFmtId="43" fontId="10" fillId="0" borderId="12" xfId="8" applyBorder="1"/>
    <xf numFmtId="4" fontId="10" fillId="0" borderId="0" xfId="0" applyNumberFormat="1" applyFont="1" applyBorder="1" applyAlignment="1">
      <alignment horizontal="center"/>
    </xf>
    <xf numFmtId="172" fontId="10" fillId="0" borderId="0" xfId="8" applyNumberFormat="1" applyBorder="1"/>
    <xf numFmtId="165" fontId="10" fillId="0" borderId="0" xfId="8" applyNumberFormat="1" applyBorder="1"/>
    <xf numFmtId="172" fontId="10" fillId="0" borderId="8" xfId="8" applyNumberFormat="1" applyBorder="1"/>
    <xf numFmtId="172" fontId="10" fillId="0" borderId="12" xfId="8" applyNumberFormat="1" applyBorder="1"/>
    <xf numFmtId="165" fontId="10" fillId="0" borderId="12" xfId="8" applyNumberFormat="1" applyBorder="1"/>
    <xf numFmtId="164" fontId="10" fillId="0" borderId="0" xfId="1" applyNumberFormat="1"/>
    <xf numFmtId="164" fontId="10" fillId="0" borderId="12" xfId="1" applyNumberFormat="1" applyBorder="1"/>
    <xf numFmtId="43" fontId="10" fillId="0" borderId="8" xfId="8" applyBorder="1" applyAlignment="1">
      <alignment horizontal="right" indent="1"/>
    </xf>
    <xf numFmtId="43" fontId="10" fillId="0" borderId="0" xfId="8" applyBorder="1" applyAlignment="1">
      <alignment horizontal="right" indent="1"/>
    </xf>
    <xf numFmtId="43" fontId="10" fillId="0" borderId="0" xfId="8" applyAlignment="1">
      <alignment horizontal="right" indent="1"/>
    </xf>
    <xf numFmtId="0" fontId="10" fillId="0" borderId="8" xfId="1" applyBorder="1" applyAlignment="1">
      <alignment horizontal="left"/>
    </xf>
    <xf numFmtId="0" fontId="10" fillId="0" borderId="0" xfId="0" applyFont="1" applyBorder="1" applyAlignment="1">
      <alignment horizontal="left" vertical="center" wrapText="1"/>
    </xf>
    <xf numFmtId="0" fontId="0" fillId="0" borderId="8" xfId="0" applyBorder="1" applyAlignment="1">
      <alignment horizontal="center" vertical="center"/>
    </xf>
    <xf numFmtId="0" fontId="4" fillId="0" borderId="8" xfId="0" applyFont="1" applyBorder="1" applyAlignment="1">
      <alignment horizontal="center" vertical="center"/>
    </xf>
    <xf numFmtId="0" fontId="0" fillId="0" borderId="17" xfId="0" applyFont="1" applyFill="1" applyBorder="1"/>
    <xf numFmtId="0" fontId="4" fillId="0" borderId="0" xfId="12"/>
    <xf numFmtId="0" fontId="48" fillId="0" borderId="0" xfId="12" applyFont="1"/>
    <xf numFmtId="0" fontId="52" fillId="0" borderId="0" xfId="0" applyFont="1"/>
    <xf numFmtId="43" fontId="10" fillId="0" borderId="8" xfId="8" applyFont="1" applyBorder="1"/>
    <xf numFmtId="0" fontId="0" fillId="0" borderId="8" xfId="0" applyFont="1" applyFill="1" applyBorder="1"/>
    <xf numFmtId="0" fontId="17" fillId="0" borderId="0" xfId="0" applyFont="1" applyAlignment="1">
      <alignment horizontal="left" vertical="center" wrapText="1"/>
    </xf>
    <xf numFmtId="0" fontId="10" fillId="0" borderId="8" xfId="1" applyFont="1" applyFill="1" applyBorder="1" applyAlignment="1">
      <alignment horizontal="left"/>
    </xf>
    <xf numFmtId="0" fontId="10" fillId="0" borderId="0" xfId="1" applyFill="1" applyBorder="1" applyAlignment="1">
      <alignment horizontal="left" vertical="center" wrapText="1"/>
    </xf>
    <xf numFmtId="0" fontId="10" fillId="0" borderId="0" xfId="1" applyFont="1" applyFill="1" applyBorder="1" applyAlignment="1">
      <alignment horizontal="left" vertical="center" wrapText="1"/>
    </xf>
    <xf numFmtId="0" fontId="10" fillId="0" borderId="0" xfId="1" applyFont="1" applyAlignment="1">
      <alignment horizontal="left" vertical="top" wrapText="1"/>
    </xf>
    <xf numFmtId="0" fontId="10" fillId="0" borderId="8" xfId="1" applyBorder="1" applyAlignment="1">
      <alignment horizontal="center" vertical="center"/>
    </xf>
    <xf numFmtId="3" fontId="2" fillId="0" borderId="8" xfId="4" applyNumberFormat="1" applyFont="1" applyBorder="1"/>
    <xf numFmtId="4" fontId="2" fillId="0" borderId="8" xfId="4" applyNumberFormat="1" applyFont="1" applyBorder="1"/>
    <xf numFmtId="0" fontId="10" fillId="7" borderId="8" xfId="1" applyFill="1" applyBorder="1" applyAlignment="1">
      <alignment horizontal="left" vertical="top" wrapText="1"/>
    </xf>
    <xf numFmtId="0" fontId="10" fillId="7" borderId="8" xfId="1" applyFont="1" applyFill="1" applyBorder="1" applyAlignment="1">
      <alignment horizontal="left" vertical="top" wrapText="1"/>
    </xf>
    <xf numFmtId="3" fontId="10" fillId="7" borderId="8" xfId="1" applyNumberFormat="1" applyFill="1" applyBorder="1" applyAlignment="1">
      <alignment horizontal="left" vertical="top" wrapText="1"/>
    </xf>
    <xf numFmtId="4" fontId="10" fillId="7" borderId="8" xfId="1" applyNumberFormat="1" applyFill="1" applyBorder="1" applyAlignment="1">
      <alignment horizontal="left" vertical="top" wrapText="1"/>
    </xf>
    <xf numFmtId="0" fontId="29" fillId="7" borderId="8" xfId="1" applyFont="1" applyFill="1" applyBorder="1" applyAlignment="1">
      <alignment vertical="center"/>
    </xf>
    <xf numFmtId="43" fontId="10" fillId="7" borderId="8" xfId="2" applyFont="1" applyFill="1" applyBorder="1" applyAlignment="1">
      <alignment vertical="center"/>
    </xf>
    <xf numFmtId="165" fontId="10" fillId="7" borderId="8" xfId="2" applyNumberFormat="1" applyFont="1" applyFill="1" applyBorder="1" applyAlignment="1">
      <alignment vertical="center"/>
    </xf>
    <xf numFmtId="3" fontId="10" fillId="7" borderId="8" xfId="1" applyNumberFormat="1" applyFont="1" applyFill="1" applyBorder="1" applyAlignment="1">
      <alignment vertical="center"/>
    </xf>
    <xf numFmtId="0" fontId="10" fillId="7" borderId="8" xfId="1" applyFont="1" applyFill="1" applyBorder="1" applyAlignment="1">
      <alignment horizontal="center" vertical="center"/>
    </xf>
    <xf numFmtId="169" fontId="10" fillId="7" borderId="8" xfId="1" applyNumberFormat="1" applyFill="1" applyBorder="1" applyAlignment="1">
      <alignment horizontal="left" vertical="center"/>
    </xf>
    <xf numFmtId="0" fontId="10" fillId="7" borderId="8" xfId="1" applyFill="1" applyBorder="1"/>
    <xf numFmtId="0" fontId="10" fillId="7" borderId="0" xfId="1" applyFill="1"/>
    <xf numFmtId="0" fontId="0" fillId="7" borderId="8" xfId="1" applyFont="1" applyFill="1" applyBorder="1" applyAlignment="1">
      <alignment horizontal="left" vertical="center"/>
    </xf>
    <xf numFmtId="0" fontId="10" fillId="7" borderId="0" xfId="1" applyFill="1" applyBorder="1"/>
    <xf numFmtId="3" fontId="2" fillId="7" borderId="0" xfId="4" applyNumberFormat="1" applyFont="1" applyFill="1" applyBorder="1"/>
    <xf numFmtId="43" fontId="2" fillId="7" borderId="0" xfId="2" applyFont="1" applyFill="1" applyBorder="1"/>
    <xf numFmtId="165" fontId="2" fillId="7" borderId="0" xfId="2" applyNumberFormat="1" applyFont="1" applyFill="1" applyBorder="1"/>
    <xf numFmtId="165" fontId="10" fillId="7" borderId="8" xfId="8" applyNumberFormat="1" applyFill="1" applyBorder="1"/>
    <xf numFmtId="43" fontId="10" fillId="7" borderId="8" xfId="8" applyFill="1" applyBorder="1"/>
    <xf numFmtId="165" fontId="10" fillId="7" borderId="8" xfId="8" applyNumberFormat="1" applyFont="1" applyFill="1" applyBorder="1"/>
    <xf numFmtId="165" fontId="0" fillId="7" borderId="8" xfId="8" applyNumberFormat="1" applyFont="1" applyFill="1" applyBorder="1"/>
    <xf numFmtId="165" fontId="10" fillId="0" borderId="8" xfId="8" applyNumberFormat="1" applyFont="1" applyBorder="1"/>
    <xf numFmtId="165" fontId="2" fillId="0" borderId="8" xfId="8" applyNumberFormat="1" applyFont="1" applyBorder="1"/>
    <xf numFmtId="165" fontId="2" fillId="7" borderId="8" xfId="8" applyNumberFormat="1" applyFont="1" applyFill="1" applyBorder="1"/>
    <xf numFmtId="43" fontId="2" fillId="7" borderId="8" xfId="8" applyNumberFormat="1" applyFont="1" applyFill="1" applyBorder="1"/>
    <xf numFmtId="0" fontId="2" fillId="0" borderId="8" xfId="0" applyFont="1" applyBorder="1" applyAlignment="1">
      <alignment horizontal="center" vertical="center"/>
    </xf>
    <xf numFmtId="172" fontId="2" fillId="0" borderId="8" xfId="8" applyNumberFormat="1" applyFont="1" applyBorder="1"/>
    <xf numFmtId="172" fontId="10" fillId="0" borderId="8" xfId="8" applyNumberFormat="1" applyFont="1" applyBorder="1"/>
    <xf numFmtId="172" fontId="2" fillId="0" borderId="8" xfId="8" applyNumberFormat="1" applyFont="1" applyFill="1" applyBorder="1"/>
    <xf numFmtId="0" fontId="0" fillId="0" borderId="8" xfId="1" applyFont="1" applyFill="1" applyBorder="1"/>
    <xf numFmtId="0" fontId="10" fillId="0" borderId="0" xfId="0" applyFont="1" applyBorder="1" applyAlignment="1">
      <alignment horizontal="left" vertical="center" wrapText="1"/>
    </xf>
    <xf numFmtId="0" fontId="10" fillId="0" borderId="19" xfId="0" applyFont="1" applyFill="1" applyBorder="1" applyAlignment="1">
      <alignment horizontal="center" vertical="center" wrapText="1"/>
    </xf>
    <xf numFmtId="0" fontId="0" fillId="0" borderId="9" xfId="0" applyBorder="1" applyAlignment="1">
      <alignment vertical="center" wrapText="1"/>
    </xf>
    <xf numFmtId="0" fontId="10"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0" fillId="0" borderId="0" xfId="0" applyAlignment="1">
      <alignment wrapText="1"/>
    </xf>
    <xf numFmtId="0" fontId="10" fillId="0" borderId="8" xfId="0" applyFont="1" applyFill="1" applyBorder="1" applyAlignment="1">
      <alignment horizontal="center" vertical="top" wrapText="1"/>
    </xf>
    <xf numFmtId="0" fontId="4" fillId="0" borderId="8" xfId="12" applyBorder="1"/>
    <xf numFmtId="0" fontId="4" fillId="0" borderId="8" xfId="12" applyBorder="1" applyAlignment="1">
      <alignment horizontal="center" vertical="center"/>
    </xf>
    <xf numFmtId="0" fontId="4" fillId="0" borderId="8" xfId="12" applyBorder="1" applyAlignment="1">
      <alignment horizontal="left"/>
    </xf>
    <xf numFmtId="43" fontId="0" fillId="0" borderId="8" xfId="13" applyFont="1" applyBorder="1" applyAlignment="1">
      <alignment horizontal="center"/>
    </xf>
    <xf numFmtId="164" fontId="10" fillId="0" borderId="0" xfId="0" applyNumberFormat="1" applyFont="1" applyBorder="1" applyAlignment="1">
      <alignment horizontal="right" vertical="center"/>
    </xf>
    <xf numFmtId="168" fontId="10" fillId="0" borderId="0" xfId="0" applyNumberFormat="1" applyFont="1" applyBorder="1" applyAlignment="1">
      <alignment horizontal="right" vertical="center" wrapText="1"/>
    </xf>
    <xf numFmtId="3" fontId="22" fillId="0" borderId="8" xfId="1" applyNumberFormat="1" applyFont="1" applyBorder="1" applyAlignment="1">
      <alignment horizontal="center" vertical="center" wrapText="1"/>
    </xf>
    <xf numFmtId="4" fontId="22" fillId="0" borderId="8" xfId="1" applyNumberFormat="1" applyFont="1" applyBorder="1" applyAlignment="1">
      <alignment horizontal="center" vertical="center"/>
    </xf>
    <xf numFmtId="0" fontId="22" fillId="0" borderId="8" xfId="1" applyFont="1" applyBorder="1" applyAlignment="1">
      <alignment horizontal="center" vertical="center" wrapText="1"/>
    </xf>
    <xf numFmtId="0" fontId="22" fillId="0" borderId="8" xfId="1" applyFont="1" applyBorder="1" applyAlignment="1">
      <alignment horizontal="center"/>
    </xf>
    <xf numFmtId="0" fontId="22" fillId="0" borderId="8" xfId="1" applyFont="1" applyFill="1" applyBorder="1" applyAlignment="1">
      <alignment horizontal="center"/>
    </xf>
    <xf numFmtId="169" fontId="22" fillId="0" borderId="8" xfId="1" applyNumberFormat="1" applyFont="1" applyBorder="1" applyAlignment="1">
      <alignment horizontal="center" vertical="center"/>
    </xf>
    <xf numFmtId="0" fontId="38" fillId="0" borderId="8" xfId="1" applyFont="1" applyFill="1" applyBorder="1" applyAlignment="1">
      <alignment horizontal="center" vertical="center" wrapText="1"/>
    </xf>
    <xf numFmtId="0" fontId="22" fillId="0" borderId="8" xfId="1" applyFont="1" applyFill="1" applyBorder="1" applyAlignment="1">
      <alignment horizontal="center" vertical="center" wrapText="1"/>
    </xf>
    <xf numFmtId="0" fontId="0" fillId="0" borderId="8" xfId="0" applyFont="1" applyBorder="1" applyAlignment="1">
      <alignment vertical="center" wrapText="1"/>
    </xf>
    <xf numFmtId="0" fontId="0" fillId="0" borderId="8" xfId="0" applyFont="1" applyFill="1" applyBorder="1" applyAlignment="1">
      <alignment vertical="center" wrapText="1"/>
    </xf>
    <xf numFmtId="0" fontId="10" fillId="0" borderId="0" xfId="1" applyAlignment="1">
      <alignment horizontal="left" vertical="top"/>
    </xf>
    <xf numFmtId="0" fontId="10" fillId="0" borderId="0" xfId="1" applyFill="1" applyAlignment="1">
      <alignment horizontal="center"/>
    </xf>
    <xf numFmtId="0" fontId="47" fillId="0" borderId="0" xfId="1" applyFont="1" applyAlignment="1">
      <alignment horizontal="left" vertical="top"/>
    </xf>
    <xf numFmtId="0" fontId="10" fillId="7" borderId="0" xfId="1" applyFill="1" applyAlignment="1">
      <alignment horizontal="center"/>
    </xf>
    <xf numFmtId="0" fontId="48" fillId="0" borderId="0" xfId="1" applyFont="1" applyAlignment="1">
      <alignment horizontal="center"/>
    </xf>
    <xf numFmtId="0" fontId="51" fillId="0" borderId="0" xfId="1" applyFont="1"/>
    <xf numFmtId="0" fontId="51" fillId="0" borderId="0" xfId="1" applyFont="1" applyFill="1" applyAlignment="1">
      <alignment horizontal="center"/>
    </xf>
    <xf numFmtId="0" fontId="10" fillId="0" borderId="0" xfId="1" applyFill="1" applyAlignment="1">
      <alignment horizontal="left"/>
    </xf>
    <xf numFmtId="0" fontId="10" fillId="0" borderId="0" xfId="1" applyFont="1" applyAlignment="1">
      <alignment horizontal="center"/>
    </xf>
    <xf numFmtId="0" fontId="10" fillId="9" borderId="8" xfId="1" applyFill="1" applyBorder="1" applyAlignment="1">
      <alignment horizontal="center"/>
    </xf>
    <xf numFmtId="0" fontId="22" fillId="0" borderId="0" xfId="1" applyFont="1" applyAlignment="1">
      <alignment horizontal="left" vertical="top" wrapText="1"/>
    </xf>
    <xf numFmtId="0" fontId="10" fillId="7" borderId="0" xfId="1" applyFill="1" applyBorder="1" applyAlignment="1">
      <alignment horizontal="center"/>
    </xf>
    <xf numFmtId="0" fontId="51" fillId="0" borderId="0" xfId="1" applyFont="1" applyAlignment="1">
      <alignment horizontal="left" vertical="top"/>
    </xf>
    <xf numFmtId="0" fontId="51" fillId="0" borderId="0" xfId="1" applyFont="1" applyAlignment="1">
      <alignment horizontal="center"/>
    </xf>
    <xf numFmtId="0" fontId="10" fillId="10" borderId="8" xfId="1" applyFill="1" applyBorder="1" applyAlignment="1">
      <alignment horizontal="center"/>
    </xf>
    <xf numFmtId="0" fontId="51" fillId="7" borderId="0" xfId="1" applyFont="1" applyFill="1" applyAlignment="1">
      <alignment horizontal="left" vertical="top"/>
    </xf>
    <xf numFmtId="0" fontId="22" fillId="7" borderId="0" xfId="1" applyFont="1" applyFill="1" applyAlignment="1">
      <alignment horizontal="left" vertical="top"/>
    </xf>
    <xf numFmtId="0" fontId="30" fillId="11" borderId="8" xfId="1" applyFont="1" applyFill="1" applyBorder="1" applyAlignment="1">
      <alignment horizontal="center"/>
    </xf>
    <xf numFmtId="0" fontId="30" fillId="7" borderId="0" xfId="1" applyFont="1" applyFill="1" applyAlignment="1">
      <alignment horizontal="center"/>
    </xf>
    <xf numFmtId="0" fontId="51" fillId="0" borderId="0" xfId="1" applyFont="1" applyBorder="1"/>
    <xf numFmtId="0" fontId="30" fillId="7" borderId="0" xfId="1" applyFont="1" applyFill="1" applyBorder="1" applyAlignment="1">
      <alignment horizontal="center"/>
    </xf>
    <xf numFmtId="0" fontId="10" fillId="0" borderId="13" xfId="1" applyBorder="1"/>
    <xf numFmtId="0" fontId="51" fillId="0" borderId="13" xfId="1" applyFont="1" applyFill="1" applyBorder="1" applyAlignment="1">
      <alignment horizontal="center"/>
    </xf>
    <xf numFmtId="0" fontId="51" fillId="0" borderId="8" xfId="1" applyFont="1" applyBorder="1" applyAlignment="1">
      <alignment horizontal="center"/>
    </xf>
    <xf numFmtId="0" fontId="51" fillId="0" borderId="8" xfId="1" applyFont="1" applyFill="1" applyBorder="1" applyAlignment="1">
      <alignment horizontal="center"/>
    </xf>
    <xf numFmtId="0" fontId="10" fillId="0" borderId="8" xfId="1" applyFill="1" applyBorder="1" applyAlignment="1">
      <alignment horizontal="center"/>
    </xf>
    <xf numFmtId="0" fontId="10" fillId="7" borderId="8" xfId="1" applyFill="1" applyBorder="1" applyAlignment="1">
      <alignment horizontal="center"/>
    </xf>
    <xf numFmtId="0" fontId="10" fillId="11" borderId="8" xfId="1" applyFill="1" applyBorder="1" applyAlignment="1">
      <alignment horizontal="center"/>
    </xf>
    <xf numFmtId="0" fontId="10" fillId="7" borderId="0" xfId="1" applyNumberFormat="1" applyFill="1" applyBorder="1"/>
    <xf numFmtId="14" fontId="10" fillId="0" borderId="0" xfId="1" applyNumberFormat="1" applyBorder="1" applyAlignment="1">
      <alignment horizontal="center"/>
    </xf>
    <xf numFmtId="0" fontId="10" fillId="0" borderId="0" xfId="1" applyNumberFormat="1" applyFill="1" applyBorder="1" applyAlignment="1">
      <alignment horizontal="center"/>
    </xf>
    <xf numFmtId="0" fontId="10" fillId="0" borderId="0" xfId="1" applyFill="1" applyBorder="1" applyAlignment="1">
      <alignment horizontal="center"/>
    </xf>
    <xf numFmtId="14" fontId="10" fillId="0" borderId="0" xfId="1" applyNumberFormat="1" applyFill="1" applyBorder="1" applyAlignment="1">
      <alignment horizontal="center"/>
    </xf>
    <xf numFmtId="0" fontId="0" fillId="0" borderId="0" xfId="0" applyFont="1" applyBorder="1" applyAlignment="1">
      <alignment vertical="top"/>
    </xf>
    <xf numFmtId="0" fontId="0" fillId="0" borderId="14" xfId="0" applyFont="1" applyBorder="1" applyAlignment="1">
      <alignment vertical="top"/>
    </xf>
    <xf numFmtId="0" fontId="0" fillId="0" borderId="17" xfId="0" applyFont="1" applyBorder="1" applyAlignment="1">
      <alignment vertical="top"/>
    </xf>
    <xf numFmtId="0" fontId="0" fillId="0" borderId="17" xfId="0" applyFont="1" applyBorder="1"/>
    <xf numFmtId="0" fontId="0" fillId="0" borderId="9" xfId="0" applyFont="1" applyBorder="1"/>
    <xf numFmtId="4" fontId="10" fillId="0" borderId="8" xfId="1" applyNumberFormat="1" applyFont="1" applyBorder="1" applyAlignment="1">
      <alignment horizontal="center" vertical="center"/>
    </xf>
    <xf numFmtId="4" fontId="10" fillId="0" borderId="8" xfId="1" applyNumberFormat="1" applyBorder="1" applyAlignment="1">
      <alignment horizontal="center" vertical="center"/>
    </xf>
    <xf numFmtId="4" fontId="10" fillId="0" borderId="8" xfId="0" applyNumberFormat="1" applyFont="1" applyBorder="1" applyAlignment="1">
      <alignment horizontal="center" vertical="center"/>
    </xf>
    <xf numFmtId="4" fontId="0" fillId="0" borderId="8" xfId="0" applyNumberFormat="1" applyFont="1" applyBorder="1" applyAlignment="1">
      <alignment horizontal="center" vertical="center"/>
    </xf>
    <xf numFmtId="4" fontId="0" fillId="0" borderId="8" xfId="0" applyNumberFormat="1" applyBorder="1" applyAlignment="1">
      <alignment horizontal="center" vertical="center"/>
    </xf>
    <xf numFmtId="4" fontId="10" fillId="0" borderId="8" xfId="1" applyNumberFormat="1" applyBorder="1" applyAlignment="1">
      <alignment vertical="center"/>
    </xf>
    <xf numFmtId="4" fontId="10" fillId="0" borderId="8" xfId="1" applyNumberFormat="1" applyFont="1" applyBorder="1" applyAlignment="1">
      <alignment vertical="center"/>
    </xf>
    <xf numFmtId="4" fontId="0" fillId="0" borderId="8" xfId="1" applyNumberFormat="1" applyFont="1" applyBorder="1" applyAlignment="1">
      <alignment horizontal="center" vertical="center"/>
    </xf>
    <xf numFmtId="0" fontId="10" fillId="0" borderId="0" xfId="0" applyFont="1" applyBorder="1" applyAlignment="1">
      <alignment horizontal="left" vertical="center" wrapText="1"/>
    </xf>
    <xf numFmtId="43" fontId="0" fillId="0" borderId="0" xfId="0" applyNumberFormat="1" applyBorder="1" applyAlignment="1">
      <alignment vertical="center"/>
    </xf>
    <xf numFmtId="165" fontId="0" fillId="0" borderId="0" xfId="8" applyNumberFormat="1" applyFont="1" applyAlignment="1">
      <alignment vertical="center"/>
    </xf>
    <xf numFmtId="174" fontId="0" fillId="0" borderId="0" xfId="0" applyNumberFormat="1" applyAlignment="1">
      <alignment vertical="center"/>
    </xf>
    <xf numFmtId="174" fontId="0" fillId="0" borderId="0" xfId="0" applyNumberFormat="1" applyBorder="1" applyAlignment="1">
      <alignment vertical="center"/>
    </xf>
    <xf numFmtId="174" fontId="0" fillId="0" borderId="0" xfId="0" applyNumberFormat="1" applyFill="1" applyBorder="1" applyAlignment="1">
      <alignment vertical="center"/>
    </xf>
    <xf numFmtId="174" fontId="28" fillId="0" borderId="0" xfId="0" applyNumberFormat="1" applyFont="1" applyFill="1" applyBorder="1" applyAlignment="1">
      <alignment horizontal="center" vertical="center"/>
    </xf>
    <xf numFmtId="174" fontId="0" fillId="0" borderId="0" xfId="8" applyNumberFormat="1" applyFont="1" applyAlignment="1">
      <alignment vertical="center"/>
    </xf>
    <xf numFmtId="174" fontId="0" fillId="0" borderId="0" xfId="8" applyNumberFormat="1" applyFont="1" applyBorder="1" applyAlignment="1">
      <alignment vertical="center"/>
    </xf>
    <xf numFmtId="174" fontId="0" fillId="0" borderId="0" xfId="8" applyNumberFormat="1" applyFont="1" applyFill="1" applyBorder="1" applyAlignment="1">
      <alignment vertical="center"/>
    </xf>
    <xf numFmtId="174" fontId="28" fillId="0" borderId="0" xfId="8" applyNumberFormat="1" applyFont="1" applyFill="1" applyBorder="1" applyAlignment="1">
      <alignment horizontal="center" vertical="center"/>
    </xf>
    <xf numFmtId="2" fontId="10" fillId="0" borderId="0" xfId="0" applyNumberFormat="1" applyFont="1" applyBorder="1" applyAlignment="1">
      <alignment vertical="center"/>
    </xf>
    <xf numFmtId="0" fontId="57" fillId="16" borderId="0" xfId="14"/>
    <xf numFmtId="172" fontId="5" fillId="0" borderId="0" xfId="0" applyNumberFormat="1" applyFont="1"/>
    <xf numFmtId="0" fontId="0" fillId="0" borderId="8" xfId="0" applyFont="1" applyBorder="1" applyAlignment="1">
      <alignment horizontal="left" vertical="top" wrapText="1"/>
    </xf>
    <xf numFmtId="0" fontId="0" fillId="0" borderId="8" xfId="0" applyBorder="1" applyAlignment="1">
      <alignment horizontal="center" vertical="center"/>
    </xf>
    <xf numFmtId="0" fontId="22" fillId="0" borderId="8" xfId="1" applyFont="1" applyBorder="1" applyAlignment="1">
      <alignment horizontal="center" vertical="center"/>
    </xf>
    <xf numFmtId="0" fontId="10" fillId="0" borderId="0" xfId="1" applyFont="1" applyAlignment="1">
      <alignment horizontal="left" vertical="top" wrapText="1"/>
    </xf>
    <xf numFmtId="0" fontId="0" fillId="0" borderId="8" xfId="0" applyFont="1" applyFill="1" applyBorder="1" applyAlignment="1">
      <alignment wrapText="1"/>
    </xf>
    <xf numFmtId="0" fontId="0" fillId="0" borderId="0" xfId="1" applyFont="1" applyAlignment="1">
      <alignment vertical="top"/>
    </xf>
    <xf numFmtId="0" fontId="12" fillId="0" borderId="0" xfId="0" applyFont="1" applyAlignment="1">
      <alignment horizontal="center" vertical="top" wrapText="1"/>
    </xf>
    <xf numFmtId="0" fontId="0" fillId="0" borderId="0" xfId="1" applyFont="1" applyAlignment="1">
      <alignment horizontal="left" vertical="top" wrapText="1"/>
    </xf>
    <xf numFmtId="0" fontId="22" fillId="0" borderId="5" xfId="1" applyFont="1" applyBorder="1" applyAlignment="1">
      <alignment horizontal="center" vertical="center"/>
    </xf>
    <xf numFmtId="3" fontId="17" fillId="0" borderId="8" xfId="1" applyNumberFormat="1" applyFont="1" applyBorder="1" applyAlignment="1">
      <alignment horizontal="left" vertical="top"/>
    </xf>
    <xf numFmtId="3" fontId="17" fillId="0" borderId="8" xfId="1" applyNumberFormat="1" applyFont="1" applyBorder="1" applyAlignment="1">
      <alignment horizontal="left" vertical="top" wrapText="1"/>
    </xf>
    <xf numFmtId="0" fontId="22" fillId="0" borderId="5" xfId="1" applyFont="1" applyBorder="1" applyAlignment="1">
      <alignment horizontal="center"/>
    </xf>
    <xf numFmtId="0" fontId="22" fillId="0" borderId="6" xfId="0" applyFont="1" applyBorder="1" applyAlignment="1">
      <alignment horizontal="center"/>
    </xf>
    <xf numFmtId="0" fontId="22" fillId="0" borderId="7" xfId="0" applyFont="1" applyBorder="1" applyAlignment="1">
      <alignment horizontal="center"/>
    </xf>
    <xf numFmtId="0" fontId="10" fillId="0" borderId="0" xfId="1" applyFont="1" applyAlignment="1">
      <alignment horizontal="left" vertical="top"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10" fillId="0" borderId="0" xfId="1" applyFont="1" applyBorder="1" applyAlignment="1">
      <alignment horizontal="left" vertical="top" wrapText="1"/>
    </xf>
    <xf numFmtId="0" fontId="10" fillId="6" borderId="0" xfId="1" applyFont="1" applyFill="1" applyBorder="1" applyAlignment="1">
      <alignment horizontal="left" vertical="top"/>
    </xf>
    <xf numFmtId="4" fontId="10" fillId="0" borderId="0" xfId="1" applyNumberFormat="1" applyFont="1" applyBorder="1" applyAlignment="1">
      <alignment horizontal="right" vertical="top"/>
    </xf>
    <xf numFmtId="170" fontId="22" fillId="0" borderId="5" xfId="1" applyNumberFormat="1" applyFont="1" applyBorder="1" applyAlignment="1">
      <alignment horizontal="center"/>
    </xf>
    <xf numFmtId="0" fontId="22" fillId="0" borderId="6" xfId="0" applyFont="1" applyBorder="1" applyAlignment="1"/>
    <xf numFmtId="0" fontId="22" fillId="0" borderId="7" xfId="0" applyFont="1" applyBorder="1" applyAlignment="1"/>
    <xf numFmtId="0" fontId="10" fillId="0" borderId="0" xfId="1" applyFont="1" applyAlignment="1">
      <alignment horizontal="left" vertical="top" wrapText="1"/>
    </xf>
    <xf numFmtId="170" fontId="22" fillId="0" borderId="5" xfId="1" applyNumberFormat="1"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0" fillId="0" borderId="0" xfId="1" applyFont="1" applyFill="1" applyBorder="1"/>
    <xf numFmtId="0" fontId="22" fillId="0" borderId="0" xfId="1" applyFont="1" applyAlignment="1">
      <alignment horizontal="left" vertical="top"/>
    </xf>
    <xf numFmtId="14" fontId="0" fillId="0" borderId="8" xfId="0" applyNumberFormat="1" applyBorder="1" applyAlignment="1">
      <alignment horizontal="left"/>
    </xf>
    <xf numFmtId="0" fontId="10" fillId="0" borderId="8" xfId="1" applyNumberFormat="1" applyBorder="1" applyAlignment="1">
      <alignment horizontal="center"/>
    </xf>
    <xf numFmtId="0" fontId="10" fillId="0" borderId="8" xfId="1" applyNumberFormat="1" applyBorder="1" applyAlignment="1">
      <alignment horizontal="center" wrapText="1"/>
    </xf>
    <xf numFmtId="0" fontId="10" fillId="7" borderId="8" xfId="1" applyNumberFormat="1" applyFill="1" applyBorder="1" applyAlignment="1">
      <alignment horizontal="center"/>
    </xf>
    <xf numFmtId="0" fontId="10" fillId="9" borderId="8" xfId="1" applyNumberFormat="1" applyFill="1" applyBorder="1" applyAlignment="1">
      <alignment horizontal="center" wrapText="1"/>
    </xf>
    <xf numFmtId="0" fontId="0" fillId="9" borderId="8" xfId="0" applyNumberFormat="1" applyFont="1" applyFill="1" applyBorder="1" applyAlignment="1">
      <alignment horizontal="center"/>
    </xf>
    <xf numFmtId="0" fontId="10" fillId="7" borderId="8" xfId="1" applyNumberFormat="1" applyFill="1" applyBorder="1" applyAlignment="1">
      <alignment horizontal="center" wrapText="1"/>
    </xf>
    <xf numFmtId="14" fontId="0" fillId="0" borderId="8" xfId="0" applyNumberFormat="1" applyFont="1" applyBorder="1" applyAlignment="1">
      <alignment horizontal="center"/>
    </xf>
    <xf numFmtId="14" fontId="53" fillId="15" borderId="8" xfId="0" applyNumberFormat="1" applyFont="1" applyFill="1" applyBorder="1" applyAlignment="1">
      <alignment horizontal="center" vertical="center"/>
    </xf>
    <xf numFmtId="0" fontId="0" fillId="11" borderId="8" xfId="0" applyNumberFormat="1" applyFont="1" applyFill="1" applyBorder="1" applyAlignment="1">
      <alignment horizontal="center"/>
    </xf>
    <xf numFmtId="0" fontId="55" fillId="7" borderId="8" xfId="1" applyFont="1" applyFill="1" applyBorder="1" applyAlignment="1">
      <alignment horizontal="center"/>
    </xf>
    <xf numFmtId="0" fontId="0" fillId="0" borderId="8" xfId="0" applyNumberFormat="1" applyFont="1" applyBorder="1" applyAlignment="1">
      <alignment horizontal="center"/>
    </xf>
    <xf numFmtId="14" fontId="53" fillId="13" borderId="8" xfId="0" applyNumberFormat="1" applyFont="1" applyFill="1" applyBorder="1" applyAlignment="1">
      <alignment horizontal="center" vertical="center"/>
    </xf>
    <xf numFmtId="14" fontId="53" fillId="17" borderId="8" xfId="0" applyNumberFormat="1" applyFont="1" applyFill="1" applyBorder="1" applyAlignment="1">
      <alignment horizontal="center" vertical="center"/>
    </xf>
    <xf numFmtId="0" fontId="10" fillId="9" borderId="8" xfId="1" applyNumberFormat="1" applyFill="1" applyBorder="1" applyAlignment="1">
      <alignment horizontal="center"/>
    </xf>
    <xf numFmtId="14" fontId="10" fillId="7" borderId="8" xfId="1" applyNumberFormat="1" applyFill="1" applyBorder="1" applyAlignment="1">
      <alignment horizontal="center"/>
    </xf>
    <xf numFmtId="0" fontId="0" fillId="7" borderId="8" xfId="0" applyNumberFormat="1" applyFont="1" applyFill="1" applyBorder="1" applyAlignment="1">
      <alignment horizontal="center"/>
    </xf>
    <xf numFmtId="14" fontId="10" fillId="9" borderId="8" xfId="1" applyNumberFormat="1" applyFill="1" applyBorder="1" applyAlignment="1">
      <alignment horizontal="center"/>
    </xf>
    <xf numFmtId="14" fontId="0" fillId="7" borderId="8" xfId="0" applyNumberFormat="1" applyFont="1" applyFill="1" applyBorder="1" applyAlignment="1">
      <alignment horizontal="center"/>
    </xf>
    <xf numFmtId="0" fontId="53" fillId="15" borderId="8" xfId="1" applyFont="1" applyFill="1" applyBorder="1" applyAlignment="1">
      <alignment horizontal="center" wrapText="1"/>
    </xf>
    <xf numFmtId="0" fontId="55" fillId="7" borderId="8" xfId="1" applyNumberFormat="1" applyFont="1" applyFill="1" applyBorder="1" applyAlignment="1">
      <alignment horizontal="center" wrapText="1"/>
    </xf>
    <xf numFmtId="0" fontId="55" fillId="9" borderId="8" xfId="1" applyNumberFormat="1" applyFont="1" applyFill="1" applyBorder="1" applyAlignment="1">
      <alignment horizontal="center" wrapText="1"/>
    </xf>
    <xf numFmtId="0" fontId="58" fillId="13" borderId="8" xfId="1" applyFont="1" applyFill="1" applyBorder="1" applyAlignment="1">
      <alignment horizontal="center" wrapText="1"/>
    </xf>
    <xf numFmtId="14" fontId="0" fillId="9" borderId="8" xfId="0" applyNumberFormat="1" applyFont="1" applyFill="1" applyBorder="1" applyAlignment="1">
      <alignment horizontal="center"/>
    </xf>
    <xf numFmtId="0" fontId="0" fillId="7" borderId="8" xfId="0" applyNumberFormat="1" applyFill="1" applyBorder="1" applyAlignment="1">
      <alignment horizontal="center" wrapText="1"/>
    </xf>
    <xf numFmtId="0" fontId="0" fillId="0" borderId="8" xfId="0" applyNumberFormat="1" applyBorder="1" applyAlignment="1">
      <alignment horizontal="center" wrapText="1"/>
    </xf>
    <xf numFmtId="0" fontId="0" fillId="9" borderId="8" xfId="0" applyNumberFormat="1" applyFill="1" applyBorder="1" applyAlignment="1">
      <alignment horizontal="center" wrapText="1"/>
    </xf>
    <xf numFmtId="14" fontId="0" fillId="7" borderId="8" xfId="0" applyNumberFormat="1" applyFill="1" applyBorder="1" applyAlignment="1">
      <alignment horizontal="center"/>
    </xf>
    <xf numFmtId="0" fontId="0" fillId="0" borderId="8" xfId="0" applyNumberFormat="1" applyBorder="1" applyAlignment="1">
      <alignment horizontal="center"/>
    </xf>
    <xf numFmtId="0" fontId="0" fillId="11" borderId="8" xfId="0" applyNumberFormat="1" applyFill="1" applyBorder="1" applyAlignment="1">
      <alignment horizontal="center" wrapText="1"/>
    </xf>
    <xf numFmtId="14" fontId="0" fillId="11" borderId="8" xfId="0" applyNumberFormat="1" applyFill="1" applyBorder="1" applyAlignment="1">
      <alignment horizontal="center"/>
    </xf>
    <xf numFmtId="14" fontId="0" fillId="9" borderId="8" xfId="0" applyNumberFormat="1" applyFill="1" applyBorder="1" applyAlignment="1">
      <alignment horizontal="center"/>
    </xf>
    <xf numFmtId="0" fontId="0" fillId="11" borderId="8" xfId="0" applyNumberFormat="1" applyFill="1" applyBorder="1" applyAlignment="1">
      <alignment horizontal="center"/>
    </xf>
    <xf numFmtId="0" fontId="0" fillId="7" borderId="8" xfId="0" applyNumberFormat="1" applyFill="1" applyBorder="1" applyAlignment="1">
      <alignment horizontal="center"/>
    </xf>
    <xf numFmtId="0" fontId="0" fillId="7" borderId="8" xfId="0" applyNumberFormat="1" applyFont="1" applyFill="1" applyBorder="1" applyAlignment="1">
      <alignment horizontal="center" wrapText="1"/>
    </xf>
    <xf numFmtId="0" fontId="0" fillId="9" borderId="8" xfId="0" applyNumberFormat="1" applyFill="1" applyBorder="1" applyAlignment="1">
      <alignment horizontal="center"/>
    </xf>
    <xf numFmtId="14" fontId="59" fillId="7" borderId="8" xfId="0" applyNumberFormat="1" applyFont="1" applyFill="1" applyBorder="1" applyAlignment="1">
      <alignment horizontal="center" wrapText="1"/>
    </xf>
    <xf numFmtId="0" fontId="59" fillId="7" borderId="8" xfId="0" applyNumberFormat="1" applyFont="1" applyFill="1" applyBorder="1" applyAlignment="1">
      <alignment horizontal="center" wrapText="1"/>
    </xf>
    <xf numFmtId="0" fontId="1" fillId="7" borderId="8" xfId="0" applyNumberFormat="1" applyFont="1" applyFill="1" applyBorder="1" applyAlignment="1">
      <alignment horizontal="center" wrapText="1"/>
    </xf>
    <xf numFmtId="0" fontId="53" fillId="15" borderId="8" xfId="1" applyFont="1" applyFill="1" applyBorder="1" applyAlignment="1">
      <alignment horizontal="center"/>
    </xf>
    <xf numFmtId="14" fontId="0" fillId="0" borderId="8" xfId="0" applyNumberFormat="1" applyBorder="1" applyAlignment="1">
      <alignment horizontal="center"/>
    </xf>
    <xf numFmtId="175" fontId="0" fillId="7" borderId="8" xfId="0" applyNumberFormat="1" applyFill="1" applyBorder="1" applyAlignment="1">
      <alignment horizontal="center"/>
    </xf>
    <xf numFmtId="0" fontId="0" fillId="7" borderId="8" xfId="0" applyFill="1" applyBorder="1" applyAlignment="1">
      <alignment horizontal="center"/>
    </xf>
    <xf numFmtId="0" fontId="53" fillId="15" borderId="8" xfId="0" applyFont="1" applyFill="1" applyBorder="1" applyAlignment="1">
      <alignment horizontal="center" wrapText="1"/>
    </xf>
    <xf numFmtId="175" fontId="0" fillId="7" borderId="8" xfId="0" applyNumberFormat="1" applyFill="1" applyBorder="1" applyAlignment="1">
      <alignment horizontal="center" vertical="center"/>
    </xf>
    <xf numFmtId="175" fontId="0" fillId="11" borderId="8" xfId="0" applyNumberFormat="1" applyFill="1" applyBorder="1" applyAlignment="1">
      <alignment horizontal="center" vertical="center"/>
    </xf>
    <xf numFmtId="175" fontId="0" fillId="9" borderId="8" xfId="0" applyNumberFormat="1" applyFill="1" applyBorder="1" applyAlignment="1">
      <alignment horizontal="center"/>
    </xf>
    <xf numFmtId="14" fontId="53" fillId="15" borderId="8" xfId="0" applyNumberFormat="1" applyFont="1" applyFill="1" applyBorder="1" applyAlignment="1">
      <alignment horizontal="center"/>
    </xf>
    <xf numFmtId="0" fontId="10" fillId="7" borderId="0" xfId="1" applyNumberFormat="1" applyFill="1" applyBorder="1" applyAlignment="1">
      <alignment horizontal="center"/>
    </xf>
    <xf numFmtId="0" fontId="0" fillId="0" borderId="0" xfId="0" applyAlignment="1">
      <alignment horizontal="left" vertical="top" wrapText="1"/>
    </xf>
    <xf numFmtId="0" fontId="22" fillId="0" borderId="8" xfId="0" applyFont="1" applyBorder="1"/>
    <xf numFmtId="164" fontId="22" fillId="0" borderId="8" xfId="0" applyNumberFormat="1" applyFont="1" applyBorder="1"/>
    <xf numFmtId="0" fontId="22" fillId="0" borderId="8" xfId="0" applyFont="1" applyFill="1" applyBorder="1" applyAlignment="1">
      <alignment vertical="center"/>
    </xf>
    <xf numFmtId="0" fontId="22" fillId="0" borderId="8" xfId="0" applyFont="1" applyFill="1" applyBorder="1" applyAlignment="1">
      <alignment horizontal="left"/>
    </xf>
    <xf numFmtId="0" fontId="9" fillId="0" borderId="0" xfId="0" applyFont="1" applyBorder="1" applyAlignment="1">
      <alignment vertical="top"/>
    </xf>
    <xf numFmtId="2" fontId="9" fillId="0" borderId="0" xfId="0" applyNumberFormat="1" applyFont="1" applyBorder="1" applyAlignment="1">
      <alignment vertical="top"/>
    </xf>
    <xf numFmtId="0" fontId="22" fillId="0" borderId="8" xfId="0" applyFont="1" applyBorder="1" applyAlignment="1">
      <alignment horizontal="center" vertical="top" wrapText="1"/>
    </xf>
    <xf numFmtId="0" fontId="22" fillId="0" borderId="8" xfId="0" applyFont="1" applyBorder="1" applyAlignment="1">
      <alignment horizontal="center" vertical="center"/>
    </xf>
    <xf numFmtId="167" fontId="26" fillId="0" borderId="8" xfId="0" applyNumberFormat="1" applyFont="1" applyBorder="1" applyAlignment="1">
      <alignment vertical="center" wrapText="1"/>
    </xf>
    <xf numFmtId="167" fontId="26" fillId="0" borderId="8" xfId="0" applyNumberFormat="1" applyFont="1" applyBorder="1" applyAlignment="1">
      <alignment horizontal="center" vertical="center"/>
    </xf>
    <xf numFmtId="167" fontId="26" fillId="0" borderId="8" xfId="0" applyNumberFormat="1" applyFont="1" applyBorder="1" applyAlignment="1">
      <alignment horizontal="center" vertical="center" wrapText="1"/>
    </xf>
    <xf numFmtId="0" fontId="26" fillId="0" borderId="8" xfId="0" applyFont="1" applyBorder="1" applyAlignment="1">
      <alignment horizontal="center" vertical="center"/>
    </xf>
    <xf numFmtId="4" fontId="26" fillId="0" borderId="8" xfId="0" applyNumberFormat="1" applyFont="1" applyBorder="1" applyAlignment="1">
      <alignment horizontal="left" vertical="center" wrapText="1"/>
    </xf>
    <xf numFmtId="4" fontId="26" fillId="0" borderId="8" xfId="0" applyNumberFormat="1" applyFont="1" applyBorder="1" applyAlignment="1">
      <alignment vertical="center"/>
    </xf>
    <xf numFmtId="4" fontId="26" fillId="0" borderId="8" xfId="0" applyNumberFormat="1" applyFont="1" applyFill="1" applyBorder="1" applyAlignment="1">
      <alignment horizontal="left" vertical="center" wrapText="1"/>
    </xf>
    <xf numFmtId="0" fontId="26" fillId="0" borderId="8" xfId="1" applyFont="1" applyBorder="1" applyAlignment="1">
      <alignment horizontal="center" vertical="center"/>
    </xf>
    <xf numFmtId="0" fontId="26" fillId="0" borderId="8" xfId="1" applyFont="1" applyBorder="1" applyAlignment="1">
      <alignment horizontal="center" vertical="top"/>
    </xf>
    <xf numFmtId="4" fontId="26" fillId="0" borderId="8" xfId="1" applyNumberFormat="1" applyFont="1" applyBorder="1" applyAlignment="1">
      <alignment horizontal="center"/>
    </xf>
    <xf numFmtId="43" fontId="26" fillId="0" borderId="8" xfId="8" applyFont="1" applyBorder="1" applyAlignment="1">
      <alignment vertical="center"/>
    </xf>
    <xf numFmtId="4" fontId="26" fillId="0" borderId="8" xfId="0" applyNumberFormat="1" applyFont="1" applyBorder="1" applyAlignment="1">
      <alignment horizontal="center"/>
    </xf>
    <xf numFmtId="43" fontId="26" fillId="0" borderId="8" xfId="8" applyFont="1" applyBorder="1" applyAlignment="1">
      <alignment horizontal="center" vertical="center"/>
    </xf>
    <xf numFmtId="0" fontId="26" fillId="0" borderId="8" xfId="1" applyFont="1" applyBorder="1" applyAlignment="1">
      <alignment horizontal="center"/>
    </xf>
    <xf numFmtId="1" fontId="26" fillId="0" borderId="8" xfId="0" applyNumberFormat="1" applyFont="1" applyBorder="1" applyAlignment="1">
      <alignment vertical="top" wrapText="1"/>
    </xf>
    <xf numFmtId="1" fontId="26" fillId="0" borderId="8" xfId="0" applyNumberFormat="1" applyFont="1" applyBorder="1" applyAlignment="1">
      <alignment horizontal="center" vertical="center" wrapText="1"/>
    </xf>
    <xf numFmtId="0" fontId="26" fillId="0" borderId="8" xfId="0" applyFont="1" applyBorder="1" applyAlignment="1">
      <alignment horizontal="center" vertical="center" wrapText="1"/>
    </xf>
    <xf numFmtId="0" fontId="26" fillId="0" borderId="8" xfId="0" applyFont="1" applyBorder="1" applyAlignment="1">
      <alignment vertical="center"/>
    </xf>
    <xf numFmtId="2" fontId="26" fillId="0" borderId="8" xfId="0" applyNumberFormat="1" applyFont="1" applyBorder="1" applyAlignment="1">
      <alignment vertical="center"/>
    </xf>
    <xf numFmtId="0" fontId="26" fillId="0" borderId="8" xfId="0" applyFont="1" applyBorder="1" applyAlignment="1">
      <alignment vertical="center" wrapText="1"/>
    </xf>
    <xf numFmtId="169" fontId="26" fillId="0" borderId="8" xfId="0" applyNumberFormat="1" applyFont="1" applyBorder="1" applyAlignment="1">
      <alignment vertical="center" wrapText="1"/>
    </xf>
    <xf numFmtId="169" fontId="26" fillId="0" borderId="8" xfId="0" applyNumberFormat="1" applyFont="1" applyBorder="1" applyAlignment="1">
      <alignment horizontal="center" vertical="center"/>
    </xf>
    <xf numFmtId="169" fontId="26" fillId="0" borderId="8" xfId="0" applyNumberFormat="1" applyFont="1" applyFill="1" applyBorder="1" applyAlignment="1">
      <alignment horizontal="center" vertical="center"/>
    </xf>
    <xf numFmtId="169" fontId="26" fillId="0" borderId="8" xfId="0" applyNumberFormat="1" applyFont="1" applyBorder="1" applyAlignment="1">
      <alignment vertical="center"/>
    </xf>
    <xf numFmtId="4" fontId="26" fillId="0" borderId="8" xfId="0" applyNumberFormat="1" applyFont="1" applyFill="1" applyBorder="1" applyAlignment="1">
      <alignment vertical="center"/>
    </xf>
    <xf numFmtId="43" fontId="26" fillId="0" borderId="8" xfId="2" applyFont="1" applyBorder="1" applyAlignment="1">
      <alignment vertical="center"/>
    </xf>
    <xf numFmtId="0" fontId="26" fillId="0" borderId="8" xfId="0" applyFont="1" applyBorder="1" applyAlignment="1">
      <alignment horizontal="left" vertical="center"/>
    </xf>
    <xf numFmtId="3" fontId="22" fillId="0" borderId="8" xfId="0" applyNumberFormat="1" applyFont="1" applyBorder="1" applyAlignment="1">
      <alignment horizontal="center" vertical="center" wrapText="1"/>
    </xf>
    <xf numFmtId="3" fontId="22" fillId="0" borderId="8" xfId="0" applyNumberFormat="1" applyFont="1" applyBorder="1" applyAlignment="1">
      <alignment vertical="center" wrapText="1"/>
    </xf>
    <xf numFmtId="3" fontId="26" fillId="0" borderId="8" xfId="0" applyNumberFormat="1" applyFont="1" applyBorder="1" applyAlignment="1">
      <alignment horizontal="center" vertical="center" wrapText="1"/>
    </xf>
    <xf numFmtId="3" fontId="26" fillId="0" borderId="8" xfId="0" applyNumberFormat="1" applyFont="1" applyFill="1" applyBorder="1" applyAlignment="1">
      <alignment vertical="center" wrapText="1"/>
    </xf>
    <xf numFmtId="3" fontId="26" fillId="0" borderId="8" xfId="0" applyNumberFormat="1" applyFont="1" applyBorder="1" applyAlignment="1">
      <alignment vertical="center" wrapText="1"/>
    </xf>
    <xf numFmtId="0" fontId="26" fillId="0" borderId="8" xfId="0" applyFont="1" applyFill="1" applyBorder="1" applyAlignment="1">
      <alignment horizontal="center" vertical="center"/>
    </xf>
    <xf numFmtId="3" fontId="26" fillId="0" borderId="8" xfId="0" applyNumberFormat="1" applyFont="1" applyBorder="1"/>
    <xf numFmtId="3" fontId="26" fillId="0" borderId="8" xfId="0" applyNumberFormat="1" applyFont="1" applyBorder="1" applyAlignment="1">
      <alignment horizontal="center" vertical="center"/>
    </xf>
    <xf numFmtId="3" fontId="26" fillId="0" borderId="8" xfId="0" applyNumberFormat="1" applyFont="1" applyFill="1" applyBorder="1" applyAlignment="1">
      <alignment horizontal="center" vertical="center"/>
    </xf>
    <xf numFmtId="0" fontId="22" fillId="0" borderId="8" xfId="0" applyFont="1" applyBorder="1" applyAlignment="1">
      <alignment horizontal="center"/>
    </xf>
    <xf numFmtId="0" fontId="26" fillId="0" borderId="8" xfId="0" applyFont="1" applyBorder="1" applyAlignment="1">
      <alignment horizontal="center"/>
    </xf>
    <xf numFmtId="3" fontId="26" fillId="0" borderId="8" xfId="0" applyNumberFormat="1" applyFont="1" applyBorder="1" applyAlignment="1">
      <alignment horizontal="center"/>
    </xf>
    <xf numFmtId="3" fontId="0" fillId="0" borderId="0" xfId="0" applyNumberFormat="1" applyAlignment="1">
      <alignment horizontal="left" vertical="top" wrapText="1"/>
    </xf>
    <xf numFmtId="0" fontId="26" fillId="0" borderId="8" xfId="0" applyFont="1" applyBorder="1" applyAlignment="1">
      <alignment horizontal="left" vertical="top" wrapText="1"/>
    </xf>
    <xf numFmtId="4" fontId="26" fillId="0" borderId="8" xfId="0" applyNumberFormat="1" applyFont="1" applyBorder="1" applyAlignment="1">
      <alignment horizontal="left" vertical="top" wrapText="1"/>
    </xf>
    <xf numFmtId="3" fontId="26" fillId="0" borderId="8" xfId="0" applyNumberFormat="1" applyFont="1" applyBorder="1" applyAlignment="1">
      <alignment horizontal="left" vertical="top" wrapText="1"/>
    </xf>
    <xf numFmtId="0" fontId="26" fillId="0" borderId="8" xfId="0" applyFont="1" applyFill="1" applyBorder="1" applyAlignment="1">
      <alignment horizontal="left" vertical="top" wrapText="1"/>
    </xf>
    <xf numFmtId="0" fontId="17" fillId="0" borderId="8" xfId="0" applyFont="1" applyBorder="1" applyAlignment="1">
      <alignment horizontal="left" vertical="top"/>
    </xf>
    <xf numFmtId="0" fontId="26" fillId="0" borderId="8" xfId="0" applyFont="1" applyBorder="1" applyAlignment="1">
      <alignment horizontal="center" vertical="top"/>
    </xf>
    <xf numFmtId="0" fontId="17" fillId="0" borderId="8" xfId="0" applyFont="1" applyBorder="1" applyAlignment="1">
      <alignment horizontal="left" vertical="top" wrapText="1"/>
    </xf>
    <xf numFmtId="0" fontId="26" fillId="0" borderId="8" xfId="0" applyFont="1" applyBorder="1" applyAlignment="1">
      <alignment horizontal="center" vertical="top" wrapText="1"/>
    </xf>
    <xf numFmtId="3" fontId="26" fillId="0" borderId="8" xfId="0" applyNumberFormat="1" applyFont="1" applyBorder="1" applyAlignment="1">
      <alignment horizontal="center" vertical="top" wrapText="1"/>
    </xf>
    <xf numFmtId="3" fontId="26" fillId="0" borderId="8" xfId="0" applyNumberFormat="1" applyFont="1" applyBorder="1" applyAlignment="1">
      <alignment vertical="center"/>
    </xf>
    <xf numFmtId="3" fontId="26" fillId="0" borderId="8" xfId="0" applyNumberFormat="1" applyFont="1" applyBorder="1" applyAlignment="1">
      <alignment horizontal="left" vertical="center" wrapText="1"/>
    </xf>
    <xf numFmtId="0" fontId="26" fillId="0" borderId="0" xfId="0" applyFont="1" applyBorder="1" applyAlignment="1">
      <alignment horizontal="center" vertical="center"/>
    </xf>
    <xf numFmtId="0" fontId="26" fillId="0" borderId="8" xfId="0" applyFont="1" applyFill="1" applyBorder="1" applyAlignment="1">
      <alignment vertical="center"/>
    </xf>
    <xf numFmtId="165" fontId="26" fillId="0" borderId="8" xfId="7" applyNumberFormat="1" applyFont="1" applyBorder="1"/>
    <xf numFmtId="0" fontId="48" fillId="0" borderId="8" xfId="0" applyFont="1" applyBorder="1" applyAlignment="1">
      <alignment horizontal="center"/>
    </xf>
    <xf numFmtId="4" fontId="48" fillId="0" borderId="8" xfId="0" applyNumberFormat="1" applyFont="1" applyBorder="1" applyAlignment="1">
      <alignment horizontal="center"/>
    </xf>
    <xf numFmtId="0" fontId="48" fillId="0" borderId="8" xfId="0" applyFont="1" applyBorder="1"/>
    <xf numFmtId="3" fontId="48" fillId="0" borderId="8" xfId="0" applyNumberFormat="1" applyFont="1" applyFill="1" applyBorder="1"/>
    <xf numFmtId="172" fontId="26" fillId="0" borderId="0" xfId="2" applyNumberFormat="1" applyFont="1"/>
    <xf numFmtId="4" fontId="48" fillId="0" borderId="8" xfId="0" applyNumberFormat="1" applyFont="1" applyBorder="1"/>
    <xf numFmtId="172" fontId="48" fillId="0" borderId="8" xfId="2" applyNumberFormat="1" applyFont="1" applyBorder="1"/>
    <xf numFmtId="0" fontId="26" fillId="0" borderId="8" xfId="1" applyFont="1" applyBorder="1" applyAlignment="1">
      <alignment horizontal="center" vertical="center" wrapText="1"/>
    </xf>
    <xf numFmtId="0" fontId="26" fillId="0" borderId="8" xfId="1" applyFont="1" applyBorder="1" applyAlignment="1">
      <alignment horizontal="left" vertical="top" wrapText="1"/>
    </xf>
    <xf numFmtId="4" fontId="26" fillId="0" borderId="8" xfId="1" applyNumberFormat="1" applyFont="1" applyBorder="1" applyAlignment="1">
      <alignment horizontal="left" vertical="top"/>
    </xf>
    <xf numFmtId="4" fontId="26" fillId="0" borderId="8" xfId="1" applyNumberFormat="1" applyFont="1" applyBorder="1" applyAlignment="1">
      <alignment horizontal="right" vertical="top"/>
    </xf>
    <xf numFmtId="0" fontId="26" fillId="0" borderId="0" xfId="0" applyFont="1"/>
    <xf numFmtId="0" fontId="26" fillId="0" borderId="8" xfId="1" applyFont="1" applyBorder="1" applyAlignment="1">
      <alignment horizontal="left" vertical="top"/>
    </xf>
    <xf numFmtId="0" fontId="26" fillId="6" borderId="8" xfId="1" applyFont="1" applyFill="1" applyBorder="1" applyAlignment="1">
      <alignment horizontal="left" vertical="top"/>
    </xf>
    <xf numFmtId="3" fontId="26" fillId="0" borderId="8" xfId="1" applyNumberFormat="1" applyFont="1" applyBorder="1" applyAlignment="1">
      <alignment horizontal="center" vertical="center" wrapText="1"/>
    </xf>
    <xf numFmtId="4" fontId="26" fillId="0" borderId="8" xfId="1" applyNumberFormat="1" applyFont="1" applyBorder="1" applyAlignment="1">
      <alignment horizontal="center" vertical="center"/>
    </xf>
    <xf numFmtId="0" fontId="26" fillId="0" borderId="8" xfId="1" applyFont="1" applyBorder="1" applyAlignment="1">
      <alignment horizontal="left"/>
    </xf>
    <xf numFmtId="0" fontId="26" fillId="0" borderId="8" xfId="1" applyFont="1" applyFill="1" applyBorder="1"/>
    <xf numFmtId="165" fontId="26" fillId="0" borderId="8" xfId="8" applyNumberFormat="1" applyFont="1" applyBorder="1"/>
    <xf numFmtId="43" fontId="26" fillId="0" borderId="8" xfId="8" applyFont="1" applyBorder="1"/>
    <xf numFmtId="165" fontId="26" fillId="0" borderId="8" xfId="8" applyNumberFormat="1" applyFont="1" applyFill="1" applyBorder="1"/>
    <xf numFmtId="0" fontId="26" fillId="0" borderId="8" xfId="1" applyFont="1" applyBorder="1"/>
    <xf numFmtId="0" fontId="26" fillId="0" borderId="0" xfId="1" applyFont="1" applyBorder="1" applyAlignment="1">
      <alignment horizontal="left" vertical="top"/>
    </xf>
    <xf numFmtId="0" fontId="26" fillId="0" borderId="0" xfId="1" applyFont="1" applyBorder="1"/>
    <xf numFmtId="165" fontId="26" fillId="0" borderId="0" xfId="8" applyNumberFormat="1" applyFont="1" applyBorder="1"/>
    <xf numFmtId="43" fontId="26" fillId="0" borderId="0" xfId="8" applyFont="1" applyBorder="1"/>
    <xf numFmtId="0" fontId="26" fillId="0" borderId="8" xfId="0" applyFont="1" applyFill="1" applyBorder="1" applyAlignment="1">
      <alignment horizontal="center" vertical="center" wrapText="1"/>
    </xf>
    <xf numFmtId="3" fontId="48" fillId="0" borderId="8" xfId="1" applyNumberFormat="1" applyFont="1" applyFill="1" applyBorder="1" applyAlignment="1">
      <alignment horizontal="center" vertical="top" wrapText="1"/>
    </xf>
    <xf numFmtId="3" fontId="48" fillId="0" borderId="8" xfId="1" applyNumberFormat="1" applyFont="1" applyFill="1" applyBorder="1" applyAlignment="1">
      <alignment horizontal="center"/>
    </xf>
    <xf numFmtId="3" fontId="48" fillId="0" borderId="8" xfId="1" applyNumberFormat="1" applyFont="1" applyBorder="1" applyAlignment="1">
      <alignment horizontal="center"/>
    </xf>
    <xf numFmtId="3" fontId="26" fillId="0" borderId="8" xfId="1" applyNumberFormat="1" applyFont="1" applyBorder="1" applyAlignment="1">
      <alignment horizontal="center" vertical="top" wrapText="1"/>
    </xf>
    <xf numFmtId="168" fontId="26" fillId="0" borderId="8" xfId="1" applyNumberFormat="1" applyFont="1" applyFill="1" applyBorder="1" applyAlignment="1">
      <alignment horizontal="center" vertical="top" wrapText="1"/>
    </xf>
    <xf numFmtId="3" fontId="48" fillId="0" borderId="8" xfId="1" applyNumberFormat="1" applyFont="1" applyBorder="1" applyAlignment="1">
      <alignment horizontal="center" vertical="top" wrapText="1"/>
    </xf>
    <xf numFmtId="3" fontId="26" fillId="0" borderId="8" xfId="1" applyNumberFormat="1" applyFont="1" applyFill="1" applyBorder="1" applyAlignment="1">
      <alignment horizontal="center" vertical="top" wrapText="1"/>
    </xf>
    <xf numFmtId="3" fontId="60" fillId="0" borderId="8" xfId="0" applyNumberFormat="1" applyFont="1" applyBorder="1" applyAlignment="1">
      <alignment horizontal="center" vertical="top" wrapText="1"/>
    </xf>
    <xf numFmtId="3" fontId="26" fillId="0" borderId="8" xfId="0" applyNumberFormat="1" applyFont="1" applyFill="1" applyBorder="1" applyAlignment="1">
      <alignment horizontal="center" vertical="center" wrapText="1"/>
    </xf>
    <xf numFmtId="3" fontId="26" fillId="0" borderId="0" xfId="0" applyNumberFormat="1" applyFont="1" applyBorder="1" applyAlignment="1">
      <alignment horizontal="left" vertical="top" wrapText="1"/>
    </xf>
    <xf numFmtId="3" fontId="26" fillId="0" borderId="0" xfId="0" applyNumberFormat="1" applyFont="1" applyFill="1" applyBorder="1" applyAlignment="1">
      <alignment horizontal="center" vertical="top" wrapText="1"/>
    </xf>
    <xf numFmtId="0" fontId="26" fillId="0" borderId="0" xfId="0" applyFont="1" applyBorder="1" applyAlignment="1">
      <alignment horizontal="center" vertical="top" wrapText="1"/>
    </xf>
    <xf numFmtId="3" fontId="48" fillId="0" borderId="8" xfId="0" applyNumberFormat="1" applyFont="1" applyBorder="1" applyAlignment="1">
      <alignment horizontal="center" wrapText="1"/>
    </xf>
    <xf numFmtId="0" fontId="60" fillId="0" borderId="8" xfId="11" quotePrefix="1" applyNumberFormat="1" applyFont="1" applyBorder="1"/>
    <xf numFmtId="4" fontId="26" fillId="0" borderId="8" xfId="0" applyNumberFormat="1" applyFont="1" applyBorder="1"/>
    <xf numFmtId="0" fontId="26" fillId="0" borderId="8" xfId="0" applyFont="1" applyFill="1" applyBorder="1" applyAlignment="1">
      <alignment horizontal="center" wrapText="1"/>
    </xf>
    <xf numFmtId="0" fontId="26" fillId="0" borderId="8" xfId="0" applyFont="1" applyFill="1" applyBorder="1" applyAlignment="1">
      <alignment horizontal="center" vertical="top" wrapText="1"/>
    </xf>
    <xf numFmtId="4" fontId="26" fillId="0" borderId="8" xfId="0" applyNumberFormat="1" applyFont="1" applyFill="1" applyBorder="1" applyAlignment="1">
      <alignment vertical="top"/>
    </xf>
    <xf numFmtId="0" fontId="26" fillId="0" borderId="8" xfId="0" applyFont="1" applyBorder="1" applyAlignment="1">
      <alignment horizontal="left" vertical="center" wrapText="1"/>
    </xf>
    <xf numFmtId="0" fontId="26" fillId="0" borderId="8" xfId="0" applyFont="1" applyBorder="1" applyAlignment="1">
      <alignment vertical="top" wrapText="1"/>
    </xf>
    <xf numFmtId="0" fontId="26" fillId="0" borderId="8" xfId="0" applyFont="1" applyBorder="1" applyAlignment="1">
      <alignment horizontal="left"/>
    </xf>
    <xf numFmtId="172" fontId="26" fillId="0" borderId="8" xfId="2" applyNumberFormat="1" applyFont="1" applyBorder="1"/>
    <xf numFmtId="0" fontId="26" fillId="0" borderId="17" xfId="0" applyFont="1" applyFill="1" applyBorder="1" applyAlignment="1">
      <alignment horizontal="left"/>
    </xf>
    <xf numFmtId="4" fontId="22" fillId="0" borderId="8" xfId="0" applyNumberFormat="1" applyFont="1" applyBorder="1" applyAlignment="1">
      <alignment vertical="center" wrapText="1"/>
    </xf>
    <xf numFmtId="4" fontId="26" fillId="0" borderId="8" xfId="0" applyNumberFormat="1" applyFont="1" applyBorder="1" applyAlignment="1">
      <alignment vertical="center" wrapText="1"/>
    </xf>
    <xf numFmtId="0" fontId="22" fillId="0" borderId="8" xfId="0" applyNumberFormat="1" applyFont="1" applyBorder="1"/>
    <xf numFmtId="0" fontId="22" fillId="0" borderId="0" xfId="0" applyNumberFormat="1" applyFont="1"/>
    <xf numFmtId="0" fontId="22" fillId="0" borderId="0" xfId="0" applyNumberFormat="1" applyFont="1" applyAlignment="1">
      <alignment wrapText="1"/>
    </xf>
    <xf numFmtId="3" fontId="22" fillId="0" borderId="0" xfId="0" applyNumberFormat="1" applyFont="1"/>
    <xf numFmtId="0" fontId="26" fillId="0" borderId="8" xfId="0" applyFont="1" applyBorder="1"/>
    <xf numFmtId="165" fontId="26" fillId="0" borderId="8" xfId="2" applyNumberFormat="1" applyFont="1" applyBorder="1"/>
    <xf numFmtId="0" fontId="0" fillId="0" borderId="0" xfId="0" applyFont="1" applyAlignment="1">
      <alignment vertical="top" wrapText="1"/>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center" vertical="center" wrapText="1"/>
    </xf>
    <xf numFmtId="0" fontId="17" fillId="0" borderId="0" xfId="0" applyFont="1" applyAlignment="1">
      <alignment horizontal="left" vertical="top" wrapText="1"/>
    </xf>
    <xf numFmtId="0" fontId="0" fillId="0" borderId="0" xfId="0" applyAlignment="1">
      <alignment horizontal="center" vertical="center" wrapText="1"/>
    </xf>
    <xf numFmtId="0" fontId="17" fillId="0" borderId="0" xfId="0" applyFont="1" applyBorder="1" applyAlignment="1">
      <alignment horizontal="left" vertical="top" wrapText="1"/>
    </xf>
    <xf numFmtId="0" fontId="0" fillId="0" borderId="8" xfId="0" applyFont="1" applyBorder="1" applyAlignment="1">
      <alignment horizontal="left" vertical="top"/>
    </xf>
    <xf numFmtId="0" fontId="0" fillId="0" borderId="8" xfId="0" applyFont="1" applyBorder="1" applyAlignment="1">
      <alignment horizontal="left" vertical="top" wrapText="1"/>
    </xf>
    <xf numFmtId="0" fontId="56" fillId="0" borderId="8" xfId="0" applyFont="1" applyBorder="1" applyAlignment="1">
      <alignment horizontal="left" vertical="top" wrapText="1"/>
    </xf>
    <xf numFmtId="0" fontId="56" fillId="0" borderId="8" xfId="0" applyFont="1" applyBorder="1" applyAlignment="1">
      <alignment horizontal="left" vertical="top"/>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0" fillId="5" borderId="5" xfId="0" applyFont="1" applyFill="1" applyBorder="1" applyAlignment="1">
      <alignment horizontal="center" vertical="top"/>
    </xf>
    <xf numFmtId="0" fontId="10" fillId="5" borderId="6" xfId="0" applyFont="1" applyFill="1" applyBorder="1" applyAlignment="1">
      <alignment horizontal="center" vertical="top"/>
    </xf>
    <xf numFmtId="0" fontId="10"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0" fillId="5" borderId="5" xfId="0" applyFont="1" applyFill="1" applyBorder="1" applyAlignment="1">
      <alignment horizontal="center" vertical="top" wrapText="1"/>
    </xf>
    <xf numFmtId="0" fontId="10" fillId="5" borderId="6" xfId="0" applyFont="1" applyFill="1" applyBorder="1" applyAlignment="1">
      <alignment horizontal="center" vertical="top" wrapText="1"/>
    </xf>
    <xf numFmtId="0" fontId="10" fillId="5" borderId="7" xfId="0" applyFont="1" applyFill="1" applyBorder="1" applyAlignment="1">
      <alignment horizontal="center" vertical="top"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0" fillId="0" borderId="6" xfId="0" applyFont="1" applyBorder="1" applyAlignment="1">
      <alignment horizontal="center" vertical="top" wrapText="1"/>
    </xf>
    <xf numFmtId="0" fontId="10" fillId="0" borderId="7" xfId="0" applyFont="1" applyBorder="1" applyAlignment="1">
      <alignment horizontal="center"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3" fillId="0" borderId="0" xfId="0" applyFont="1" applyBorder="1" applyAlignment="1">
      <alignment horizontal="center" vertical="top" wrapText="1"/>
    </xf>
    <xf numFmtId="0" fontId="18" fillId="0" borderId="0" xfId="0" applyFont="1" applyBorder="1" applyAlignment="1">
      <alignment horizontal="center" vertical="top" wrapText="1"/>
    </xf>
    <xf numFmtId="0" fontId="19" fillId="2" borderId="1" xfId="0" applyFont="1" applyFill="1" applyBorder="1" applyAlignment="1">
      <alignment horizontal="center" wrapText="1"/>
    </xf>
    <xf numFmtId="0" fontId="19" fillId="2" borderId="2" xfId="0" applyFont="1" applyFill="1" applyBorder="1" applyAlignment="1">
      <alignment horizontal="center" wrapText="1"/>
    </xf>
    <xf numFmtId="0" fontId="19" fillId="2" borderId="3" xfId="0" applyFont="1" applyFill="1" applyBorder="1" applyAlignment="1">
      <alignment horizontal="center" wrapText="1"/>
    </xf>
    <xf numFmtId="0" fontId="19" fillId="2" borderId="4" xfId="0" applyFont="1" applyFill="1" applyBorder="1" applyAlignment="1">
      <alignment horizontal="center" wrapText="1"/>
    </xf>
    <xf numFmtId="0" fontId="22" fillId="0" borderId="0" xfId="0" applyFont="1" applyAlignment="1">
      <alignment horizontal="left" vertical="center" wrapText="1"/>
    </xf>
    <xf numFmtId="0" fontId="10"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10" fillId="0" borderId="0" xfId="0" applyFont="1" applyBorder="1" applyAlignment="1">
      <alignment horizontal="left" vertical="center" wrapText="1"/>
    </xf>
    <xf numFmtId="0" fontId="0"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left" vertical="top" wrapText="1"/>
    </xf>
    <xf numFmtId="0" fontId="0" fillId="0" borderId="12" xfId="0" applyBorder="1" applyAlignment="1">
      <alignment horizontal="left" vertical="top" wrapText="1"/>
    </xf>
    <xf numFmtId="166" fontId="17" fillId="0" borderId="0" xfId="0" applyNumberFormat="1" applyFont="1" applyFill="1" applyBorder="1" applyAlignment="1">
      <alignment horizontal="left" vertical="center" wrapText="1"/>
    </xf>
    <xf numFmtId="166" fontId="17" fillId="0" borderId="0" xfId="0" applyNumberFormat="1" applyFont="1" applyFill="1" applyBorder="1" applyAlignment="1">
      <alignment horizontal="left" vertical="center"/>
    </xf>
    <xf numFmtId="166" fontId="0" fillId="0" borderId="8" xfId="0" applyNumberFormat="1" applyFill="1" applyBorder="1" applyAlignment="1">
      <alignment horizontal="center" vertical="center" wrapText="1"/>
    </xf>
    <xf numFmtId="0" fontId="0" fillId="0" borderId="8" xfId="0" applyBorder="1" applyAlignment="1">
      <alignment horizontal="center" vertical="center"/>
    </xf>
    <xf numFmtId="166" fontId="0" fillId="0" borderId="0" xfId="0" applyNumberFormat="1" applyFont="1" applyFill="1" applyBorder="1" applyAlignment="1">
      <alignment vertical="center" wrapText="1"/>
    </xf>
    <xf numFmtId="0" fontId="0" fillId="0" borderId="0" xfId="0" applyFont="1" applyAlignment="1">
      <alignment vertical="center" wrapText="1"/>
    </xf>
    <xf numFmtId="0" fontId="0" fillId="0" borderId="14"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2" fillId="0" borderId="0" xfId="0" applyFont="1" applyAlignment="1">
      <alignment horizontal="left" vertical="center" wrapText="1"/>
    </xf>
    <xf numFmtId="0" fontId="5" fillId="0" borderId="0" xfId="0" applyFont="1" applyAlignment="1">
      <alignment horizontal="left" vertical="center" wrapText="1"/>
    </xf>
    <xf numFmtId="3" fontId="26" fillId="0" borderId="5" xfId="0" applyNumberFormat="1" applyFont="1" applyFill="1" applyBorder="1" applyAlignment="1">
      <alignment horizontal="center" vertical="center"/>
    </xf>
    <xf numFmtId="3" fontId="26" fillId="0" borderId="6" xfId="0" applyNumberFormat="1" applyFont="1" applyFill="1" applyBorder="1" applyAlignment="1">
      <alignment horizontal="center" vertical="center"/>
    </xf>
    <xf numFmtId="3" fontId="26" fillId="0" borderId="7" xfId="0" applyNumberFormat="1" applyFont="1" applyFill="1" applyBorder="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Border="1" applyAlignment="1">
      <alignment horizontal="center" vertical="center" wrapText="1"/>
    </xf>
    <xf numFmtId="3" fontId="26" fillId="0" borderId="5" xfId="0" applyNumberFormat="1" applyFont="1" applyFill="1" applyBorder="1" applyAlignment="1">
      <alignment horizontal="center" vertical="center" wrapText="1"/>
    </xf>
    <xf numFmtId="3" fontId="26" fillId="0" borderId="6" xfId="0" applyNumberFormat="1" applyFont="1" applyFill="1" applyBorder="1" applyAlignment="1">
      <alignment horizontal="center" vertical="center" wrapText="1"/>
    </xf>
    <xf numFmtId="3" fontId="26" fillId="0" borderId="7"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11"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Alignment="1"/>
    <xf numFmtId="0" fontId="0" fillId="0" borderId="0" xfId="0" applyAlignment="1">
      <alignment wrapText="1"/>
    </xf>
    <xf numFmtId="0" fontId="0" fillId="0" borderId="0" xfId="0" applyFont="1" applyAlignment="1">
      <alignment horizontal="left" wrapText="1"/>
    </xf>
    <xf numFmtId="0" fontId="0" fillId="0" borderId="0" xfId="0" applyAlignment="1">
      <alignment horizontal="left" wrapText="1"/>
    </xf>
    <xf numFmtId="0" fontId="0" fillId="0" borderId="0" xfId="0" applyFont="1" applyFill="1" applyBorder="1" applyAlignment="1">
      <alignment horizontal="left" vertical="top" wrapText="1"/>
    </xf>
    <xf numFmtId="0" fontId="26" fillId="0" borderId="14" xfId="1" applyFont="1" applyBorder="1" applyAlignment="1">
      <alignment horizontal="center" vertical="center"/>
    </xf>
    <xf numFmtId="0" fontId="26" fillId="0" borderId="17" xfId="0" applyFont="1" applyBorder="1" applyAlignment="1">
      <alignment horizontal="center" vertical="center"/>
    </xf>
    <xf numFmtId="0" fontId="0" fillId="0" borderId="0" xfId="1" applyFont="1" applyAlignment="1">
      <alignment horizontal="left" vertical="center" wrapText="1"/>
    </xf>
    <xf numFmtId="0" fontId="10" fillId="0" borderId="0" xfId="1" applyFont="1" applyAlignment="1">
      <alignment horizontal="left" vertical="center" wrapText="1"/>
    </xf>
    <xf numFmtId="0" fontId="0" fillId="0" borderId="0" xfId="1" applyFont="1" applyAlignment="1">
      <alignment horizontal="left" vertical="top" wrapText="1"/>
    </xf>
    <xf numFmtId="0" fontId="26" fillId="0" borderId="9" xfId="0" applyFont="1" applyBorder="1" applyAlignment="1">
      <alignment horizontal="center" vertical="center"/>
    </xf>
    <xf numFmtId="0" fontId="22"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2" fillId="0" borderId="14" xfId="1" applyFont="1" applyBorder="1" applyAlignment="1">
      <alignment horizontal="center" vertical="center"/>
    </xf>
    <xf numFmtId="0" fontId="22" fillId="0" borderId="8" xfId="1" applyFont="1" applyBorder="1" applyAlignment="1">
      <alignment horizontal="center" vertical="center"/>
    </xf>
    <xf numFmtId="0" fontId="22" fillId="0" borderId="14" xfId="1" applyFont="1" applyBorder="1" applyAlignment="1">
      <alignment horizontal="center" vertical="center" wrapText="1"/>
    </xf>
    <xf numFmtId="0" fontId="10" fillId="0" borderId="0" xfId="1" applyFill="1" applyBorder="1" applyAlignment="1">
      <alignment horizontal="left" vertical="center" wrapText="1"/>
    </xf>
    <xf numFmtId="0" fontId="10" fillId="0" borderId="0" xfId="1" applyFont="1" applyFill="1" applyBorder="1" applyAlignment="1">
      <alignment horizontal="left" vertical="center" wrapText="1"/>
    </xf>
    <xf numFmtId="0" fontId="22" fillId="0" borderId="5" xfId="1" applyFont="1" applyBorder="1" applyAlignment="1">
      <alignment horizontal="center"/>
    </xf>
    <xf numFmtId="0" fontId="22" fillId="0" borderId="6" xfId="0" applyFont="1" applyBorder="1" applyAlignment="1">
      <alignment horizontal="center"/>
    </xf>
    <xf numFmtId="0" fontId="22" fillId="0" borderId="7" xfId="0" applyFont="1" applyBorder="1" applyAlignment="1">
      <alignment horizontal="center"/>
    </xf>
    <xf numFmtId="0" fontId="10" fillId="0" borderId="0" xfId="1" applyFont="1" applyAlignment="1">
      <alignment horizontal="left" vertical="top" wrapText="1"/>
    </xf>
    <xf numFmtId="170" fontId="22" fillId="0" borderId="5" xfId="1" applyNumberFormat="1"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Border="1" applyAlignment="1">
      <alignment horizontal="center" vertical="top" wrapText="1"/>
    </xf>
    <xf numFmtId="0" fontId="0" fillId="0" borderId="0" xfId="0" applyAlignment="1">
      <alignment horizontal="left" vertical="top" wrapText="1"/>
    </xf>
    <xf numFmtId="0" fontId="0" fillId="0" borderId="0" xfId="0" applyFill="1" applyBorder="1" applyAlignment="1">
      <alignment horizontal="left" vertical="center" wrapText="1"/>
    </xf>
    <xf numFmtId="3" fontId="26" fillId="0" borderId="8" xfId="0" applyNumberFormat="1" applyFont="1" applyBorder="1" applyAlignment="1">
      <alignment horizontal="center" vertical="top"/>
    </xf>
    <xf numFmtId="3" fontId="26" fillId="0" borderId="8" xfId="0" applyNumberFormat="1" applyFont="1" applyBorder="1" applyAlignment="1">
      <alignment horizontal="center" vertical="top" wrapText="1"/>
    </xf>
    <xf numFmtId="0" fontId="31" fillId="0" borderId="8" xfId="0" applyFont="1" applyBorder="1" applyAlignment="1">
      <alignment horizontal="center" vertical="center"/>
    </xf>
    <xf numFmtId="0" fontId="31" fillId="0" borderId="5" xfId="0" applyFont="1" applyBorder="1" applyAlignment="1">
      <alignment horizontal="center" vertical="center"/>
    </xf>
    <xf numFmtId="0" fontId="31" fillId="0" borderId="8" xfId="0" applyFont="1" applyBorder="1" applyAlignment="1">
      <alignment horizontal="left" vertical="center" wrapText="1"/>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9" fillId="8" borderId="15" xfId="0" applyFont="1" applyFill="1" applyBorder="1" applyAlignment="1">
      <alignment horizontal="center" wrapText="1"/>
    </xf>
    <xf numFmtId="0" fontId="9" fillId="8" borderId="12" xfId="0" applyFont="1" applyFill="1" applyBorder="1" applyAlignment="1">
      <alignment horizontal="center" wrapText="1"/>
    </xf>
    <xf numFmtId="0" fontId="9" fillId="8" borderId="16" xfId="0" applyFont="1" applyFill="1" applyBorder="1" applyAlignment="1">
      <alignment horizontal="center" wrapText="1"/>
    </xf>
    <xf numFmtId="0" fontId="9" fillId="8" borderId="15" xfId="0" applyFont="1" applyFill="1" applyBorder="1" applyAlignment="1">
      <alignment horizontal="center"/>
    </xf>
    <xf numFmtId="0" fontId="9" fillId="8" borderId="12" xfId="0" applyFont="1" applyFill="1" applyBorder="1" applyAlignment="1">
      <alignment horizontal="center"/>
    </xf>
    <xf numFmtId="0" fontId="9" fillId="8" borderId="16" xfId="0" applyFont="1" applyFill="1" applyBorder="1" applyAlignment="1">
      <alignment horizontal="center"/>
    </xf>
    <xf numFmtId="0" fontId="9" fillId="0" borderId="8" xfId="0" applyFont="1" applyBorder="1" applyAlignment="1">
      <alignment horizontal="center" vertical="center"/>
    </xf>
    <xf numFmtId="0" fontId="9" fillId="0" borderId="5" xfId="0" applyFont="1" applyBorder="1" applyAlignment="1">
      <alignment horizontal="center" vertical="center"/>
    </xf>
    <xf numFmtId="0" fontId="9" fillId="0" borderId="8" xfId="0" applyFont="1" applyBorder="1" applyAlignment="1">
      <alignment horizontal="center"/>
    </xf>
    <xf numFmtId="0" fontId="0" fillId="0" borderId="0" xfId="0" applyAlignment="1">
      <alignment horizontal="left" vertical="center" wrapText="1"/>
    </xf>
    <xf numFmtId="0" fontId="10" fillId="0" borderId="0" xfId="0" applyFont="1" applyBorder="1" applyAlignment="1">
      <alignment horizontal="left" vertical="top" wrapText="1"/>
    </xf>
    <xf numFmtId="0" fontId="0" fillId="0" borderId="0" xfId="0" applyBorder="1" applyAlignment="1">
      <alignment horizontal="left" vertical="top" wrapText="1"/>
    </xf>
    <xf numFmtId="3" fontId="26" fillId="0" borderId="19" xfId="0" applyNumberFormat="1" applyFont="1" applyBorder="1" applyAlignment="1">
      <alignment horizontal="center"/>
    </xf>
    <xf numFmtId="3" fontId="26" fillId="0" borderId="9" xfId="0" applyNumberFormat="1" applyFont="1" applyBorder="1" applyAlignment="1">
      <alignment horizontal="center"/>
    </xf>
    <xf numFmtId="3" fontId="26" fillId="0" borderId="18" xfId="0" applyNumberFormat="1" applyFont="1" applyBorder="1" applyAlignment="1">
      <alignment horizontal="center"/>
    </xf>
    <xf numFmtId="3" fontId="17" fillId="0" borderId="8" xfId="0" applyNumberFormat="1" applyFont="1" applyBorder="1" applyAlignment="1">
      <alignment horizontal="center"/>
    </xf>
    <xf numFmtId="3" fontId="17" fillId="0" borderId="19" xfId="0" applyNumberFormat="1" applyFont="1" applyBorder="1" applyAlignment="1">
      <alignment horizontal="center"/>
    </xf>
    <xf numFmtId="3" fontId="17" fillId="0" borderId="9" xfId="0" applyNumberFormat="1" applyFont="1" applyBorder="1" applyAlignment="1">
      <alignment horizontal="center"/>
    </xf>
    <xf numFmtId="3" fontId="17" fillId="0" borderId="18" xfId="0" applyNumberFormat="1" applyFont="1" applyBorder="1" applyAlignment="1">
      <alignment horizontal="center"/>
    </xf>
    <xf numFmtId="0" fontId="51" fillId="14" borderId="5" xfId="1" applyFont="1" applyFill="1" applyBorder="1" applyAlignment="1">
      <alignment horizontal="center"/>
    </xf>
    <xf numFmtId="0" fontId="51" fillId="14" borderId="6" xfId="1" applyFont="1" applyFill="1" applyBorder="1" applyAlignment="1">
      <alignment horizontal="center"/>
    </xf>
    <xf numFmtId="0" fontId="51" fillId="14" borderId="7" xfId="1" applyFont="1" applyFill="1" applyBorder="1" applyAlignment="1">
      <alignment horizontal="center"/>
    </xf>
    <xf numFmtId="0" fontId="10" fillId="9" borderId="14" xfId="1" applyFill="1" applyBorder="1" applyAlignment="1">
      <alignment horizontal="center" vertical="center"/>
    </xf>
    <xf numFmtId="0" fontId="10" fillId="9" borderId="9" xfId="1" applyFill="1" applyBorder="1" applyAlignment="1">
      <alignment horizontal="center" vertical="center"/>
    </xf>
    <xf numFmtId="0" fontId="22" fillId="0" borderId="0" xfId="1" applyFont="1" applyAlignment="1">
      <alignment horizontal="left" vertical="center" wrapText="1"/>
    </xf>
    <xf numFmtId="0" fontId="22" fillId="0" borderId="0" xfId="1" applyFont="1" applyAlignment="1">
      <alignment horizontal="left" vertical="top"/>
    </xf>
    <xf numFmtId="0" fontId="51" fillId="14" borderId="8" xfId="1" applyFont="1" applyFill="1" applyBorder="1" applyAlignment="1">
      <alignment horizontal="center"/>
    </xf>
  </cellXfs>
  <cellStyles count="15">
    <cellStyle name="Comma" xfId="8" builtinId="3"/>
    <cellStyle name="Comma 2" xfId="2" xr:uid="{00000000-0005-0000-0000-000001000000}"/>
    <cellStyle name="Comma 3" xfId="13" xr:uid="{00000000-0005-0000-0000-000002000000}"/>
    <cellStyle name="Comma 6 2" xfId="6" xr:uid="{00000000-0005-0000-0000-000003000000}"/>
    <cellStyle name="Comma 8" xfId="7" xr:uid="{00000000-0005-0000-0000-000004000000}"/>
    <cellStyle name="Good" xfId="14" builtinId="26"/>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Percent 2" xfId="5"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2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gif"/><Relationship Id="rId2" Type="http://schemas.openxmlformats.org/officeDocument/2006/relationships/image" Target="../media/image2.gi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gif"/></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(5,355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542-9F49-8DB7-ED88CC21916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7"/>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4542-9F49-8DB7-ED88CC21916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4542-9F49-8DB7-ED88CC219160}"/>
              </c:ext>
            </c:extLst>
          </c:dPt>
          <c:dLbls>
            <c:dLbl>
              <c:idx val="0"/>
              <c:layout>
                <c:manualLayout>
                  <c:x val="0.1106860908687707"/>
                  <c:y val="4.26231719241886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2-9F49-8DB7-ED88CC219160}"/>
                </c:ext>
              </c:extLst>
            </c:dLbl>
            <c:dLbl>
              <c:idx val="7"/>
              <c:layout>
                <c:manualLayout>
                  <c:x val="-4.6714987905615818E-2"/>
                  <c:y val="-6.5540006370276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42-9F49-8DB7-ED88CC219160}"/>
                </c:ext>
              </c:extLst>
            </c:dLbl>
            <c:dLbl>
              <c:idx val="8"/>
              <c:layout>
                <c:manualLayout>
                  <c:x val="2.5597448858145515E-2"/>
                  <c:y val="-9.64960411487565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F-C34F-9B32-C9D8B2F01B82}"/>
                </c:ext>
              </c:extLst>
            </c:dLbl>
            <c:dLbl>
              <c:idx val="9"/>
              <c:layout>
                <c:manualLayout>
                  <c:x val="-0.1135611570848426"/>
                  <c:y val="-0.180392254122218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4442624730319598"/>
                  <c:y val="-0.159480134126933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Ingest!$B$7:$B$18</c:f>
              <c:numCache>
                <c:formatCode>#,##0.0</c:formatCode>
                <c:ptCount val="12"/>
                <c:pt idx="0">
                  <c:v>507.86356640625002</c:v>
                </c:pt>
                <c:pt idx="1">
                  <c:v>2272.7950820312499</c:v>
                </c:pt>
                <c:pt idx="2">
                  <c:v>5.4938203124999996</c:v>
                </c:pt>
                <c:pt idx="3">
                  <c:v>528.64366015625001</c:v>
                </c:pt>
                <c:pt idx="4">
                  <c:v>1.2493583984375001</c:v>
                </c:pt>
                <c:pt idx="5">
                  <c:v>614.24538476562498</c:v>
                </c:pt>
                <c:pt idx="6">
                  <c:v>491.96327343749999</c:v>
                </c:pt>
                <c:pt idx="7">
                  <c:v>450.97563671875002</c:v>
                </c:pt>
                <c:pt idx="8">
                  <c:v>297.27746484375001</c:v>
                </c:pt>
                <c:pt idx="9">
                  <c:v>40.196364257812498</c:v>
                </c:pt>
                <c:pt idx="10">
                  <c:v>143.53113769531251</c:v>
                </c:pt>
                <c:pt idx="11">
                  <c:v>0.76112988281250005</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Distribution!$A$134</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Distribution!$B$134:$M$134</c:f>
              <c:numCache>
                <c:formatCode>#,##0.00</c:formatCode>
                <c:ptCount val="12"/>
                <c:pt idx="0">
                  <c:v>12.455520999999999</c:v>
                </c:pt>
                <c:pt idx="1">
                  <c:v>19.428872999999999</c:v>
                </c:pt>
                <c:pt idx="2">
                  <c:v>295.582764</c:v>
                </c:pt>
                <c:pt idx="3">
                  <c:v>198.91069400000001</c:v>
                </c:pt>
                <c:pt idx="4">
                  <c:v>3.6483120000000002</c:v>
                </c:pt>
                <c:pt idx="5">
                  <c:v>142.99999299999999</c:v>
                </c:pt>
                <c:pt idx="6">
                  <c:v>202.051321</c:v>
                </c:pt>
                <c:pt idx="7">
                  <c:v>51.079549999999998</c:v>
                </c:pt>
                <c:pt idx="8">
                  <c:v>24.431757000000001</c:v>
                </c:pt>
                <c:pt idx="9">
                  <c:v>11.623811</c:v>
                </c:pt>
                <c:pt idx="10">
                  <c:v>22.383865</c:v>
                </c:pt>
                <c:pt idx="11">
                  <c:v>0.77158400000000005</c:v>
                </c:pt>
              </c:numCache>
            </c:numRef>
          </c:val>
          <c:extLst>
            <c:ext xmlns:c16="http://schemas.microsoft.com/office/drawing/2014/chart" uri="{C3380CC4-5D6E-409C-BE32-E72D297353CC}">
              <c16:uniqueId val="{00000000-A7B2-2B44-93A3-9687CE7B5738}"/>
            </c:ext>
          </c:extLst>
        </c:ser>
        <c:ser>
          <c:idx val="1"/>
          <c:order val="1"/>
          <c:tx>
            <c:strRef>
              <c:f>Distribution!$A$135</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Distribution!$B$135:$M$135</c:f>
              <c:numCache>
                <c:formatCode>#,##0.00</c:formatCode>
                <c:ptCount val="12"/>
                <c:pt idx="0">
                  <c:v>1.300562</c:v>
                </c:pt>
                <c:pt idx="1">
                  <c:v>8.8543240000000001</c:v>
                </c:pt>
                <c:pt idx="2">
                  <c:v>43.156159000000002</c:v>
                </c:pt>
                <c:pt idx="3">
                  <c:v>39.929510999999998</c:v>
                </c:pt>
                <c:pt idx="4">
                  <c:v>0.94028699999999998</c:v>
                </c:pt>
                <c:pt idx="5">
                  <c:v>26.386745000000001</c:v>
                </c:pt>
                <c:pt idx="6">
                  <c:v>16.395909</c:v>
                </c:pt>
                <c:pt idx="7">
                  <c:v>2.7896619999999999</c:v>
                </c:pt>
                <c:pt idx="8">
                  <c:v>4.4002949999999998</c:v>
                </c:pt>
                <c:pt idx="9">
                  <c:v>3.6185939999999999</c:v>
                </c:pt>
                <c:pt idx="10">
                  <c:v>9.9187849999999997</c:v>
                </c:pt>
                <c:pt idx="11">
                  <c:v>0.346692</c:v>
                </c:pt>
              </c:numCache>
            </c:numRef>
          </c:val>
          <c:extLst>
            <c:ext xmlns:c16="http://schemas.microsoft.com/office/drawing/2014/chart" uri="{C3380CC4-5D6E-409C-BE32-E72D297353CC}">
              <c16:uniqueId val="{00000001-A7B2-2B44-93A3-9687CE7B5738}"/>
            </c:ext>
          </c:extLst>
        </c:ser>
        <c:ser>
          <c:idx val="2"/>
          <c:order val="2"/>
          <c:tx>
            <c:strRef>
              <c:f>Distribution!$A$136</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Distribution!$B$136:$M$136</c:f>
              <c:numCache>
                <c:formatCode>#,##0.00</c:formatCode>
                <c:ptCount val="12"/>
                <c:pt idx="0">
                  <c:v>9.5172039999999996</c:v>
                </c:pt>
                <c:pt idx="1">
                  <c:v>2.318028</c:v>
                </c:pt>
                <c:pt idx="2">
                  <c:v>10.309317999999999</c:v>
                </c:pt>
                <c:pt idx="3">
                  <c:v>136.870902</c:v>
                </c:pt>
                <c:pt idx="4">
                  <c:v>2.5681120000000002</c:v>
                </c:pt>
                <c:pt idx="5">
                  <c:v>70.083354</c:v>
                </c:pt>
                <c:pt idx="6">
                  <c:v>44.223483000000002</c:v>
                </c:pt>
                <c:pt idx="7">
                  <c:v>9.6934140000000006</c:v>
                </c:pt>
                <c:pt idx="8">
                  <c:v>3.0669279999999999</c:v>
                </c:pt>
                <c:pt idx="9">
                  <c:v>10.942888999999999</c:v>
                </c:pt>
                <c:pt idx="10">
                  <c:v>17.529997000000002</c:v>
                </c:pt>
                <c:pt idx="11">
                  <c:v>5.6439999999999997E-2</c:v>
                </c:pt>
              </c:numCache>
            </c:numRef>
          </c:val>
          <c:extLst>
            <c:ext xmlns:c16="http://schemas.microsoft.com/office/drawing/2014/chart" uri="{C3380CC4-5D6E-409C-BE32-E72D297353CC}">
              <c16:uniqueId val="{00000002-A7B2-2B44-93A3-9687CE7B5738}"/>
            </c:ext>
          </c:extLst>
        </c:ser>
        <c:ser>
          <c:idx val="3"/>
          <c:order val="3"/>
          <c:tx>
            <c:strRef>
              <c:f>Distribution!$A$137</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Distribution!$B$137:$M$137</c:f>
              <c:numCache>
                <c:formatCode>#,##0.00</c:formatCode>
                <c:ptCount val="12"/>
                <c:pt idx="0">
                  <c:v>10.701117</c:v>
                </c:pt>
                <c:pt idx="1">
                  <c:v>0.75139299999999998</c:v>
                </c:pt>
                <c:pt idx="2">
                  <c:v>17.389562000000002</c:v>
                </c:pt>
                <c:pt idx="3">
                  <c:v>20.928768999999999</c:v>
                </c:pt>
                <c:pt idx="4">
                  <c:v>69.704077999999996</c:v>
                </c:pt>
                <c:pt idx="5">
                  <c:v>8.0066769999999998</c:v>
                </c:pt>
                <c:pt idx="6">
                  <c:v>100.764398</c:v>
                </c:pt>
                <c:pt idx="7">
                  <c:v>3.3204539999999998</c:v>
                </c:pt>
                <c:pt idx="8">
                  <c:v>2.144879</c:v>
                </c:pt>
                <c:pt idx="9">
                  <c:v>3.168364</c:v>
                </c:pt>
                <c:pt idx="10">
                  <c:v>8.1554800000000007</c:v>
                </c:pt>
                <c:pt idx="11">
                  <c:v>8.5922999999999999E-2</c:v>
                </c:pt>
              </c:numCache>
            </c:numRef>
          </c:val>
          <c:extLst>
            <c:ext xmlns:c16="http://schemas.microsoft.com/office/drawing/2014/chart" uri="{C3380CC4-5D6E-409C-BE32-E72D297353CC}">
              <c16:uniqueId val="{00000003-A7B2-2B44-93A3-9687CE7B5738}"/>
            </c:ext>
          </c:extLst>
        </c:ser>
        <c:ser>
          <c:idx val="4"/>
          <c:order val="4"/>
          <c:tx>
            <c:strRef>
              <c:f>Distribution!$A$138</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Distribution!$B$138:$M$138</c:f>
              <c:numCache>
                <c:formatCode>#,##0.00</c:formatCode>
                <c:ptCount val="12"/>
                <c:pt idx="0">
                  <c:v>0.114761</c:v>
                </c:pt>
                <c:pt idx="1">
                  <c:v>1.8221999999999999E-2</c:v>
                </c:pt>
                <c:pt idx="2">
                  <c:v>9.9068000000000003E-2</c:v>
                </c:pt>
                <c:pt idx="3">
                  <c:v>3.8770389999999999</c:v>
                </c:pt>
                <c:pt idx="4">
                  <c:v>2.2499999999999999E-4</c:v>
                </c:pt>
                <c:pt idx="5">
                  <c:v>0.71134399999999998</c:v>
                </c:pt>
                <c:pt idx="6">
                  <c:v>0.49116100000000001</c:v>
                </c:pt>
                <c:pt idx="7">
                  <c:v>0.964619</c:v>
                </c:pt>
                <c:pt idx="8">
                  <c:v>0.34090100000000001</c:v>
                </c:pt>
                <c:pt idx="9">
                  <c:v>8.7133000000000002E-2</c:v>
                </c:pt>
                <c:pt idx="10">
                  <c:v>0.20145099999999999</c:v>
                </c:pt>
                <c:pt idx="11">
                  <c:v>5.7190000000000001E-3</c:v>
                </c:pt>
              </c:numCache>
            </c:numRef>
          </c:val>
          <c:extLst>
            <c:ext xmlns:c16="http://schemas.microsoft.com/office/drawing/2014/chart" uri="{C3380CC4-5D6E-409C-BE32-E72D297353CC}">
              <c16:uniqueId val="{00000004-A7B2-2B44-93A3-9687CE7B5738}"/>
            </c:ext>
          </c:extLst>
        </c:ser>
        <c:ser>
          <c:idx val="5"/>
          <c:order val="5"/>
          <c:tx>
            <c:strRef>
              <c:f>Distribution!$A$139</c:f>
              <c:strCache>
                <c:ptCount val="1"/>
                <c:pt idx="0">
                  <c:v>US Other</c:v>
                </c:pt>
              </c:strCache>
            </c:strRef>
          </c:tx>
          <c:spPr>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Distribution!$B$139:$M$139</c:f>
              <c:numCache>
                <c:formatCode>#,##0.00</c:formatCode>
                <c:ptCount val="12"/>
                <c:pt idx="0">
                  <c:v>2.4677850000000001</c:v>
                </c:pt>
                <c:pt idx="1">
                  <c:v>0.60142499999999999</c:v>
                </c:pt>
                <c:pt idx="2">
                  <c:v>23.342148000000002</c:v>
                </c:pt>
                <c:pt idx="3">
                  <c:v>7.6269020000000003</c:v>
                </c:pt>
                <c:pt idx="4">
                  <c:v>6.2563999999999995E-2</c:v>
                </c:pt>
                <c:pt idx="5">
                  <c:v>27.881080000000001</c:v>
                </c:pt>
                <c:pt idx="6">
                  <c:v>7.4533129999999996</c:v>
                </c:pt>
                <c:pt idx="7">
                  <c:v>1.0134320000000001</c:v>
                </c:pt>
                <c:pt idx="8">
                  <c:v>3.9623059999999999</c:v>
                </c:pt>
                <c:pt idx="9">
                  <c:v>22.786156999999999</c:v>
                </c:pt>
                <c:pt idx="10">
                  <c:v>10.439211</c:v>
                </c:pt>
                <c:pt idx="11">
                  <c:v>0.119238</c:v>
                </c:pt>
              </c:numCache>
            </c:numRef>
          </c:val>
          <c:extLst>
            <c:ext xmlns:c16="http://schemas.microsoft.com/office/drawing/2014/chart" uri="{C3380CC4-5D6E-409C-BE32-E72D297353CC}">
              <c16:uniqueId val="{00000005-A7B2-2B44-93A3-9687CE7B5738}"/>
            </c:ext>
          </c:extLst>
        </c:ser>
        <c:ser>
          <c:idx val="6"/>
          <c:order val="6"/>
          <c:tx>
            <c:strRef>
              <c:f>Distribution!$A$140</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Distribution!$B$133:$M$133</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Distribution!$B$140:$M$140</c:f>
              <c:numCache>
                <c:formatCode>#,##0.00</c:formatCode>
                <c:ptCount val="12"/>
                <c:pt idx="0">
                  <c:v>2.0569E-2</c:v>
                </c:pt>
                <c:pt idx="1">
                  <c:v>1.8891000000000002E-2</c:v>
                </c:pt>
                <c:pt idx="2">
                  <c:v>0.841333</c:v>
                </c:pt>
                <c:pt idx="3">
                  <c:v>2.6940000000000002E-3</c:v>
                </c:pt>
                <c:pt idx="4">
                  <c:v>4.1229999999999999E-3</c:v>
                </c:pt>
                <c:pt idx="5">
                  <c:v>1.9910000000000001E-3</c:v>
                </c:pt>
                <c:pt idx="6">
                  <c:v>4.5135000000000002E-2</c:v>
                </c:pt>
                <c:pt idx="7">
                  <c:v>2.5900000000000001E-4</c:v>
                </c:pt>
                <c:pt idx="8">
                  <c:v>1.6119000000000001E-2</c:v>
                </c:pt>
                <c:pt idx="9">
                  <c:v>1.56E-4</c:v>
                </c:pt>
                <c:pt idx="10">
                  <c:v>0.25712200000000002</c:v>
                </c:pt>
                <c:pt idx="11">
                  <c:v>2.3259999999999999E-3</c:v>
                </c:pt>
              </c:numCache>
            </c:numRef>
          </c:val>
          <c:extLst>
            <c:ext xmlns:c16="http://schemas.microsoft.com/office/drawing/2014/chart" uri="{C3380CC4-5D6E-409C-BE32-E72D297353CC}">
              <c16:uniqueId val="{00000006-A7B2-2B44-93A3-9687CE7B5738}"/>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Distribution!$A$257</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Distribution!$B$257:$M$257</c:f>
              <c:numCache>
                <c:formatCode>_(* #,##0.00_);_(* \(#,##0.00\);_(* "-"??_);_(@_)</c:formatCode>
                <c:ptCount val="12"/>
                <c:pt idx="0">
                  <c:v>1.7129259341345411E-2</c:v>
                </c:pt>
                <c:pt idx="1">
                  <c:v>161.9171771231631</c:v>
                </c:pt>
                <c:pt idx="2">
                  <c:v>0</c:v>
                </c:pt>
                <c:pt idx="3">
                  <c:v>24.765424864154689</c:v>
                </c:pt>
                <c:pt idx="4">
                  <c:v>1.6842072340295996E-2</c:v>
                </c:pt>
                <c:pt idx="5">
                  <c:v>2.6940047828247753E-3</c:v>
                </c:pt>
                <c:pt idx="6">
                  <c:v>18.274537302933791</c:v>
                </c:pt>
                <c:pt idx="7">
                  <c:v>0.31371999588554883</c:v>
                </c:pt>
                <c:pt idx="8">
                  <c:v>106.57418214865332</c:v>
                </c:pt>
                <c:pt idx="9">
                  <c:v>3.6775723856408108E-5</c:v>
                </c:pt>
                <c:pt idx="10">
                  <c:v>0.53418735241484672</c:v>
                </c:pt>
                <c:pt idx="11">
                  <c:v>0</c:v>
                </c:pt>
              </c:numCache>
            </c:numRef>
          </c:val>
          <c:extLst>
            <c:ext xmlns:c16="http://schemas.microsoft.com/office/drawing/2014/chart" uri="{C3380CC4-5D6E-409C-BE32-E72D297353CC}">
              <c16:uniqueId val="{00000000-E733-7D40-BA51-40FD7C2670C1}"/>
            </c:ext>
          </c:extLst>
        </c:ser>
        <c:ser>
          <c:idx val="1"/>
          <c:order val="1"/>
          <c:tx>
            <c:strRef>
              <c:f>Distribution!$A$258</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Distribution!$B$258:$M$258</c:f>
              <c:numCache>
                <c:formatCode>_(* #,##0.00_);_(* \(#,##0.00\);_(* "-"??_);_(@_)</c:formatCode>
                <c:ptCount val="12"/>
                <c:pt idx="0">
                  <c:v>875.13418366034387</c:v>
                </c:pt>
                <c:pt idx="1">
                  <c:v>6673.5064469241306</c:v>
                </c:pt>
                <c:pt idx="2">
                  <c:v>194.57356512348633</c:v>
                </c:pt>
                <c:pt idx="3">
                  <c:v>1130.1213635319727</c:v>
                </c:pt>
                <c:pt idx="4">
                  <c:v>6.3435106652695996</c:v>
                </c:pt>
                <c:pt idx="5">
                  <c:v>756.85753794266998</c:v>
                </c:pt>
                <c:pt idx="6">
                  <c:v>5056.4867824151661</c:v>
                </c:pt>
                <c:pt idx="7">
                  <c:v>35.017537546019334</c:v>
                </c:pt>
                <c:pt idx="8">
                  <c:v>754.05122156500101</c:v>
                </c:pt>
                <c:pt idx="9">
                  <c:v>24.262103565883983</c:v>
                </c:pt>
                <c:pt idx="10">
                  <c:v>158.5851394820869</c:v>
                </c:pt>
                <c:pt idx="11">
                  <c:v>0</c:v>
                </c:pt>
              </c:numCache>
            </c:numRef>
          </c:val>
          <c:extLst>
            <c:ext xmlns:c16="http://schemas.microsoft.com/office/drawing/2014/chart" uri="{C3380CC4-5D6E-409C-BE32-E72D297353CC}">
              <c16:uniqueId val="{00000001-E733-7D40-BA51-40FD7C2670C1}"/>
            </c:ext>
          </c:extLst>
        </c:ser>
        <c:ser>
          <c:idx val="2"/>
          <c:order val="2"/>
          <c:tx>
            <c:strRef>
              <c:f>Distribution!$A$259</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Distribution!$B$259:$M$259</c:f>
              <c:numCache>
                <c:formatCode>_(* #,##0.00_);_(* \(#,##0.00\);_(* "-"??_);_(@_)</c:formatCode>
                <c:ptCount val="12"/>
                <c:pt idx="0">
                  <c:v>1092.2322595862138</c:v>
                </c:pt>
                <c:pt idx="1">
                  <c:v>211.52282654534667</c:v>
                </c:pt>
                <c:pt idx="2">
                  <c:v>50.25214152622803</c:v>
                </c:pt>
                <c:pt idx="3">
                  <c:v>822.86624388630855</c:v>
                </c:pt>
                <c:pt idx="4">
                  <c:v>8.6778171361311234</c:v>
                </c:pt>
                <c:pt idx="5">
                  <c:v>1333.4556747984179</c:v>
                </c:pt>
                <c:pt idx="6">
                  <c:v>2898.6556311558006</c:v>
                </c:pt>
                <c:pt idx="7">
                  <c:v>383.73922758625685</c:v>
                </c:pt>
                <c:pt idx="8">
                  <c:v>475.51309593497751</c:v>
                </c:pt>
                <c:pt idx="9">
                  <c:v>96.237685431879981</c:v>
                </c:pt>
                <c:pt idx="10">
                  <c:v>274.99234040420703</c:v>
                </c:pt>
                <c:pt idx="11">
                  <c:v>0</c:v>
                </c:pt>
              </c:numCache>
            </c:numRef>
          </c:val>
          <c:extLst>
            <c:ext xmlns:c16="http://schemas.microsoft.com/office/drawing/2014/chart" uri="{C3380CC4-5D6E-409C-BE32-E72D297353CC}">
              <c16:uniqueId val="{00000002-E733-7D40-BA51-40FD7C2670C1}"/>
            </c:ext>
          </c:extLst>
        </c:ser>
        <c:ser>
          <c:idx val="3"/>
          <c:order val="3"/>
          <c:tx>
            <c:strRef>
              <c:f>Distribution!$A$260</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Distribution!$B$260:$M$260</c:f>
              <c:numCache>
                <c:formatCode>_(* #,##0.00_);_(* \(#,##0.00\);_(* "-"??_);_(@_)</c:formatCode>
                <c:ptCount val="12"/>
                <c:pt idx="0">
                  <c:v>1171.7732571540207</c:v>
                </c:pt>
                <c:pt idx="1">
                  <c:v>1.9931782571802538E-4</c:v>
                </c:pt>
                <c:pt idx="2">
                  <c:v>5.3790493592714456E-2</c:v>
                </c:pt>
                <c:pt idx="3">
                  <c:v>612.0161399234189</c:v>
                </c:pt>
                <c:pt idx="4">
                  <c:v>11.02595913447832</c:v>
                </c:pt>
                <c:pt idx="5">
                  <c:v>2619.8799785773476</c:v>
                </c:pt>
                <c:pt idx="6">
                  <c:v>1614.830826202412</c:v>
                </c:pt>
                <c:pt idx="7">
                  <c:v>171.18441377764552</c:v>
                </c:pt>
                <c:pt idx="8">
                  <c:v>82.291473080781543</c:v>
                </c:pt>
                <c:pt idx="9">
                  <c:v>36.999282193290135</c:v>
                </c:pt>
                <c:pt idx="10">
                  <c:v>27.392767825256641</c:v>
                </c:pt>
                <c:pt idx="11">
                  <c:v>0</c:v>
                </c:pt>
              </c:numCache>
            </c:numRef>
          </c:val>
          <c:extLst>
            <c:ext xmlns:c16="http://schemas.microsoft.com/office/drawing/2014/chart" uri="{C3380CC4-5D6E-409C-BE32-E72D297353CC}">
              <c16:uniqueId val="{00000003-E733-7D40-BA51-40FD7C2670C1}"/>
            </c:ext>
          </c:extLst>
        </c:ser>
        <c:ser>
          <c:idx val="4"/>
          <c:order val="4"/>
          <c:tx>
            <c:strRef>
              <c:f>Distribution!$A$261</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Distribution!$B$261:$M$261</c:f>
              <c:numCache>
                <c:formatCode>_(* #,##0.00_);_(* \(#,##0.00\);_(* "-"??_);_(@_)</c:formatCode>
                <c:ptCount val="12"/>
                <c:pt idx="0">
                  <c:v>0</c:v>
                </c:pt>
                <c:pt idx="1">
                  <c:v>0</c:v>
                </c:pt>
                <c:pt idx="2">
                  <c:v>0</c:v>
                </c:pt>
                <c:pt idx="3">
                  <c:v>2953.2865337059084</c:v>
                </c:pt>
                <c:pt idx="4">
                  <c:v>0.17333751173009571</c:v>
                </c:pt>
                <c:pt idx="5">
                  <c:v>3119.8515756159181</c:v>
                </c:pt>
                <c:pt idx="6">
                  <c:v>42.6806954094126</c:v>
                </c:pt>
                <c:pt idx="7">
                  <c:v>25.392107624085742</c:v>
                </c:pt>
                <c:pt idx="8">
                  <c:v>0</c:v>
                </c:pt>
                <c:pt idx="9">
                  <c:v>177.1820220769209</c:v>
                </c:pt>
                <c:pt idx="10">
                  <c:v>143.71887495183887</c:v>
                </c:pt>
                <c:pt idx="11">
                  <c:v>12.077209116920995</c:v>
                </c:pt>
              </c:numCache>
            </c:numRef>
          </c:val>
          <c:extLst>
            <c:ext xmlns:c16="http://schemas.microsoft.com/office/drawing/2014/chart" uri="{C3380CC4-5D6E-409C-BE32-E72D297353CC}">
              <c16:uniqueId val="{00000004-E733-7D40-BA51-40FD7C2670C1}"/>
            </c:ext>
          </c:extLst>
        </c:ser>
        <c:ser>
          <c:idx val="5"/>
          <c:order val="5"/>
          <c:tx>
            <c:strRef>
              <c:f>Distribution!$A$262</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Distribution!$B$256:$M$256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Distribution!$B$262:$M$262</c:f>
              <c:numCache>
                <c:formatCode>_(* #,##0.00_);_(* \(#,##0.00\);_(* "-"??_);_(@_)</c:formatCode>
                <c:ptCount val="12"/>
                <c:pt idx="0">
                  <c:v>3.4660357306029179</c:v>
                </c:pt>
                <c:pt idx="1">
                  <c:v>0</c:v>
                </c:pt>
                <c:pt idx="2">
                  <c:v>2.529371701869414</c:v>
                </c:pt>
                <c:pt idx="3">
                  <c:v>66.530600980995501</c:v>
                </c:pt>
                <c:pt idx="4">
                  <c:v>0</c:v>
                </c:pt>
                <c:pt idx="5">
                  <c:v>24.693576548012032</c:v>
                </c:pt>
                <c:pt idx="6">
                  <c:v>0.92580561181512111</c:v>
                </c:pt>
                <c:pt idx="7">
                  <c:v>126.2949107762624</c:v>
                </c:pt>
                <c:pt idx="8">
                  <c:v>0.82655640391112595</c:v>
                </c:pt>
                <c:pt idx="9">
                  <c:v>1.4302113158919335E-3</c:v>
                </c:pt>
                <c:pt idx="10">
                  <c:v>2.9425915956071482</c:v>
                </c:pt>
                <c:pt idx="11">
                  <c:v>1.1565569413123731</c:v>
                </c:pt>
              </c:numCache>
            </c:numRef>
          </c:val>
          <c:extLst>
            <c:ext xmlns:c16="http://schemas.microsoft.com/office/drawing/2014/chart" uri="{C3380CC4-5D6E-409C-BE32-E72D297353CC}">
              <c16:uniqueId val="{00000005-E733-7D40-BA51-40FD7C2670C1}"/>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Distribution!$A$221</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Distribution!$B$221:$M$221</c:f>
              <c:numCache>
                <c:formatCode>_(* #,##0.00_);_(* \(#,##0.00\);_(* "-"??_);_(@_)</c:formatCode>
                <c:ptCount val="12"/>
                <c:pt idx="0">
                  <c:v>2.6984000000000001E-2</c:v>
                </c:pt>
                <c:pt idx="1">
                  <c:v>0.49639899999999998</c:v>
                </c:pt>
                <c:pt idx="2">
                  <c:v>0</c:v>
                </c:pt>
                <c:pt idx="3">
                  <c:v>0.38044499999999998</c:v>
                </c:pt>
                <c:pt idx="4">
                  <c:v>1.5199000000000001E-2</c:v>
                </c:pt>
                <c:pt idx="5">
                  <c:v>2.7500000000000002E-4</c:v>
                </c:pt>
                <c:pt idx="6">
                  <c:v>0.22086900000000001</c:v>
                </c:pt>
                <c:pt idx="7">
                  <c:v>0.10517700000000001</c:v>
                </c:pt>
                <c:pt idx="8">
                  <c:v>0.55193499999999995</c:v>
                </c:pt>
                <c:pt idx="9">
                  <c:v>4.3600000000000003E-4</c:v>
                </c:pt>
                <c:pt idx="10">
                  <c:v>3.2403000000000001E-2</c:v>
                </c:pt>
                <c:pt idx="11">
                  <c:v>0</c:v>
                </c:pt>
              </c:numCache>
            </c:numRef>
          </c:val>
          <c:extLst>
            <c:ext xmlns:c16="http://schemas.microsoft.com/office/drawing/2014/chart" uri="{C3380CC4-5D6E-409C-BE32-E72D297353CC}">
              <c16:uniqueId val="{00000000-A6F8-C348-8BC6-1F4B24AD6439}"/>
            </c:ext>
          </c:extLst>
        </c:ser>
        <c:ser>
          <c:idx val="1"/>
          <c:order val="1"/>
          <c:tx>
            <c:strRef>
              <c:f>Distribution!$A$222</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Distribution!$B$222:$M$222</c:f>
              <c:numCache>
                <c:formatCode>_(* #,##0.00_);_(* \(#,##0.00\);_(* "-"??_);_(@_)</c:formatCode>
                <c:ptCount val="12"/>
                <c:pt idx="0">
                  <c:v>5.2601589999999998</c:v>
                </c:pt>
                <c:pt idx="1">
                  <c:v>16.954246999999999</c:v>
                </c:pt>
                <c:pt idx="2">
                  <c:v>243.78044</c:v>
                </c:pt>
                <c:pt idx="3">
                  <c:v>18.199864000000002</c:v>
                </c:pt>
                <c:pt idx="4">
                  <c:v>1.549639</c:v>
                </c:pt>
                <c:pt idx="5">
                  <c:v>17.406768</c:v>
                </c:pt>
                <c:pt idx="6">
                  <c:v>78.268970999999993</c:v>
                </c:pt>
                <c:pt idx="7">
                  <c:v>2.6148539999999998</c:v>
                </c:pt>
                <c:pt idx="8">
                  <c:v>5.4990759999999996</c:v>
                </c:pt>
                <c:pt idx="9">
                  <c:v>0.232793</c:v>
                </c:pt>
                <c:pt idx="10">
                  <c:v>0.98384499999999997</c:v>
                </c:pt>
                <c:pt idx="11">
                  <c:v>0</c:v>
                </c:pt>
              </c:numCache>
            </c:numRef>
          </c:val>
          <c:extLst>
            <c:ext xmlns:c16="http://schemas.microsoft.com/office/drawing/2014/chart" uri="{C3380CC4-5D6E-409C-BE32-E72D297353CC}">
              <c16:uniqueId val="{00000001-A6F8-C348-8BC6-1F4B24AD6439}"/>
            </c:ext>
          </c:extLst>
        </c:ser>
        <c:ser>
          <c:idx val="2"/>
          <c:order val="2"/>
          <c:tx>
            <c:strRef>
              <c:f>Distribution!$A$223</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Distribution!$B$223:$M$223</c:f>
              <c:numCache>
                <c:formatCode>_(* #,##0.00_);_(* \(#,##0.00\);_(* "-"??_);_(@_)</c:formatCode>
                <c:ptCount val="12"/>
                <c:pt idx="0">
                  <c:v>21.259450999999999</c:v>
                </c:pt>
                <c:pt idx="1">
                  <c:v>14.540478999999999</c:v>
                </c:pt>
                <c:pt idx="2">
                  <c:v>118.90550500000001</c:v>
                </c:pt>
                <c:pt idx="3">
                  <c:v>98.493136000000007</c:v>
                </c:pt>
                <c:pt idx="4">
                  <c:v>2.9455309999999999</c:v>
                </c:pt>
                <c:pt idx="5">
                  <c:v>68.852804000000006</c:v>
                </c:pt>
                <c:pt idx="6">
                  <c:v>231.877149</c:v>
                </c:pt>
                <c:pt idx="7">
                  <c:v>9.2743199999999995</c:v>
                </c:pt>
                <c:pt idx="8">
                  <c:v>19.550438</c:v>
                </c:pt>
                <c:pt idx="9">
                  <c:v>0.12545400000000001</c:v>
                </c:pt>
                <c:pt idx="10">
                  <c:v>33.562207999999998</c:v>
                </c:pt>
                <c:pt idx="11">
                  <c:v>0</c:v>
                </c:pt>
              </c:numCache>
            </c:numRef>
          </c:val>
          <c:extLst>
            <c:ext xmlns:c16="http://schemas.microsoft.com/office/drawing/2014/chart" uri="{C3380CC4-5D6E-409C-BE32-E72D297353CC}">
              <c16:uniqueId val="{00000002-A6F8-C348-8BC6-1F4B24AD6439}"/>
            </c:ext>
          </c:extLst>
        </c:ser>
        <c:ser>
          <c:idx val="3"/>
          <c:order val="3"/>
          <c:tx>
            <c:strRef>
              <c:f>Distribution!$A$224</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Distribution!$B$224:$M$224</c:f>
              <c:numCache>
                <c:formatCode>_(* #,##0.00_);_(* \(#,##0.00\);_(* "-"??_);_(@_)</c:formatCode>
                <c:ptCount val="12"/>
                <c:pt idx="0">
                  <c:v>4.4615869999999997</c:v>
                </c:pt>
                <c:pt idx="1">
                  <c:v>3.1000000000000001E-5</c:v>
                </c:pt>
                <c:pt idx="2">
                  <c:v>4.4869999999999997E-3</c:v>
                </c:pt>
                <c:pt idx="3">
                  <c:v>111.94551300000001</c:v>
                </c:pt>
                <c:pt idx="4">
                  <c:v>71.784090000000006</c:v>
                </c:pt>
                <c:pt idx="5">
                  <c:v>148.892439</c:v>
                </c:pt>
                <c:pt idx="6">
                  <c:v>54.557920000000003</c:v>
                </c:pt>
                <c:pt idx="7">
                  <c:v>21.091189</c:v>
                </c:pt>
                <c:pt idx="8">
                  <c:v>11.72922</c:v>
                </c:pt>
                <c:pt idx="9">
                  <c:v>16.381640999999998</c:v>
                </c:pt>
                <c:pt idx="10">
                  <c:v>13.091798000000001</c:v>
                </c:pt>
                <c:pt idx="11">
                  <c:v>0</c:v>
                </c:pt>
              </c:numCache>
            </c:numRef>
          </c:val>
          <c:extLst>
            <c:ext xmlns:c16="http://schemas.microsoft.com/office/drawing/2014/chart" uri="{C3380CC4-5D6E-409C-BE32-E72D297353CC}">
              <c16:uniqueId val="{00000003-A6F8-C348-8BC6-1F4B24AD6439}"/>
            </c:ext>
          </c:extLst>
        </c:ser>
        <c:ser>
          <c:idx val="4"/>
          <c:order val="4"/>
          <c:tx>
            <c:strRef>
              <c:f>Distribution!$A$225</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Distribution!$B$225:$M$225</c:f>
              <c:numCache>
                <c:formatCode>_(* #,##0.00_);_(* \(#,##0.00\);_(* "-"??_);_(@_)</c:formatCode>
                <c:ptCount val="12"/>
                <c:pt idx="0">
                  <c:v>0</c:v>
                </c:pt>
                <c:pt idx="1">
                  <c:v>0</c:v>
                </c:pt>
                <c:pt idx="2">
                  <c:v>0</c:v>
                </c:pt>
                <c:pt idx="3">
                  <c:v>176.63352</c:v>
                </c:pt>
                <c:pt idx="4">
                  <c:v>0.63324199999999997</c:v>
                </c:pt>
                <c:pt idx="5">
                  <c:v>40.156815000000002</c:v>
                </c:pt>
                <c:pt idx="6">
                  <c:v>6.4814100000000003</c:v>
                </c:pt>
                <c:pt idx="7">
                  <c:v>0.42029499999999997</c:v>
                </c:pt>
                <c:pt idx="8">
                  <c:v>0</c:v>
                </c:pt>
                <c:pt idx="9">
                  <c:v>35.485216000000001</c:v>
                </c:pt>
                <c:pt idx="10">
                  <c:v>20.184059999999999</c:v>
                </c:pt>
                <c:pt idx="11">
                  <c:v>0.44473000000000001</c:v>
                </c:pt>
              </c:numCache>
            </c:numRef>
          </c:val>
          <c:extLst>
            <c:ext xmlns:c16="http://schemas.microsoft.com/office/drawing/2014/chart" uri="{C3380CC4-5D6E-409C-BE32-E72D297353CC}">
              <c16:uniqueId val="{00000004-A6F8-C348-8BC6-1F4B24AD6439}"/>
            </c:ext>
          </c:extLst>
        </c:ser>
        <c:ser>
          <c:idx val="5"/>
          <c:order val="5"/>
          <c:tx>
            <c:strRef>
              <c:f>Distribution!$A$226</c:f>
              <c:strCache>
                <c:ptCount val="1"/>
                <c:pt idx="0">
                  <c:v>Others1</c:v>
                </c:pt>
              </c:strCache>
            </c:strRef>
          </c:tx>
          <c:spPr>
            <a:ln w="25400">
              <a:noFill/>
            </a:ln>
            <a:effectLst>
              <a:outerShdw dist="35921" dir="2700000" algn="br">
                <a:srgbClr val="000000"/>
              </a:outerShdw>
            </a:effectLst>
          </c:spPr>
          <c:invertIfNegative val="0"/>
          <c:cat>
            <c:strRef>
              <c:f>Distribution!$B$220:$M$220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Distribution!$B$226:$M$226</c:f>
              <c:numCache>
                <c:formatCode>_(* #,##0.00_);_(* \(#,##0.00\);_(* "-"??_);_(@_)</c:formatCode>
                <c:ptCount val="12"/>
                <c:pt idx="0">
                  <c:v>5.5693380000000001</c:v>
                </c:pt>
                <c:pt idx="1">
                  <c:v>0</c:v>
                </c:pt>
                <c:pt idx="2">
                  <c:v>28.029920000000001</c:v>
                </c:pt>
                <c:pt idx="3">
                  <c:v>2.4940329999999999</c:v>
                </c:pt>
                <c:pt idx="4">
                  <c:v>0</c:v>
                </c:pt>
                <c:pt idx="5">
                  <c:v>0.76208299999999995</c:v>
                </c:pt>
                <c:pt idx="6">
                  <c:v>1.8401000000000001E-2</c:v>
                </c:pt>
                <c:pt idx="7">
                  <c:v>35.355555000000003</c:v>
                </c:pt>
                <c:pt idx="8">
                  <c:v>1.032516</c:v>
                </c:pt>
                <c:pt idx="9">
                  <c:v>1.5640000000000001E-3</c:v>
                </c:pt>
                <c:pt idx="10">
                  <c:v>1.0315970000000001</c:v>
                </c:pt>
                <c:pt idx="11">
                  <c:v>0.94319200000000003</c:v>
                </c:pt>
              </c:numCache>
            </c:numRef>
          </c:val>
          <c:extLst>
            <c:ext xmlns:c16="http://schemas.microsoft.com/office/drawing/2014/chart" uri="{C3380CC4-5D6E-409C-BE32-E72D297353CC}">
              <c16:uniqueId val="{00000005-A6F8-C348-8BC6-1F4B24AD6439}"/>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Distribution </a:t>
            </a:r>
            <a:r>
              <a:rPr lang="en-US" sz="2000" b="1" i="0" u="none" strike="noStrike" baseline="0">
                <a:solidFill>
                  <a:srgbClr val="000000"/>
                </a:solidFill>
                <a:latin typeface="Calibri"/>
              </a:rPr>
              <a:t>(10.8 TBs)</a:t>
            </a:r>
          </a:p>
        </c:rich>
      </c:tx>
      <c:layout>
        <c:manualLayout>
          <c:xMode val="edge"/>
          <c:yMode val="edge"/>
          <c:x val="0.15897648336431489"/>
          <c:y val="1.7998268231023823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Distribution_bots!$A$71</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DC1C-4601-95AD-93407B98DDFE}"/>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DC1C-4601-95AD-93407B98DDFE}"/>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DC1C-4601-95AD-93407B98DDFE}"/>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DC1C-4601-95AD-93407B98DDFE}"/>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DC1C-4601-95AD-93407B98DDFE}"/>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DC1C-4601-95AD-93407B98DDFE}"/>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DC1C-4601-95AD-93407B98DDFE}"/>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DC1C-4601-95AD-93407B98DDFE}"/>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DC1C-4601-95AD-93407B98DDFE}"/>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DC1C-4601-95AD-93407B98DDFE}"/>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DC1C-4601-95AD-93407B98DDFE}"/>
              </c:ext>
            </c:extLst>
          </c:dPt>
          <c:dLbls>
            <c:dLbl>
              <c:idx val="0"/>
              <c:layout>
                <c:manualLayout>
                  <c:x val="5.8914495186949467E-2"/>
                  <c:y val="-0.1589832988739009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1C-4601-95AD-93407B98DDFE}"/>
                </c:ext>
              </c:extLst>
            </c:dLbl>
            <c:dLbl>
              <c:idx val="1"/>
              <c:layout>
                <c:manualLayout>
                  <c:x val="0.180866516224997"/>
                  <c:y val="-0.21277244196271644"/>
                </c:manualLayout>
              </c:layout>
              <c:showLegendKey val="0"/>
              <c:showVal val="0"/>
              <c:showCatName val="1"/>
              <c:showSerName val="0"/>
              <c:showPercent val="1"/>
              <c:showBubbleSize val="0"/>
              <c:extLst>
                <c:ext xmlns:c15="http://schemas.microsoft.com/office/drawing/2012/chart" uri="{CE6537A1-D6FC-4f65-9D91-7224C49458BB}">
                  <c15:layout>
                    <c:manualLayout>
                      <c:w val="0.13543750113845296"/>
                      <c:h val="0.14213027799272027"/>
                    </c:manualLayout>
                  </c15:layout>
                </c:ext>
                <c:ext xmlns:c16="http://schemas.microsoft.com/office/drawing/2014/chart" uri="{C3380CC4-5D6E-409C-BE32-E72D297353CC}">
                  <c16:uniqueId val="{00000003-DC1C-4601-95AD-93407B98DDFE}"/>
                </c:ext>
              </c:extLst>
            </c:dLbl>
            <c:dLbl>
              <c:idx val="2"/>
              <c:layout>
                <c:manualLayout>
                  <c:x val="0.12524484954487222"/>
                  <c:y val="-8.56074499757979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C1C-4601-95AD-93407B98DDFE}"/>
                </c:ext>
              </c:extLst>
            </c:dLbl>
            <c:dLbl>
              <c:idx val="3"/>
              <c:layout>
                <c:manualLayout>
                  <c:x val="0.13533475051546004"/>
                  <c:y val="-0.123283548512765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C1C-4601-95AD-93407B98DDFE}"/>
                </c:ext>
              </c:extLst>
            </c:dLbl>
            <c:dLbl>
              <c:idx val="4"/>
              <c:layout>
                <c:manualLayout>
                  <c:x val="0.12296070093163584"/>
                  <c:y val="7.04983786097195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C1C-4601-95AD-93407B98DDFE}"/>
                </c:ext>
              </c:extLst>
            </c:dLbl>
            <c:dLbl>
              <c:idx val="5"/>
              <c:layout>
                <c:manualLayout>
                  <c:x val="2.6017921932131285E-2"/>
                  <c:y val="0.106781032751534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C1C-4601-95AD-93407B98DDFE}"/>
                </c:ext>
              </c:extLst>
            </c:dLbl>
            <c:dLbl>
              <c:idx val="6"/>
              <c:layout>
                <c:manualLayout>
                  <c:x val="-9.3506378729857564E-2"/>
                  <c:y val="9.72900011522570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C1C-4601-95AD-93407B98DDFE}"/>
                </c:ext>
              </c:extLst>
            </c:dLbl>
            <c:dLbl>
              <c:idx val="7"/>
              <c:layout>
                <c:manualLayout>
                  <c:x val="-0.1846185595700692"/>
                  <c:y val="-4.8392875759255091E-2"/>
                </c:manualLayout>
              </c:layout>
              <c:showLegendKey val="0"/>
              <c:showVal val="0"/>
              <c:showCatName val="1"/>
              <c:showSerName val="0"/>
              <c:showPercent val="1"/>
              <c:showBubbleSize val="0"/>
              <c:extLst>
                <c:ext xmlns:c15="http://schemas.microsoft.com/office/drawing/2012/chart" uri="{CE6537A1-D6FC-4f65-9D91-7224C49458BB}">
                  <c15:layout>
                    <c:manualLayout>
                      <c:w val="8.0144187782586321E-2"/>
                      <c:h val="0.11797521001256508"/>
                    </c:manualLayout>
                  </c15:layout>
                </c:ext>
                <c:ext xmlns:c16="http://schemas.microsoft.com/office/drawing/2014/chart" uri="{C3380CC4-5D6E-409C-BE32-E72D297353CC}">
                  <c16:uniqueId val="{0000000F-DC1C-4601-95AD-93407B98DDFE}"/>
                </c:ext>
              </c:extLst>
            </c:dLbl>
            <c:dLbl>
              <c:idx val="8"/>
              <c:layout>
                <c:manualLayout>
                  <c:x val="-2.4614808545542575E-2"/>
                  <c:y val="4.06033563973813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C1C-4601-95AD-93407B98DDFE}"/>
                </c:ext>
              </c:extLst>
            </c:dLbl>
            <c:dLbl>
              <c:idx val="9"/>
              <c:layout>
                <c:manualLayout>
                  <c:x val="-0.26281307204782189"/>
                  <c:y val="4.932757570602540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C1C-4601-95AD-93407B98DDFE}"/>
                </c:ext>
              </c:extLst>
            </c:dLbl>
            <c:dLbl>
              <c:idx val="10"/>
              <c:layout>
                <c:manualLayout>
                  <c:x val="-0.13929838246724219"/>
                  <c:y val="-7.693147832649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C1C-4601-95AD-93407B98DDFE}"/>
                </c:ext>
              </c:extLst>
            </c:dLbl>
            <c:dLbl>
              <c:idx val="11"/>
              <c:layout>
                <c:manualLayout>
                  <c:x val="-7.8808925621510859E-2"/>
                  <c:y val="-0.203129650198389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DC1C-4601-95AD-93407B98DDFE}"/>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Distribution_bots!$B$70:$M$70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Distribution_bots!$B$71:$M$71</c:f>
              <c:numCache>
                <c:formatCode>#,##0.00</c:formatCode>
                <c:ptCount val="12"/>
                <c:pt idx="0">
                  <c:v>4.540929998984209E-2</c:v>
                </c:pt>
                <c:pt idx="1">
                  <c:v>1.2079578609573145</c:v>
                </c:pt>
                <c:pt idx="2">
                  <c:v>0.13483794477269825</c:v>
                </c:pt>
                <c:pt idx="3">
                  <c:v>5.1868890544937987</c:v>
                </c:pt>
                <c:pt idx="4">
                  <c:v>8.8182626607704095E-2</c:v>
                </c:pt>
                <c:pt idx="5">
                  <c:v>3.6633080184401465E-2</c:v>
                </c:pt>
                <c:pt idx="6">
                  <c:v>0.10702030249558399</c:v>
                </c:pt>
                <c:pt idx="7">
                  <c:v>7.961559645355E-2</c:v>
                </c:pt>
                <c:pt idx="8">
                  <c:v>2.6632078350712596</c:v>
                </c:pt>
                <c:pt idx="9">
                  <c:v>0.75118423959789649</c:v>
                </c:pt>
                <c:pt idx="10">
                  <c:v>0.4392889310847744</c:v>
                </c:pt>
                <c:pt idx="11">
                  <c:v>7.0853923690265136E-2</c:v>
                </c:pt>
              </c:numCache>
            </c:numRef>
          </c:val>
          <c:extLst>
            <c:ext xmlns:c16="http://schemas.microsoft.com/office/drawing/2014/chart" uri="{C3380CC4-5D6E-409C-BE32-E72D297353CC}">
              <c16:uniqueId val="{00000017-DC1C-4601-95AD-93407B98DDFE}"/>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(2.2 Million products)</a:t>
            </a:r>
          </a:p>
        </c:rich>
      </c:tx>
      <c:layout>
        <c:manualLayout>
          <c:xMode val="edge"/>
          <c:yMode val="edge"/>
          <c:x val="0.17462181300861687"/>
          <c:y val="2.7617018280780812E-2"/>
        </c:manualLayout>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Distribution_bots!$A$19</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A662-4468-B095-FC46102DC6D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A662-4468-B095-FC46102DC6D5}"/>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A662-4468-B095-FC46102DC6D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A662-4468-B095-FC46102DC6D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A662-4468-B095-FC46102DC6D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A662-4468-B095-FC46102DC6D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A662-4468-B095-FC46102DC6D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A662-4468-B095-FC46102DC6D5}"/>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A662-4468-B095-FC46102DC6D5}"/>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A662-4468-B095-FC46102DC6D5}"/>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A662-4468-B095-FC46102DC6D5}"/>
              </c:ext>
            </c:extLst>
          </c:dPt>
          <c:dLbls>
            <c:dLbl>
              <c:idx val="0"/>
              <c:layout>
                <c:manualLayout>
                  <c:x val="0.11015399575712054"/>
                  <c:y val="-0.228350608919916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662-4468-B095-FC46102DC6D5}"/>
                </c:ext>
              </c:extLst>
            </c:dLbl>
            <c:dLbl>
              <c:idx val="1"/>
              <c:layout>
                <c:manualLayout>
                  <c:x val="0.119168754731142"/>
                  <c:y val="-6.64440904304496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662-4468-B095-FC46102DC6D5}"/>
                </c:ext>
              </c:extLst>
            </c:dLbl>
            <c:dLbl>
              <c:idx val="2"/>
              <c:layout>
                <c:manualLayout>
                  <c:x val="0.24692395028903558"/>
                  <c:y val="-8.89569710002280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662-4468-B095-FC46102DC6D5}"/>
                </c:ext>
              </c:extLst>
            </c:dLbl>
            <c:dLbl>
              <c:idx val="3"/>
              <c:layout>
                <c:manualLayout>
                  <c:x val="0.21718513976566381"/>
                  <c:y val="3.44399983582008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662-4468-B095-FC46102DC6D5}"/>
                </c:ext>
              </c:extLst>
            </c:dLbl>
            <c:dLbl>
              <c:idx val="4"/>
              <c:layout>
                <c:manualLayout>
                  <c:x val="0.13399619647518754"/>
                  <c:y val="6.04414120876126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662-4468-B095-FC46102DC6D5}"/>
                </c:ext>
              </c:extLst>
            </c:dLbl>
            <c:dLbl>
              <c:idx val="5"/>
              <c:layout>
                <c:manualLayout>
                  <c:x val="5.2919852887834087E-2"/>
                  <c:y val="-2.408770331439432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662-4468-B095-FC46102DC6D5}"/>
                </c:ext>
              </c:extLst>
            </c:dLbl>
            <c:dLbl>
              <c:idx val="6"/>
              <c:layout>
                <c:manualLayout>
                  <c:x val="-3.8748108022892448E-2"/>
                  <c:y val="0.124073531942098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662-4468-B095-FC46102DC6D5}"/>
                </c:ext>
              </c:extLst>
            </c:dLbl>
            <c:dLbl>
              <c:idx val="7"/>
              <c:layout>
                <c:manualLayout>
                  <c:x val="-0.22750944188475405"/>
                  <c:y val="7.07824722178504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662-4468-B095-FC46102DC6D5}"/>
                </c:ext>
              </c:extLst>
            </c:dLbl>
            <c:dLbl>
              <c:idx val="8"/>
              <c:layout>
                <c:manualLayout>
                  <c:x val="-0.18372566199303161"/>
                  <c:y val="-5.5410720241507562E-3"/>
                </c:manualLayout>
              </c:layout>
              <c:showLegendKey val="0"/>
              <c:showVal val="0"/>
              <c:showCatName val="1"/>
              <c:showSerName val="0"/>
              <c:showPercent val="1"/>
              <c:showBubbleSize val="0"/>
              <c:extLst>
                <c:ext xmlns:c15="http://schemas.microsoft.com/office/drawing/2012/chart" uri="{CE6537A1-D6FC-4f65-9D91-7224C49458BB}">
                  <c15:layout>
                    <c:manualLayout>
                      <c:w val="0.16975932762714807"/>
                      <c:h val="0.14280009926904602"/>
                    </c:manualLayout>
                  </c15:layout>
                </c:ext>
                <c:ext xmlns:c16="http://schemas.microsoft.com/office/drawing/2014/chart" uri="{C3380CC4-5D6E-409C-BE32-E72D297353CC}">
                  <c16:uniqueId val="{00000011-A662-4468-B095-FC46102DC6D5}"/>
                </c:ext>
              </c:extLst>
            </c:dLbl>
            <c:dLbl>
              <c:idx val="9"/>
              <c:layout>
                <c:manualLayout>
                  <c:x val="-0.25484846371837833"/>
                  <c:y val="-0.160490756589417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662-4468-B095-FC46102DC6D5}"/>
                </c:ext>
              </c:extLst>
            </c:dLbl>
            <c:dLbl>
              <c:idx val="10"/>
              <c:layout>
                <c:manualLayout>
                  <c:x val="-0.11611528687185796"/>
                  <c:y val="-0.177965044357117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662-4468-B095-FC46102DC6D5}"/>
                </c:ext>
              </c:extLst>
            </c:dLbl>
            <c:dLbl>
              <c:idx val="11"/>
              <c:layout>
                <c:manualLayout>
                  <c:x val="8.7936670590205018E-3"/>
                  <c:y val="-0.213171306244191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8C8-2742-BEA8-13C22D96079D}"/>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Distribution_bots!$B$18:$M$18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Distribution_bots!$B$19:$M$19</c:f>
              <c:numCache>
                <c:formatCode>#,##0.00</c:formatCode>
                <c:ptCount val="12"/>
                <c:pt idx="0">
                  <c:v>4.6564000000000001E-2</c:v>
                </c:pt>
                <c:pt idx="1">
                  <c:v>1.0985E-2</c:v>
                </c:pt>
                <c:pt idx="2">
                  <c:v>0.35711799999999999</c:v>
                </c:pt>
                <c:pt idx="3">
                  <c:v>3.9113000000000002E-2</c:v>
                </c:pt>
                <c:pt idx="4">
                  <c:v>0.160663</c:v>
                </c:pt>
                <c:pt idx="5">
                  <c:v>0.62769699999999995</c:v>
                </c:pt>
                <c:pt idx="6">
                  <c:v>1.7406999999999999E-2</c:v>
                </c:pt>
                <c:pt idx="7">
                  <c:v>0.123306</c:v>
                </c:pt>
                <c:pt idx="8">
                  <c:v>0.46974199999999999</c:v>
                </c:pt>
                <c:pt idx="9">
                  <c:v>1.4494999999999999E-2</c:v>
                </c:pt>
                <c:pt idx="10">
                  <c:v>0.18209600000000001</c:v>
                </c:pt>
                <c:pt idx="11">
                  <c:v>0.119972</c:v>
                </c:pt>
              </c:numCache>
            </c:numRef>
          </c:val>
          <c:extLst>
            <c:ext xmlns:c16="http://schemas.microsoft.com/office/drawing/2014/chart" uri="{C3380CC4-5D6E-409C-BE32-E72D297353CC}">
              <c16:uniqueId val="{00000017-A662-4468-B095-FC46102DC6D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v># of Users</c:v>
          </c:tx>
          <c:dLbls>
            <c:dLbl>
              <c:idx val="0"/>
              <c:layout>
                <c:manualLayout>
                  <c:x val="-8.1539734919027232E-2"/>
                  <c:y val="-2.1874303383309961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5EE-40DC-B911-C73C27EEE8E5}"/>
                </c:ext>
              </c:extLst>
            </c:dLbl>
            <c:dLbl>
              <c:idx val="1"/>
              <c:layout>
                <c:manualLayout>
                  <c:x val="0.11341632088520046"/>
                  <c:y val="6.291122856218314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EE-40DC-B911-C73C27EEE8E5}"/>
                </c:ext>
              </c:extLst>
            </c:dLbl>
            <c:dLbl>
              <c:idx val="2"/>
              <c:layout>
                <c:manualLayout>
                  <c:x val="-0.23516145544047667"/>
                  <c:y val="-0.22423650810771942"/>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5EE-40DC-B911-C73C27EEE8E5}"/>
                </c:ext>
              </c:extLst>
            </c:dLbl>
            <c:dLbl>
              <c:idx val="3"/>
              <c:layout>
                <c:manualLayout>
                  <c:x val="-6.6390041493775934E-2"/>
                  <c:y val="-1.292704850249883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EE-40DC-B911-C73C27EEE8E5}"/>
                </c:ext>
              </c:extLst>
            </c:dLbl>
            <c:dLbl>
              <c:idx val="4"/>
              <c:layout>
                <c:manualLayout>
                  <c:x val="0.2074688796680498"/>
                  <c:y val="0.13059702297486786"/>
                </c:manualLayout>
              </c:layout>
              <c:spPr>
                <a:noFill/>
                <a:ln>
                  <a:noFill/>
                </a:ln>
                <a:effectLst/>
              </c:spPr>
              <c:txPr>
                <a:bodyPr wrap="square" lIns="38100" tIns="19050" rIns="38100" bIns="19050" anchor="ctr">
                  <a:no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213001383125865"/>
                      <c:h val="0.23569284922038994"/>
                    </c:manualLayout>
                  </c15:layout>
                </c:ext>
                <c:ext xmlns:c16="http://schemas.microsoft.com/office/drawing/2014/chart" uri="{C3380CC4-5D6E-409C-BE32-E72D297353CC}">
                  <c16:uniqueId val="{00000004-05EE-40DC-B911-C73C27EEE8E5}"/>
                </c:ext>
              </c:extLst>
            </c:dLbl>
            <c:dLbl>
              <c:idx val="5"/>
              <c:layout>
                <c:manualLayout>
                  <c:x val="-0.24442121083412291"/>
                  <c:y val="1.7366699025635493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E-40DC-B911-C73C27EEE8E5}"/>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'!$B$4:$B$9</c:f>
              <c:numCache>
                <c:formatCode>#,##0</c:formatCode>
                <c:ptCount val="6"/>
                <c:pt idx="0">
                  <c:v>136994</c:v>
                </c:pt>
                <c:pt idx="1">
                  <c:v>15019</c:v>
                </c:pt>
                <c:pt idx="2">
                  <c:v>338231</c:v>
                </c:pt>
                <c:pt idx="3">
                  <c:v>17864</c:v>
                </c:pt>
                <c:pt idx="4">
                  <c:v>411792</c:v>
                </c:pt>
                <c:pt idx="5">
                  <c:v>3010</c:v>
                </c:pt>
              </c:numCache>
            </c:numRef>
          </c:val>
          <c:extLst>
            <c:ext xmlns:c16="http://schemas.microsoft.com/office/drawing/2014/chart" uri="{C3380CC4-5D6E-409C-BE32-E72D297353CC}">
              <c16:uniqueId val="{00000006-05EE-40DC-B911-C73C27EEE8E5}"/>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dLbls>
            <c:dLbl>
              <c:idx val="0"/>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067-4810-B462-014C2B571C7E}"/>
                </c:ext>
              </c:extLst>
            </c:dLbl>
            <c:dLbl>
              <c:idx val="2"/>
              <c:layout>
                <c:manualLayout>
                  <c:x val="-5.5676805959421049E-3"/>
                  <c:y val="-0.30292237442922376"/>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C067-4810-B462-014C2B571C7E}"/>
                </c:ext>
              </c:extLst>
            </c:dLbl>
            <c:dLbl>
              <c:idx val="3"/>
              <c:layout>
                <c:manualLayout>
                  <c:x val="1.787739188203134E-2"/>
                  <c:y val="-9.746197821162765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067-4810-B462-014C2B571C7E}"/>
                </c:ext>
              </c:extLst>
            </c:dLbl>
            <c:dLbl>
              <c:idx val="5"/>
              <c:layout>
                <c:manualLayout>
                  <c:x val="-6.9243419261394077E-4"/>
                  <c:y val="1.7366699025635493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067-4810-B462-014C2B571C7E}"/>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'!$C$4:$C$9</c:f>
              <c:numCache>
                <c:formatCode>_(* #,##0.0_);_(* \(#,##0.0\);_(* "-"??_);_(@_)</c:formatCode>
                <c:ptCount val="6"/>
                <c:pt idx="0">
                  <c:v>275253.06300000002</c:v>
                </c:pt>
                <c:pt idx="1">
                  <c:v>23536.85</c:v>
                </c:pt>
                <c:pt idx="2">
                  <c:v>381678.83500000002</c:v>
                </c:pt>
                <c:pt idx="3">
                  <c:v>38754.243999999999</c:v>
                </c:pt>
                <c:pt idx="4">
                  <c:v>266145.03600000002</c:v>
                </c:pt>
                <c:pt idx="5">
                  <c:v>1210.7180000000001</c:v>
                </c:pt>
              </c:numCache>
            </c:numRef>
          </c:val>
          <c:extLst>
            <c:ext xmlns:c16="http://schemas.microsoft.com/office/drawing/2014/chart" uri="{C3380CC4-5D6E-409C-BE32-E72D297353CC}">
              <c16:uniqueId val="{00000006-C067-4810-B462-014C2B571C7E}"/>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dLbls>
            <c:dLbl>
              <c:idx val="0"/>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EB9-4D2E-95F0-A8CAD2361CC6}"/>
                </c:ext>
              </c:extLst>
            </c:dLbl>
            <c:dLbl>
              <c:idx val="2"/>
              <c:layout>
                <c:manualLayout>
                  <c:x val="0.14473235969985079"/>
                  <c:y val="-0.29150684931506848"/>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EB9-4D2E-95F0-A8CAD2361CC6}"/>
                </c:ext>
              </c:extLst>
            </c:dLbl>
            <c:dLbl>
              <c:idx val="4"/>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B9-4D2E-95F0-A8CAD2361CC6}"/>
                </c:ext>
              </c:extLst>
            </c:dLbl>
            <c:dLbl>
              <c:idx val="5"/>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EB9-4D2E-95F0-A8CAD2361CC6}"/>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'!$D$4:$D$9</c:f>
              <c:numCache>
                <c:formatCode>#,##0.00</c:formatCode>
                <c:ptCount val="6"/>
                <c:pt idx="0">
                  <c:v>5546.9990773143054</c:v>
                </c:pt>
                <c:pt idx="1">
                  <c:v>417.45667781279201</c:v>
                </c:pt>
                <c:pt idx="2">
                  <c:v>9899.0082382368164</c:v>
                </c:pt>
                <c:pt idx="3">
                  <c:v>628.61580776239066</c:v>
                </c:pt>
                <c:pt idx="4">
                  <c:v>4083.7616948404111</c:v>
                </c:pt>
                <c:pt idx="5">
                  <c:v>11.043137533242676</c:v>
                </c:pt>
              </c:numCache>
            </c:numRef>
          </c:val>
          <c:extLst>
            <c:ext xmlns:c16="http://schemas.microsoft.com/office/drawing/2014/chart" uri="{C3380CC4-5D6E-409C-BE32-E72D297353CC}">
              <c16:uniqueId val="{00000002-2EB9-4D2E-95F0-A8CAD2361CC6}"/>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Users'!$B$16:$M$16</c:f>
              <c:numCache>
                <c:formatCode>#,##0</c:formatCode>
                <c:ptCount val="12"/>
                <c:pt idx="0">
                  <c:v>1593</c:v>
                </c:pt>
                <c:pt idx="1">
                  <c:v>97250</c:v>
                </c:pt>
                <c:pt idx="2">
                  <c:v>240923</c:v>
                </c:pt>
                <c:pt idx="3">
                  <c:v>61380</c:v>
                </c:pt>
                <c:pt idx="4">
                  <c:v>10061</c:v>
                </c:pt>
                <c:pt idx="5">
                  <c:v>156111</c:v>
                </c:pt>
                <c:pt idx="6">
                  <c:v>251813</c:v>
                </c:pt>
                <c:pt idx="7">
                  <c:v>10695</c:v>
                </c:pt>
                <c:pt idx="8">
                  <c:v>32042</c:v>
                </c:pt>
                <c:pt idx="9">
                  <c:v>11495</c:v>
                </c:pt>
                <c:pt idx="10">
                  <c:v>29113</c:v>
                </c:pt>
                <c:pt idx="11">
                  <c:v>82337</c:v>
                </c:pt>
              </c:numCache>
            </c:numRef>
          </c:val>
          <c:extLst>
            <c:ext xmlns:c16="http://schemas.microsoft.com/office/drawing/2014/chart" uri="{C3380CC4-5D6E-409C-BE32-E72D297353CC}">
              <c16:uniqueId val="{00000000-0B3E-E44C-BF3A-1D4220790B77}"/>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Users'!$B$17:$M$17</c:f>
              <c:numCache>
                <c:formatCode>#,##0</c:formatCode>
                <c:ptCount val="12"/>
                <c:pt idx="0">
                  <c:v>752</c:v>
                </c:pt>
                <c:pt idx="1">
                  <c:v>7614</c:v>
                </c:pt>
                <c:pt idx="2">
                  <c:v>44017</c:v>
                </c:pt>
                <c:pt idx="3">
                  <c:v>8154</c:v>
                </c:pt>
                <c:pt idx="4">
                  <c:v>3182</c:v>
                </c:pt>
                <c:pt idx="5">
                  <c:v>110639</c:v>
                </c:pt>
                <c:pt idx="6">
                  <c:v>30290</c:v>
                </c:pt>
                <c:pt idx="7">
                  <c:v>1677</c:v>
                </c:pt>
                <c:pt idx="8">
                  <c:v>5428</c:v>
                </c:pt>
                <c:pt idx="9">
                  <c:v>2902</c:v>
                </c:pt>
                <c:pt idx="10">
                  <c:v>9724</c:v>
                </c:pt>
                <c:pt idx="11">
                  <c:v>18284</c:v>
                </c:pt>
              </c:numCache>
            </c:numRef>
          </c:val>
          <c:extLst>
            <c:ext xmlns:c16="http://schemas.microsoft.com/office/drawing/2014/chart" uri="{C3380CC4-5D6E-409C-BE32-E72D297353CC}">
              <c16:uniqueId val="{00000001-0B3E-E44C-BF3A-1D4220790B77}"/>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Users'!$B$18:$M$18</c:f>
              <c:numCache>
                <c:formatCode>#,##0</c:formatCode>
                <c:ptCount val="12"/>
                <c:pt idx="0">
                  <c:v>746</c:v>
                </c:pt>
                <c:pt idx="1">
                  <c:v>1728</c:v>
                </c:pt>
                <c:pt idx="2">
                  <c:v>1803</c:v>
                </c:pt>
                <c:pt idx="3">
                  <c:v>4995</c:v>
                </c:pt>
                <c:pt idx="4">
                  <c:v>679</c:v>
                </c:pt>
                <c:pt idx="5">
                  <c:v>9677</c:v>
                </c:pt>
                <c:pt idx="6">
                  <c:v>1818</c:v>
                </c:pt>
                <c:pt idx="7">
                  <c:v>2437</c:v>
                </c:pt>
                <c:pt idx="8">
                  <c:v>1376</c:v>
                </c:pt>
                <c:pt idx="9">
                  <c:v>3631</c:v>
                </c:pt>
                <c:pt idx="10">
                  <c:v>3172</c:v>
                </c:pt>
                <c:pt idx="11">
                  <c:v>6142</c:v>
                </c:pt>
              </c:numCache>
            </c:numRef>
          </c:val>
          <c:extLst>
            <c:ext xmlns:c16="http://schemas.microsoft.com/office/drawing/2014/chart" uri="{C3380CC4-5D6E-409C-BE32-E72D297353CC}">
              <c16:uniqueId val="{00000002-0B3E-E44C-BF3A-1D4220790B77}"/>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Users'!$B$19:$M$19</c:f>
              <c:numCache>
                <c:formatCode>#,##0</c:formatCode>
                <c:ptCount val="12"/>
                <c:pt idx="0">
                  <c:v>639</c:v>
                </c:pt>
                <c:pt idx="1">
                  <c:v>400</c:v>
                </c:pt>
                <c:pt idx="2">
                  <c:v>2042</c:v>
                </c:pt>
                <c:pt idx="3">
                  <c:v>2183</c:v>
                </c:pt>
                <c:pt idx="4">
                  <c:v>908</c:v>
                </c:pt>
                <c:pt idx="5">
                  <c:v>2233</c:v>
                </c:pt>
                <c:pt idx="6">
                  <c:v>934</c:v>
                </c:pt>
                <c:pt idx="7">
                  <c:v>577</c:v>
                </c:pt>
                <c:pt idx="8">
                  <c:v>303</c:v>
                </c:pt>
                <c:pt idx="9">
                  <c:v>783</c:v>
                </c:pt>
                <c:pt idx="10">
                  <c:v>1835</c:v>
                </c:pt>
                <c:pt idx="11">
                  <c:v>738</c:v>
                </c:pt>
              </c:numCache>
            </c:numRef>
          </c:val>
          <c:extLst>
            <c:ext xmlns:c16="http://schemas.microsoft.com/office/drawing/2014/chart" uri="{C3380CC4-5D6E-409C-BE32-E72D297353CC}">
              <c16:uniqueId val="{00000003-0B3E-E44C-BF3A-1D4220790B77}"/>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Users'!$B$20:$M$20</c:f>
              <c:numCache>
                <c:formatCode>#,##0</c:formatCode>
                <c:ptCount val="12"/>
                <c:pt idx="0">
                  <c:v>28</c:v>
                </c:pt>
                <c:pt idx="1">
                  <c:v>86</c:v>
                </c:pt>
                <c:pt idx="2">
                  <c:v>107</c:v>
                </c:pt>
                <c:pt idx="3">
                  <c:v>224</c:v>
                </c:pt>
                <c:pt idx="4">
                  <c:v>37</c:v>
                </c:pt>
                <c:pt idx="5">
                  <c:v>488</c:v>
                </c:pt>
                <c:pt idx="6">
                  <c:v>87</c:v>
                </c:pt>
                <c:pt idx="7">
                  <c:v>91</c:v>
                </c:pt>
                <c:pt idx="8">
                  <c:v>46</c:v>
                </c:pt>
                <c:pt idx="9">
                  <c:v>174</c:v>
                </c:pt>
                <c:pt idx="10">
                  <c:v>212</c:v>
                </c:pt>
                <c:pt idx="11">
                  <c:v>513</c:v>
                </c:pt>
              </c:numCache>
            </c:numRef>
          </c:val>
          <c:extLst>
            <c:ext xmlns:c16="http://schemas.microsoft.com/office/drawing/2014/chart" uri="{C3380CC4-5D6E-409C-BE32-E72D297353CC}">
              <c16:uniqueId val="{00000004-0B3E-E44C-BF3A-1D4220790B77}"/>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Users'!$B$21:$M$21</c:f>
              <c:numCache>
                <c:formatCode>#,##0</c:formatCode>
                <c:ptCount val="12"/>
                <c:pt idx="0">
                  <c:v>28</c:v>
                </c:pt>
                <c:pt idx="1">
                  <c:v>2416</c:v>
                </c:pt>
                <c:pt idx="2">
                  <c:v>6765</c:v>
                </c:pt>
                <c:pt idx="3">
                  <c:v>6982</c:v>
                </c:pt>
                <c:pt idx="4">
                  <c:v>1717</c:v>
                </c:pt>
                <c:pt idx="5">
                  <c:v>8345</c:v>
                </c:pt>
                <c:pt idx="6">
                  <c:v>3743</c:v>
                </c:pt>
                <c:pt idx="7">
                  <c:v>880</c:v>
                </c:pt>
                <c:pt idx="8">
                  <c:v>4934</c:v>
                </c:pt>
                <c:pt idx="9">
                  <c:v>1195</c:v>
                </c:pt>
                <c:pt idx="10">
                  <c:v>4984</c:v>
                </c:pt>
                <c:pt idx="11">
                  <c:v>9184</c:v>
                </c:pt>
              </c:numCache>
            </c:numRef>
          </c:val>
          <c:extLst>
            <c:ext xmlns:c16="http://schemas.microsoft.com/office/drawing/2014/chart" uri="{C3380CC4-5D6E-409C-BE32-E72D297353CC}">
              <c16:uniqueId val="{00000005-0B3E-E44C-BF3A-1D4220790B77}"/>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Users'!$B$22:$M$22</c:f>
              <c:numCache>
                <c:formatCode>#,##0</c:formatCode>
                <c:ptCount val="12"/>
                <c:pt idx="0">
                  <c:v>7</c:v>
                </c:pt>
                <c:pt idx="1">
                  <c:v>236</c:v>
                </c:pt>
                <c:pt idx="2">
                  <c:v>244</c:v>
                </c:pt>
                <c:pt idx="3">
                  <c:v>340</c:v>
                </c:pt>
                <c:pt idx="4">
                  <c:v>211</c:v>
                </c:pt>
                <c:pt idx="5">
                  <c:v>243</c:v>
                </c:pt>
                <c:pt idx="6">
                  <c:v>405</c:v>
                </c:pt>
                <c:pt idx="7">
                  <c:v>12</c:v>
                </c:pt>
                <c:pt idx="8">
                  <c:v>188</c:v>
                </c:pt>
                <c:pt idx="9">
                  <c:v>9</c:v>
                </c:pt>
                <c:pt idx="10">
                  <c:v>989</c:v>
                </c:pt>
                <c:pt idx="11">
                  <c:v>396</c:v>
                </c:pt>
              </c:numCache>
            </c:numRef>
          </c:val>
          <c:extLst>
            <c:ext xmlns:c16="http://schemas.microsoft.com/office/drawing/2014/chart" uri="{C3380CC4-5D6E-409C-BE32-E72D297353CC}">
              <c16:uniqueId val="{00000006-0B3E-E44C-BF3A-1D4220790B77}"/>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Users'!$B$57:$M$57</c:f>
              <c:numCache>
                <c:formatCode>#,##0</c:formatCode>
                <c:ptCount val="12"/>
                <c:pt idx="0">
                  <c:v>733</c:v>
                </c:pt>
                <c:pt idx="1">
                  <c:v>31568</c:v>
                </c:pt>
                <c:pt idx="2">
                  <c:v>63683</c:v>
                </c:pt>
                <c:pt idx="3">
                  <c:v>20556</c:v>
                </c:pt>
                <c:pt idx="4">
                  <c:v>3196</c:v>
                </c:pt>
                <c:pt idx="5">
                  <c:v>36275</c:v>
                </c:pt>
                <c:pt idx="6">
                  <c:v>48275</c:v>
                </c:pt>
                <c:pt idx="7">
                  <c:v>3553</c:v>
                </c:pt>
                <c:pt idx="8">
                  <c:v>8419</c:v>
                </c:pt>
                <c:pt idx="9">
                  <c:v>3364</c:v>
                </c:pt>
                <c:pt idx="10">
                  <c:v>5938</c:v>
                </c:pt>
                <c:pt idx="11">
                  <c:v>12074</c:v>
                </c:pt>
              </c:numCache>
            </c:numRef>
          </c:val>
          <c:extLst>
            <c:ext xmlns:c16="http://schemas.microsoft.com/office/drawing/2014/chart" uri="{C3380CC4-5D6E-409C-BE32-E72D297353CC}">
              <c16:uniqueId val="{00000000-9E27-9E46-BDDA-5C2E6DD05029}"/>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Users'!$B$58:$M$58</c:f>
              <c:numCache>
                <c:formatCode>#,##0</c:formatCode>
                <c:ptCount val="12"/>
                <c:pt idx="0">
                  <c:v>352</c:v>
                </c:pt>
                <c:pt idx="1">
                  <c:v>1077</c:v>
                </c:pt>
                <c:pt idx="2">
                  <c:v>6071</c:v>
                </c:pt>
                <c:pt idx="3">
                  <c:v>2850</c:v>
                </c:pt>
                <c:pt idx="4">
                  <c:v>1206</c:v>
                </c:pt>
                <c:pt idx="5">
                  <c:v>71115</c:v>
                </c:pt>
                <c:pt idx="6">
                  <c:v>9504</c:v>
                </c:pt>
                <c:pt idx="7">
                  <c:v>517</c:v>
                </c:pt>
                <c:pt idx="8">
                  <c:v>3524</c:v>
                </c:pt>
                <c:pt idx="9">
                  <c:v>1069</c:v>
                </c:pt>
                <c:pt idx="10">
                  <c:v>2695</c:v>
                </c:pt>
                <c:pt idx="11">
                  <c:v>3327</c:v>
                </c:pt>
              </c:numCache>
            </c:numRef>
          </c:val>
          <c:extLst>
            <c:ext xmlns:c16="http://schemas.microsoft.com/office/drawing/2014/chart" uri="{C3380CC4-5D6E-409C-BE32-E72D297353CC}">
              <c16:uniqueId val="{00000001-9E27-9E46-BDDA-5C2E6DD05029}"/>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Users'!$B$59:$M$59</c:f>
              <c:numCache>
                <c:formatCode>#,##0</c:formatCode>
                <c:ptCount val="12"/>
                <c:pt idx="0">
                  <c:v>323</c:v>
                </c:pt>
                <c:pt idx="1">
                  <c:v>851</c:v>
                </c:pt>
                <c:pt idx="2">
                  <c:v>751</c:v>
                </c:pt>
                <c:pt idx="3">
                  <c:v>2429</c:v>
                </c:pt>
                <c:pt idx="4">
                  <c:v>175</c:v>
                </c:pt>
                <c:pt idx="5">
                  <c:v>2820</c:v>
                </c:pt>
                <c:pt idx="6">
                  <c:v>864</c:v>
                </c:pt>
                <c:pt idx="7">
                  <c:v>999</c:v>
                </c:pt>
                <c:pt idx="8">
                  <c:v>457</c:v>
                </c:pt>
                <c:pt idx="9">
                  <c:v>1122</c:v>
                </c:pt>
                <c:pt idx="10">
                  <c:v>802</c:v>
                </c:pt>
                <c:pt idx="11">
                  <c:v>1304</c:v>
                </c:pt>
              </c:numCache>
            </c:numRef>
          </c:val>
          <c:extLst>
            <c:ext xmlns:c16="http://schemas.microsoft.com/office/drawing/2014/chart" uri="{C3380CC4-5D6E-409C-BE32-E72D297353CC}">
              <c16:uniqueId val="{00000002-9E27-9E46-BDDA-5C2E6DD05029}"/>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Users'!$B$60:$M$60</c:f>
              <c:numCache>
                <c:formatCode>#,##0</c:formatCode>
                <c:ptCount val="12"/>
                <c:pt idx="0">
                  <c:v>291</c:v>
                </c:pt>
                <c:pt idx="1">
                  <c:v>188</c:v>
                </c:pt>
                <c:pt idx="2">
                  <c:v>852</c:v>
                </c:pt>
                <c:pt idx="3">
                  <c:v>925</c:v>
                </c:pt>
                <c:pt idx="4">
                  <c:v>253</c:v>
                </c:pt>
                <c:pt idx="5">
                  <c:v>642</c:v>
                </c:pt>
                <c:pt idx="6">
                  <c:v>515</c:v>
                </c:pt>
                <c:pt idx="7">
                  <c:v>251</c:v>
                </c:pt>
                <c:pt idx="8">
                  <c:v>109</c:v>
                </c:pt>
                <c:pt idx="9">
                  <c:v>249</c:v>
                </c:pt>
                <c:pt idx="10">
                  <c:v>551</c:v>
                </c:pt>
                <c:pt idx="11">
                  <c:v>167</c:v>
                </c:pt>
              </c:numCache>
            </c:numRef>
          </c:val>
          <c:extLst>
            <c:ext xmlns:c16="http://schemas.microsoft.com/office/drawing/2014/chart" uri="{C3380CC4-5D6E-409C-BE32-E72D297353CC}">
              <c16:uniqueId val="{00000003-9E27-9E46-BDDA-5C2E6DD05029}"/>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Users'!$B$61:$M$61</c:f>
              <c:numCache>
                <c:formatCode>#,##0</c:formatCode>
                <c:ptCount val="12"/>
                <c:pt idx="0">
                  <c:v>15</c:v>
                </c:pt>
                <c:pt idx="1">
                  <c:v>45</c:v>
                </c:pt>
                <c:pt idx="2">
                  <c:v>67</c:v>
                </c:pt>
                <c:pt idx="3">
                  <c:v>144</c:v>
                </c:pt>
                <c:pt idx="4">
                  <c:v>8</c:v>
                </c:pt>
                <c:pt idx="5">
                  <c:v>173</c:v>
                </c:pt>
                <c:pt idx="6">
                  <c:v>47</c:v>
                </c:pt>
                <c:pt idx="7">
                  <c:v>33</c:v>
                </c:pt>
                <c:pt idx="8">
                  <c:v>17</c:v>
                </c:pt>
                <c:pt idx="9">
                  <c:v>50</c:v>
                </c:pt>
                <c:pt idx="10">
                  <c:v>70</c:v>
                </c:pt>
                <c:pt idx="11">
                  <c:v>118</c:v>
                </c:pt>
              </c:numCache>
            </c:numRef>
          </c:val>
          <c:extLst>
            <c:ext xmlns:c16="http://schemas.microsoft.com/office/drawing/2014/chart" uri="{C3380CC4-5D6E-409C-BE32-E72D297353CC}">
              <c16:uniqueId val="{00000004-9E27-9E46-BDDA-5C2E6DD05029}"/>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Users'!$B$62:$M$62</c:f>
              <c:numCache>
                <c:formatCode>#,##0</c:formatCode>
                <c:ptCount val="12"/>
                <c:pt idx="0">
                  <c:v>12</c:v>
                </c:pt>
                <c:pt idx="1">
                  <c:v>747</c:v>
                </c:pt>
                <c:pt idx="2">
                  <c:v>3178</c:v>
                </c:pt>
                <c:pt idx="3">
                  <c:v>1280</c:v>
                </c:pt>
                <c:pt idx="4">
                  <c:v>152</c:v>
                </c:pt>
                <c:pt idx="5">
                  <c:v>1617</c:v>
                </c:pt>
                <c:pt idx="6">
                  <c:v>862</c:v>
                </c:pt>
                <c:pt idx="7">
                  <c:v>184</c:v>
                </c:pt>
                <c:pt idx="8">
                  <c:v>1894</c:v>
                </c:pt>
                <c:pt idx="9">
                  <c:v>327</c:v>
                </c:pt>
                <c:pt idx="10">
                  <c:v>956</c:v>
                </c:pt>
                <c:pt idx="11">
                  <c:v>1145</c:v>
                </c:pt>
              </c:numCache>
            </c:numRef>
          </c:val>
          <c:extLst>
            <c:ext xmlns:c16="http://schemas.microsoft.com/office/drawing/2014/chart" uri="{C3380CC4-5D6E-409C-BE32-E72D297353CC}">
              <c16:uniqueId val="{00000005-9E27-9E46-BDDA-5C2E6DD05029}"/>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Users'!$B$63:$M$63</c:f>
              <c:numCache>
                <c:formatCode>#,##0</c:formatCode>
                <c:ptCount val="12"/>
                <c:pt idx="0">
                  <c:v>2</c:v>
                </c:pt>
                <c:pt idx="1">
                  <c:v>49</c:v>
                </c:pt>
                <c:pt idx="2">
                  <c:v>94</c:v>
                </c:pt>
                <c:pt idx="3">
                  <c:v>39</c:v>
                </c:pt>
                <c:pt idx="4">
                  <c:v>14</c:v>
                </c:pt>
                <c:pt idx="5">
                  <c:v>15</c:v>
                </c:pt>
                <c:pt idx="6">
                  <c:v>61</c:v>
                </c:pt>
                <c:pt idx="7">
                  <c:v>2</c:v>
                </c:pt>
                <c:pt idx="8">
                  <c:v>44</c:v>
                </c:pt>
                <c:pt idx="9">
                  <c:v>1</c:v>
                </c:pt>
                <c:pt idx="10">
                  <c:v>357</c:v>
                </c:pt>
                <c:pt idx="11">
                  <c:v>26</c:v>
                </c:pt>
              </c:numCache>
            </c:numRef>
          </c:val>
          <c:extLst>
            <c:ext xmlns:c16="http://schemas.microsoft.com/office/drawing/2014/chart" uri="{C3380CC4-5D6E-409C-BE32-E72D297353CC}">
              <c16:uniqueId val="{00000006-9E27-9E46-BDDA-5C2E6DD05029}"/>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(141.6 Millions)</a:t>
            </a:r>
          </a:p>
        </c:rich>
      </c:tx>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1"/>
          <c:order val="0"/>
          <c:dPt>
            <c:idx val="0"/>
            <c:bubble3D val="0"/>
            <c:spPr>
              <a:solidFill>
                <a:srgbClr val="FFFF00"/>
              </a:solidFill>
            </c:spPr>
            <c:extLst>
              <c:ext xmlns:c16="http://schemas.microsoft.com/office/drawing/2014/chart" uri="{C3380CC4-5D6E-409C-BE32-E72D297353CC}">
                <c16:uniqueId val="{00000001-31CF-DC4F-BE06-74383CCABEA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CF-DC4F-BE06-74383CCABEA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31CF-DC4F-BE06-74383CCABEA7}"/>
                </c:ext>
              </c:extLst>
            </c:dLbl>
            <c:dLbl>
              <c:idx val="2"/>
              <c:layout>
                <c:manualLayout>
                  <c:x val="6.7288736266892801E-2"/>
                  <c:y val="-2.429977167764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CF-DC4F-BE06-74383CCABEA7}"/>
                </c:ext>
              </c:extLst>
            </c:dLbl>
            <c:dLbl>
              <c:idx val="5"/>
              <c:layout>
                <c:manualLayout>
                  <c:x val="-8.1259278192848769E-2"/>
                  <c:y val="-9.43984773265928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CF-DC4F-BE06-74383CCABEA7}"/>
                </c:ext>
              </c:extLst>
            </c:dLbl>
            <c:dLbl>
              <c:idx val="6"/>
              <c:layout>
                <c:manualLayout>
                  <c:x val="-4.6500108080433498E-2"/>
                  <c:y val="-1.92952786213501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CF-DC4F-BE06-74383CCABEA7}"/>
                </c:ext>
              </c:extLst>
            </c:dLbl>
            <c:dLbl>
              <c:idx val="7"/>
              <c:layout>
                <c:manualLayout>
                  <c:x val="-0.12555640155187267"/>
                  <c:y val="-0.142885926788019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DDF-FF4C-A9B4-1BF34A87F026}"/>
                </c:ext>
              </c:extLst>
            </c:dLbl>
            <c:dLbl>
              <c:idx val="8"/>
              <c:layout>
                <c:manualLayout>
                  <c:x val="-7.4715288296339152E-2"/>
                  <c:y val="-7.11083631867032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DF-FF4C-A9B4-1BF34A87F026}"/>
                </c:ext>
              </c:extLst>
            </c:dLbl>
            <c:dLbl>
              <c:idx val="9"/>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DDF-FF4C-A9B4-1BF34A87F026}"/>
                </c:ext>
              </c:extLst>
            </c:dLbl>
            <c:dLbl>
              <c:idx val="10"/>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1CF-DC4F-BE06-74383CCABEA7}"/>
                </c:ext>
              </c:extLst>
            </c:dLbl>
            <c:dLbl>
              <c:idx val="11"/>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CF-DC4F-BE06-74383CCABEA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Ingest!$C$7:$C$18</c:f>
              <c:numCache>
                <c:formatCode>#,##0.0</c:formatCode>
                <c:ptCount val="12"/>
                <c:pt idx="0">
                  <c:v>12.715586999999999</c:v>
                </c:pt>
                <c:pt idx="1">
                  <c:v>3.5678899999999998</c:v>
                </c:pt>
                <c:pt idx="2">
                  <c:v>40.461390999999999</c:v>
                </c:pt>
                <c:pt idx="3">
                  <c:v>11.443519999999999</c:v>
                </c:pt>
                <c:pt idx="4">
                  <c:v>3.3967999999999998E-2</c:v>
                </c:pt>
                <c:pt idx="5">
                  <c:v>39.319136999999998</c:v>
                </c:pt>
                <c:pt idx="6">
                  <c:v>4.0707709999999997</c:v>
                </c:pt>
                <c:pt idx="7">
                  <c:v>26.217188</c:v>
                </c:pt>
                <c:pt idx="8">
                  <c:v>0.84300399999999998</c:v>
                </c:pt>
                <c:pt idx="9">
                  <c:v>7.0901000000000006E-2</c:v>
                </c:pt>
                <c:pt idx="10">
                  <c:v>2.8260200000000002</c:v>
                </c:pt>
                <c:pt idx="11">
                  <c:v>3.6000000000000001E-5</c:v>
                </c:pt>
              </c:numCache>
            </c:numRef>
          </c:val>
          <c:extLst>
            <c:ext xmlns:c16="http://schemas.microsoft.com/office/drawing/2014/chart" uri="{C3380CC4-5D6E-409C-BE32-E72D297353CC}">
              <c16:uniqueId val="{00000008-31CF-DC4F-BE06-74383CCABEA7}"/>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Top_10_country_with_NRT!$C$79</c:f>
              <c:strCache>
                <c:ptCount val="1"/>
                <c:pt idx="0">
                  <c:v>Rest of World</c:v>
                </c:pt>
              </c:strCache>
            </c:strRef>
          </c:tx>
          <c:spPr>
            <a:solidFill>
              <a:schemeClr val="accent1"/>
            </a:solidFill>
            <a:ln>
              <a:noFill/>
            </a:ln>
            <a:effectLst/>
            <a:sp3d/>
          </c:spPr>
          <c:invertIfNegative val="0"/>
          <c:dLbls>
            <c:dLbl>
              <c:idx val="0"/>
              <c:layout>
                <c:manualLayout>
                  <c:x val="1.7802509195918779E-2"/>
                  <c:y val="-2.839036528723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Top_10_country_with_NRT!$C$80:$C$82</c:f>
              <c:numCache>
                <c:formatCode>_(* #,##0.00_);_(* \(#,##0.00\);_(* "-"??_);_(@_)</c:formatCode>
                <c:ptCount val="3"/>
                <c:pt idx="0">
                  <c:v>277.53403800000001</c:v>
                </c:pt>
              </c:numCache>
            </c:numRef>
          </c:val>
          <c:extLst>
            <c:ext xmlns:c16="http://schemas.microsoft.com/office/drawing/2014/chart" uri="{C3380CC4-5D6E-409C-BE32-E72D297353CC}">
              <c16:uniqueId val="{00000001-0A02-2147-BC6C-4593B935D3F8}"/>
            </c:ext>
          </c:extLst>
        </c:ser>
        <c:ser>
          <c:idx val="1"/>
          <c:order val="1"/>
          <c:tx>
            <c:strRef>
              <c:f>Top_10_country_with_NRT!$D$79</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Top_10_country_with_NRT!$D$80:$D$82</c:f>
              <c:numCache>
                <c:formatCode>_(* #,##0.00_);_(* \(#,##0.00\);_(* "-"??_);_(@_)</c:formatCode>
                <c:ptCount val="3"/>
              </c:numCache>
            </c:numRef>
          </c:val>
          <c:extLst>
            <c:ext xmlns:c16="http://schemas.microsoft.com/office/drawing/2014/chart" uri="{C3380CC4-5D6E-409C-BE32-E72D297353CC}">
              <c16:uniqueId val="{00000002-0A02-2147-BC6C-4593B935D3F8}"/>
            </c:ext>
          </c:extLst>
        </c:ser>
        <c:ser>
          <c:idx val="2"/>
          <c:order val="2"/>
          <c:tx>
            <c:strRef>
              <c:f>Top_10_country_with_NRT!$E$79</c:f>
              <c:strCache>
                <c:ptCount val="1"/>
                <c:pt idx="0">
                  <c:v>China</c:v>
                </c:pt>
              </c:strCache>
            </c:strRef>
          </c:tx>
          <c:spPr>
            <a:blipFill dpi="0" rotWithShape="1">
              <a:blip xmlns:r="http://schemas.openxmlformats.org/officeDocument/2006/relationships" r:embed="rId1"/>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8.2101924972236145E-2"/>
                  <c:y val="-5.058179490978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Top_10_country_with_NRT!$E$80:$E$82</c:f>
              <c:numCache>
                <c:formatCode>_(* #,##0.00_);_(* \(#,##0.00\);_(* "-"??_);_(@_)</c:formatCode>
                <c:ptCount val="3"/>
                <c:pt idx="1">
                  <c:v>383.799645</c:v>
                </c:pt>
              </c:numCache>
            </c:numRef>
          </c:val>
          <c:extLst>
            <c:ext xmlns:c16="http://schemas.microsoft.com/office/drawing/2014/chart" uri="{C3380CC4-5D6E-409C-BE32-E72D297353CC}">
              <c16:uniqueId val="{00000004-0A02-2147-BC6C-4593B935D3F8}"/>
            </c:ext>
          </c:extLst>
        </c:ser>
        <c:ser>
          <c:idx val="3"/>
          <c:order val="3"/>
          <c:tx>
            <c:strRef>
              <c:f>Top_10_country_with_NRT!$F$79</c:f>
              <c:strCache>
                <c:ptCount val="1"/>
                <c:pt idx="0">
                  <c:v>U. K.</c:v>
                </c:pt>
              </c:strCache>
            </c:strRef>
          </c:tx>
          <c:spPr>
            <a:blipFill dpi="0" rotWithShape="1">
              <a:blip xmlns:r="http://schemas.openxmlformats.org/officeDocument/2006/relationships" r:embed="rId2"/>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7.6233988985106235E-2"/>
                  <c:y val="1.95874359380516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Top_10_country_with_NRT!$F$80:$F$82</c:f>
              <c:numCache>
                <c:formatCode>_(* #,##0.00_);_(* \(#,##0.00\);_(* "-"??_);_(@_)</c:formatCode>
                <c:ptCount val="3"/>
                <c:pt idx="1">
                  <c:v>90.267232000000007</c:v>
                </c:pt>
              </c:numCache>
            </c:numRef>
          </c:val>
          <c:extLst>
            <c:ext xmlns:c16="http://schemas.microsoft.com/office/drawing/2014/chart" uri="{C3380CC4-5D6E-409C-BE32-E72D297353CC}">
              <c16:uniqueId val="{00000006-0A02-2147-BC6C-4593B935D3F8}"/>
            </c:ext>
          </c:extLst>
        </c:ser>
        <c:ser>
          <c:idx val="4"/>
          <c:order val="4"/>
          <c:tx>
            <c:strRef>
              <c:f>Top_10_country_with_NRT!$G$79</c:f>
              <c:strCache>
                <c:ptCount val="1"/>
                <c:pt idx="0">
                  <c:v>Germany</c:v>
                </c:pt>
              </c:strCache>
            </c:strRef>
          </c:tx>
          <c:spPr>
            <a:blipFill dpi="0" rotWithShape="1">
              <a:blip xmlns:r="http://schemas.openxmlformats.org/officeDocument/2006/relationships" r:embed="rId3"/>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7.6250459810543458E-2"/>
                  <c:y val="-6.09897858555304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Top_10_country_with_NRT!$G$80:$G$82</c:f>
              <c:numCache>
                <c:formatCode>_(* #,##0.00_);_(* \(#,##0.00\);_(* "-"??_);_(@_)</c:formatCode>
                <c:ptCount val="3"/>
                <c:pt idx="1">
                  <c:v>65.055842999999996</c:v>
                </c:pt>
              </c:numCache>
            </c:numRef>
          </c:val>
          <c:extLst>
            <c:ext xmlns:c16="http://schemas.microsoft.com/office/drawing/2014/chart" uri="{C3380CC4-5D6E-409C-BE32-E72D297353CC}">
              <c16:uniqueId val="{00000008-0A02-2147-BC6C-4593B935D3F8}"/>
            </c:ext>
          </c:extLst>
        </c:ser>
        <c:ser>
          <c:idx val="5"/>
          <c:order val="5"/>
          <c:tx>
            <c:strRef>
              <c:f>Top_10_country_with_NRT!$H$79</c:f>
              <c:strCache>
                <c:ptCount val="1"/>
                <c:pt idx="0">
                  <c:v>Japan</c:v>
                </c:pt>
              </c:strCache>
            </c:strRef>
          </c:tx>
          <c:spPr>
            <a:blipFill dpi="0" rotWithShape="1">
              <a:blip xmlns:r="http://schemas.openxmlformats.org/officeDocument/2006/relationships" r:embed="rId4"/>
              <a:srcRect/>
              <a:stretch>
                <a:fillRect l="1000" t="4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7.6250459810543458E-2"/>
                  <c:y val="-6.0683208232631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Top_10_country_with_NRT!$H$80:$H$82</c:f>
              <c:numCache>
                <c:formatCode>_(* #,##0.00_);_(* \(#,##0.00\);_(* "-"??_);_(@_)</c:formatCode>
                <c:ptCount val="3"/>
                <c:pt idx="1">
                  <c:v>40.449989000000002</c:v>
                </c:pt>
              </c:numCache>
            </c:numRef>
          </c:val>
          <c:extLst>
            <c:ext xmlns:c16="http://schemas.microsoft.com/office/drawing/2014/chart" uri="{C3380CC4-5D6E-409C-BE32-E72D297353CC}">
              <c16:uniqueId val="{0000000A-0A02-2147-BC6C-4593B935D3F8}"/>
            </c:ext>
          </c:extLst>
        </c:ser>
        <c:ser>
          <c:idx val="6"/>
          <c:order val="6"/>
          <c:tx>
            <c:strRef>
              <c:f>Top_10_country_with_NRT!$I$79</c:f>
              <c:strCache>
                <c:ptCount val="1"/>
                <c:pt idx="0">
                  <c:v>France</c:v>
                </c:pt>
              </c:strCache>
            </c:strRef>
          </c:tx>
          <c:spPr>
            <a:blipFill dpi="0" rotWithShape="1">
              <a:blip xmlns:r="http://schemas.openxmlformats.org/officeDocument/2006/relationships" r:embed="rId5"/>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7.6233988985106235E-2"/>
                  <c:y val="-1.0116422852296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Top_10_country_with_NRT!$I$80:$I$82</c:f>
              <c:numCache>
                <c:formatCode>_(* #,##0.00_);_(* \(#,##0.00\);_(* "-"??_);_(@_)</c:formatCode>
                <c:ptCount val="3"/>
                <c:pt idx="1">
                  <c:v>33.670960000000001</c:v>
                </c:pt>
              </c:numCache>
            </c:numRef>
          </c:val>
          <c:extLst>
            <c:ext xmlns:c16="http://schemas.microsoft.com/office/drawing/2014/chart" uri="{C3380CC4-5D6E-409C-BE32-E72D297353CC}">
              <c16:uniqueId val="{0000000C-0A02-2147-BC6C-4593B935D3F8}"/>
            </c:ext>
          </c:extLst>
        </c:ser>
        <c:ser>
          <c:idx val="7"/>
          <c:order val="7"/>
          <c:tx>
            <c:strRef>
              <c:f>Top_10_country_with_NRT!$J$79</c:f>
              <c:strCache>
                <c:ptCount val="1"/>
                <c:pt idx="0">
                  <c:v>India</c:v>
                </c:pt>
              </c:strCache>
            </c:strRef>
          </c:tx>
          <c:spPr>
            <a:blipFill dpi="0" rotWithShape="1">
              <a:blip xmlns:r="http://schemas.openxmlformats.org/officeDocument/2006/relationships" r:embed="rId6"/>
              <a:srcRect/>
              <a:stretch>
                <a:fillRect t="5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7.6267047450345474E-2"/>
                  <c:y val="-6.0529919421181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Top_10_country_with_NRT!$J$80:$J$82</c:f>
              <c:numCache>
                <c:formatCode>_(* #,##0.00_);_(* \(#,##0.00\);_(* "-"??_);_(@_)</c:formatCode>
                <c:ptCount val="3"/>
                <c:pt idx="1">
                  <c:v>33.088873</c:v>
                </c:pt>
              </c:numCache>
            </c:numRef>
          </c:val>
          <c:extLst>
            <c:ext xmlns:c16="http://schemas.microsoft.com/office/drawing/2014/chart" uri="{C3380CC4-5D6E-409C-BE32-E72D297353CC}">
              <c16:uniqueId val="{0000000E-0A02-2147-BC6C-4593B935D3F8}"/>
            </c:ext>
          </c:extLst>
        </c:ser>
        <c:ser>
          <c:idx val="8"/>
          <c:order val="8"/>
          <c:tx>
            <c:strRef>
              <c:f>Top_10_country_with_NRT!$K$79</c:f>
              <c:strCache>
                <c:ptCount val="1"/>
                <c:pt idx="0">
                  <c:v>Korea, South</c:v>
                </c:pt>
              </c:strCache>
            </c:strRef>
          </c:tx>
          <c:spPr>
            <a:blipFill dpi="0" rotWithShape="1">
              <a:blip xmlns:r="http://schemas.openxmlformats.org/officeDocument/2006/relationships" r:embed="rId7"/>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7.6283615644702249E-2"/>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Top_10_country_with_NRT!$K$80:$K$82</c:f>
              <c:numCache>
                <c:formatCode>_(* #,##0.00_);_(* \(#,##0.00\);_(* "-"??_);_(@_)</c:formatCode>
                <c:ptCount val="3"/>
                <c:pt idx="1">
                  <c:v>32.389625000000002</c:v>
                </c:pt>
              </c:numCache>
            </c:numRef>
          </c:val>
          <c:extLst>
            <c:ext xmlns:c16="http://schemas.microsoft.com/office/drawing/2014/chart" uri="{C3380CC4-5D6E-409C-BE32-E72D297353CC}">
              <c16:uniqueId val="{00000010-0A02-2147-BC6C-4593B935D3F8}"/>
            </c:ext>
          </c:extLst>
        </c:ser>
        <c:ser>
          <c:idx val="9"/>
          <c:order val="9"/>
          <c:tx>
            <c:strRef>
              <c:f>Top_10_country_with_NRT!$L$79</c:f>
              <c:strCache>
                <c:ptCount val="1"/>
                <c:pt idx="0">
                  <c:v>Czech Republic</c:v>
                </c:pt>
              </c:strCache>
            </c:strRef>
          </c:tx>
          <c:spPr>
            <a:blipFill dpi="0" rotWithShape="1">
              <a:blip xmlns:r="http://schemas.openxmlformats.org/officeDocument/2006/relationships" r:embed="rId8"/>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7.6316693555386589E-2"/>
                  <c:y val="-1.0100934295305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Top_10_country_with_NRT!$L$80:$L$82</c:f>
              <c:numCache>
                <c:formatCode>_(* #,##0.00_);_(* \(#,##0.00\);_(* "-"??_);_(@_)</c:formatCode>
                <c:ptCount val="3"/>
                <c:pt idx="1">
                  <c:v>26.572948</c:v>
                </c:pt>
              </c:numCache>
            </c:numRef>
          </c:val>
          <c:extLst>
            <c:ext xmlns:c16="http://schemas.microsoft.com/office/drawing/2014/chart" uri="{C3380CC4-5D6E-409C-BE32-E72D297353CC}">
              <c16:uniqueId val="{00000012-0A02-2147-BC6C-4593B935D3F8}"/>
            </c:ext>
          </c:extLst>
        </c:ser>
        <c:ser>
          <c:idx val="10"/>
          <c:order val="10"/>
          <c:tx>
            <c:strRef>
              <c:f>Top_10_country_with_NRT!$M$79</c:f>
              <c:strCache>
                <c:ptCount val="1"/>
                <c:pt idx="0">
                  <c:v>Canada</c:v>
                </c:pt>
              </c:strCache>
            </c:strRef>
          </c:tx>
          <c:spPr>
            <a:blipFill dpi="0" rotWithShape="1">
              <a:blip xmlns:r="http://schemas.openxmlformats.org/officeDocument/2006/relationships" r:embed="rId9"/>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7.6283615644702249E-2"/>
                  <c:y val="-1.0101010101010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Top_10_country_with_NRT!$M$80:$M$82</c:f>
              <c:numCache>
                <c:formatCode>_(* #,##0.00_);_(* \(#,##0.00\);_(* "-"??_);_(@_)</c:formatCode>
                <c:ptCount val="3"/>
                <c:pt idx="1">
                  <c:v>24.529540000000001</c:v>
                </c:pt>
              </c:numCache>
            </c:numRef>
          </c:val>
          <c:extLst>
            <c:ext xmlns:c16="http://schemas.microsoft.com/office/drawing/2014/chart" uri="{C3380CC4-5D6E-409C-BE32-E72D297353CC}">
              <c16:uniqueId val="{00000014-0A02-2147-BC6C-4593B935D3F8}"/>
            </c:ext>
          </c:extLst>
        </c:ser>
        <c:ser>
          <c:idx val="11"/>
          <c:order val="11"/>
          <c:tx>
            <c:strRef>
              <c:f>Top_10_country_with_NRT!$N$79</c:f>
              <c:strCache>
                <c:ptCount val="1"/>
                <c:pt idx="0">
                  <c:v>Turkey</c:v>
                </c:pt>
              </c:strCache>
            </c:strRef>
          </c:tx>
          <c:spPr>
            <a:blipFill dpi="0" rotWithShape="1">
              <a:blip xmlns:r="http://schemas.openxmlformats.org/officeDocument/2006/relationships" r:embed="rId5"/>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Pt>
            <c:idx val="1"/>
            <c:invertIfNegative val="0"/>
            <c:bubble3D val="0"/>
            <c:spPr>
              <a:blipFill dpi="0" rotWithShape="1">
                <a:blip xmlns:r="http://schemas.openxmlformats.org/officeDocument/2006/relationships" r:embed="rId10"/>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pictureOptions>
              <c:pictureFormat val="stretch"/>
            </c:pictureOptions>
            <c:extLst>
              <c:ext xmlns:c16="http://schemas.microsoft.com/office/drawing/2014/chart" uri="{C3380CC4-5D6E-409C-BE32-E72D297353CC}">
                <c16:uniqueId val="{00000015-0A02-2147-BC6C-4593B935D3F8}"/>
              </c:ext>
            </c:extLst>
          </c:dPt>
          <c:dLbls>
            <c:dLbl>
              <c:idx val="1"/>
              <c:layout>
                <c:manualLayout>
                  <c:x val="-7.6283615644702304E-2"/>
                  <c:y val="-2.0202020202020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Top_10_country_with_NRT!$N$80:$N$82</c:f>
              <c:numCache>
                <c:formatCode>_(* #,##0.00_);_(* \(#,##0.00\);_(* "-"??_);_(@_)</c:formatCode>
                <c:ptCount val="3"/>
                <c:pt idx="1">
                  <c:v>21.842877999999999</c:v>
                </c:pt>
              </c:numCache>
            </c:numRef>
          </c:val>
          <c:extLst>
            <c:ext xmlns:c16="http://schemas.microsoft.com/office/drawing/2014/chart" uri="{C3380CC4-5D6E-409C-BE32-E72D297353CC}">
              <c16:uniqueId val="{00000016-0A02-2147-BC6C-4593B935D3F8}"/>
            </c:ext>
          </c:extLst>
        </c:ser>
        <c:ser>
          <c:idx val="12"/>
          <c:order val="12"/>
          <c:tx>
            <c:strRef>
              <c:f>Top_10_country_with_NRT!$O$79</c:f>
              <c:strCache>
                <c:ptCount val="1"/>
                <c:pt idx="0">
                  <c:v>United States</c:v>
                </c:pt>
              </c:strCache>
            </c:strRef>
          </c:tx>
          <c:spPr>
            <a:blipFill dpi="0" rotWithShape="1">
              <a:blip xmlns:r="http://schemas.openxmlformats.org/officeDocument/2006/relationships" r:embed="rId11">
                <a:extLst>
                  <a:ext uri="{28A0092B-C50C-407E-A947-70E740481C1C}">
                    <a14:useLocalDpi xmlns:a14="http://schemas.microsoft.com/office/drawing/2010/main" val="0"/>
                  </a:ext>
                </a:extLst>
              </a:blip>
              <a:srcRect/>
              <a:stretch>
                <a:fillRect/>
              </a:stretch>
            </a:blipFill>
            <a:ln>
              <a:noFill/>
            </a:ln>
            <a:effectLst/>
            <a:sp3d/>
          </c:spPr>
          <c:invertIfNegative val="0"/>
          <c:pictureOptions>
            <c:pictureFormat val="stretch"/>
          </c:pictureOptions>
          <c:dLbls>
            <c:dLbl>
              <c:idx val="2"/>
              <c:layout>
                <c:manualLayout>
                  <c:x val="0.12467784058366999"/>
                  <c:y val="-0.109229136115354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A02-2147-BC6C-4593B935D3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Top_10_country_with_NRT!$O$80:$O$82</c:f>
              <c:numCache>
                <c:formatCode>_(* #,##0.00_);_(* \(#,##0.00\);_(* "-"??_);_(@_)</c:formatCode>
                <c:ptCount val="3"/>
                <c:pt idx="2">
                  <c:v>882.47668299999998</c:v>
                </c:pt>
              </c:numCache>
            </c:numRef>
          </c:val>
          <c:extLst>
            <c:ext xmlns:c16="http://schemas.microsoft.com/office/drawing/2014/chart" uri="{C3380CC4-5D6E-409C-BE32-E72D297353CC}">
              <c16:uniqueId val="{00000018-0A02-2147-BC6C-4593B935D3F8}"/>
            </c:ext>
          </c:extLst>
        </c:ser>
        <c:dLbls>
          <c:showLegendKey val="0"/>
          <c:showVal val="0"/>
          <c:showCatName val="0"/>
          <c:showSerName val="0"/>
          <c:showPercent val="0"/>
          <c:showBubbleSize val="0"/>
        </c:dLbls>
        <c:gapWidth val="118"/>
        <c:gapDepth val="41"/>
        <c:shape val="cylinder"/>
        <c:axId val="-426170208"/>
        <c:axId val="-426180000"/>
        <c:axId val="0"/>
      </c:bar3DChart>
      <c:catAx>
        <c:axId val="-426170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endParaRPr lang="en-US"/>
          </a:p>
        </c:txPr>
        <c:crossAx val="-426180000"/>
        <c:crosses val="autoZero"/>
        <c:auto val="1"/>
        <c:lblAlgn val="ctr"/>
        <c:lblOffset val="100"/>
        <c:noMultiLvlLbl val="0"/>
      </c:catAx>
      <c:valAx>
        <c:axId val="-426180000"/>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r>
                  <a:rPr lang="en-US" sz="1400" b="1">
                    <a:solidFill>
                      <a:schemeClr val="tx1">
                        <a:lumMod val="85000"/>
                        <a:lumOff val="15000"/>
                      </a:schemeClr>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endParaRPr lang="en-US"/>
          </a:p>
        </c:txPr>
        <c:crossAx val="-426170208"/>
        <c:crosses val="autoZero"/>
        <c:crossBetween val="between"/>
      </c:valAx>
      <c:spPr>
        <a:noFill/>
        <a:ln w="25400">
          <a:noFill/>
        </a:ln>
      </c:spPr>
    </c:plotArea>
    <c:legend>
      <c:legendPos val="r"/>
      <c:legendEntry>
        <c:idx val="0"/>
        <c:delete val="1"/>
      </c:legendEntry>
      <c:legendEntry>
        <c:idx val="11"/>
        <c:delete val="1"/>
      </c:legendEntry>
      <c:legendEntry>
        <c:idx val="12"/>
        <c:delete val="1"/>
      </c:legendEntry>
      <c:layout>
        <c:manualLayout>
          <c:xMode val="edge"/>
          <c:yMode val="edge"/>
          <c:x val="0.61753960678649411"/>
          <c:y val="0.22275467019912218"/>
          <c:w val="0.1183427557768032"/>
          <c:h val="0.5411660296664946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FY2019</a:t>
            </a:r>
          </a:p>
        </c:rich>
      </c:tx>
      <c:overlay val="0"/>
    </c:title>
    <c:autoTitleDeleted val="0"/>
    <c:plotArea>
      <c:layout/>
      <c:barChart>
        <c:barDir val="col"/>
        <c:grouping val="clustered"/>
        <c:varyColors val="0"/>
        <c:ser>
          <c:idx val="0"/>
          <c:order val="0"/>
          <c:invertIfNegative val="0"/>
          <c:cat>
            <c:strRef>
              <c:f>'Unique Product Counts'!$A$36:$L$36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'Unique Product Counts'!$A$37:$L$37</c:f>
              <c:numCache>
                <c:formatCode>#,##0</c:formatCode>
                <c:ptCount val="12"/>
                <c:pt idx="0">
                  <c:v>871</c:v>
                </c:pt>
                <c:pt idx="1">
                  <c:v>91</c:v>
                </c:pt>
                <c:pt idx="2">
                  <c:v>248</c:v>
                </c:pt>
                <c:pt idx="3">
                  <c:v>2054</c:v>
                </c:pt>
                <c:pt idx="4">
                  <c:v>507</c:v>
                </c:pt>
                <c:pt idx="5">
                  <c:v>530</c:v>
                </c:pt>
                <c:pt idx="6">
                  <c:v>1781</c:v>
                </c:pt>
                <c:pt idx="7">
                  <c:v>867</c:v>
                </c:pt>
                <c:pt idx="8">
                  <c:v>254</c:v>
                </c:pt>
                <c:pt idx="9">
                  <c:v>2472</c:v>
                </c:pt>
                <c:pt idx="10">
                  <c:v>1281</c:v>
                </c:pt>
                <c:pt idx="11">
                  <c:v>414</c:v>
                </c:pt>
              </c:numCache>
            </c:numRef>
          </c:val>
          <c:extLst>
            <c:ext xmlns:c16="http://schemas.microsoft.com/office/drawing/2014/chart" uri="{C3380CC4-5D6E-409C-BE32-E72D297353CC}">
              <c16:uniqueId val="{00000000-11E4-E248-B698-337FA81E26FB}"/>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invertIfNegative val="0"/>
          <c:cat>
            <c:strRef>
              <c:f>(Distribution_Mission_Instrument!$J$80:$M$80,Distribution_Mission_Instrument!$Q$80:$U$80,Distribution_Mission_Instrument!$Y$80:$AB$80,Distribution_Mission_Instrument!$AF$80:$AX$80,Distribution_Mission_Instrument!$BB$80)</c:f>
              <c:strCache>
                <c:ptCount val="3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AIRS</c:v>
                </c:pt>
                <c:pt idx="14">
                  <c:v>AMSR2</c:v>
                </c:pt>
                <c:pt idx="15">
                  <c:v>AMSRE</c:v>
                </c:pt>
                <c:pt idx="16">
                  <c:v>AMSR-E</c:v>
                </c:pt>
                <c:pt idx="17">
                  <c:v>ATMS</c:v>
                </c:pt>
                <c:pt idx="18">
                  <c:v>DPR</c:v>
                </c:pt>
                <c:pt idx="19">
                  <c:v>GMI</c:v>
                </c:pt>
                <c:pt idx="20">
                  <c:v>GOES-8/10</c:v>
                </c:pt>
                <c:pt idx="21">
                  <c:v>IMERG</c:v>
                </c:pt>
                <c:pt idx="22">
                  <c:v>KAPR</c:v>
                </c:pt>
                <c:pt idx="23">
                  <c:v>KUPR</c:v>
                </c:pt>
                <c:pt idx="24">
                  <c:v>MHS</c:v>
                </c:pt>
                <c:pt idx="25">
                  <c:v>MT1</c:v>
                </c:pt>
                <c:pt idx="26">
                  <c:v>SAPHIR</c:v>
                </c:pt>
                <c:pt idx="27">
                  <c:v>SAPHIR-DPR</c:v>
                </c:pt>
                <c:pt idx="28">
                  <c:v>SSM/I</c:v>
                </c:pt>
                <c:pt idx="29">
                  <c:v>SSMI</c:v>
                </c:pt>
                <c:pt idx="30">
                  <c:v>SSMIS</c:v>
                </c:pt>
                <c:pt idx="31">
                  <c:v>TMI</c:v>
                </c:pt>
                <c:pt idx="32">
                  <c:v>Aquarius</c:v>
                </c:pt>
              </c:strCache>
            </c:strRef>
          </c:cat>
          <c:val>
            <c:numRef>
              <c:f>(Distribution_Mission_Instrument!$J$93:$M$93,Distribution_Mission_Instrument!$Q$93:$U$93,Distribution_Mission_Instrument!$Y$93:$AB$93,Distribution_Mission_Instrument!$AF$93:$AX$93,Distribution_Mission_Instrument!$BB$93)</c:f>
              <c:numCache>
                <c:formatCode>#,##0.00</c:formatCode>
                <c:ptCount val="33"/>
                <c:pt idx="0">
                  <c:v>578.15676816152904</c:v>
                </c:pt>
                <c:pt idx="1">
                  <c:v>13.111590816516538</c:v>
                </c:pt>
                <c:pt idx="2">
                  <c:v>229.20323012713155</c:v>
                </c:pt>
                <c:pt idx="3">
                  <c:v>6601.5047764461124</c:v>
                </c:pt>
                <c:pt idx="4">
                  <c:v>651.23746640307377</c:v>
                </c:pt>
                <c:pt idx="5">
                  <c:v>1242.7785120578151</c:v>
                </c:pt>
                <c:pt idx="6">
                  <c:v>866.12630797116765</c:v>
                </c:pt>
                <c:pt idx="7">
                  <c:v>10122.191784594073</c:v>
                </c:pt>
                <c:pt idx="8">
                  <c:v>68.646844028007649</c:v>
                </c:pt>
                <c:pt idx="9">
                  <c:v>0.92727411845862473</c:v>
                </c:pt>
                <c:pt idx="10">
                  <c:v>18.033487787136405</c:v>
                </c:pt>
                <c:pt idx="11">
                  <c:v>257.14890170142206</c:v>
                </c:pt>
                <c:pt idx="12">
                  <c:v>3.3297754433597166</c:v>
                </c:pt>
                <c:pt idx="13">
                  <c:v>2.8164049525912539E-2</c:v>
                </c:pt>
                <c:pt idx="14">
                  <c:v>1.1119197043317384</c:v>
                </c:pt>
                <c:pt idx="15">
                  <c:v>0.38490372998603528</c:v>
                </c:pt>
                <c:pt idx="16">
                  <c:v>34.830538362493783</c:v>
                </c:pt>
                <c:pt idx="17">
                  <c:v>0.24459646551713349</c:v>
                </c:pt>
                <c:pt idx="18">
                  <c:v>147.827085680881</c:v>
                </c:pt>
                <c:pt idx="19">
                  <c:v>8.8558611244670686</c:v>
                </c:pt>
                <c:pt idx="20">
                  <c:v>96.732554471032685</c:v>
                </c:pt>
                <c:pt idx="21">
                  <c:v>270.98267165209421</c:v>
                </c:pt>
                <c:pt idx="22">
                  <c:v>3.5364282706259416</c:v>
                </c:pt>
                <c:pt idx="23">
                  <c:v>3.9442439428157723</c:v>
                </c:pt>
                <c:pt idx="24">
                  <c:v>2.4291897699567819</c:v>
                </c:pt>
                <c:pt idx="25">
                  <c:v>2.0161785887466959E-3</c:v>
                </c:pt>
                <c:pt idx="26">
                  <c:v>4.271582893125003E-4</c:v>
                </c:pt>
                <c:pt idx="27">
                  <c:v>1.4260914537771861E-2</c:v>
                </c:pt>
                <c:pt idx="28">
                  <c:v>3.2840864338140777E-2</c:v>
                </c:pt>
                <c:pt idx="29">
                  <c:v>7.1832820867711905E-4</c:v>
                </c:pt>
                <c:pt idx="30">
                  <c:v>0.89926424303302954</c:v>
                </c:pt>
                <c:pt idx="31">
                  <c:v>2.0763107285065319</c:v>
                </c:pt>
                <c:pt idx="32">
                  <c:v>2.0191322333739641</c:v>
                </c:pt>
              </c:numCache>
            </c:numRef>
          </c:val>
          <c:extLst>
            <c:ext xmlns:c16="http://schemas.microsoft.com/office/drawing/2014/chart" uri="{C3380CC4-5D6E-409C-BE32-E72D297353CC}">
              <c16:uniqueId val="{00000000-671B-0741-8D53-0FF156E3B9AD}"/>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invertIfNegative val="0"/>
          <c:cat>
            <c:strRef>
              <c:f>(Distribution_Mission_Instrument!$J$46:$M$46,Distribution_Mission_Instrument!$Q$46:$U$46,Distribution_Mission_Instrument!$Y$46:$AB$46,Distribution_Mission_Instrument!$AF$46:$AX$46,Distribution_Mission_Instrument!$BB$46)</c:f>
              <c:strCache>
                <c:ptCount val="3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AIRS</c:v>
                </c:pt>
                <c:pt idx="14">
                  <c:v>AMSR2</c:v>
                </c:pt>
                <c:pt idx="15">
                  <c:v>AMSRE</c:v>
                </c:pt>
                <c:pt idx="16">
                  <c:v>AMSR-E</c:v>
                </c:pt>
                <c:pt idx="17">
                  <c:v>ATMS</c:v>
                </c:pt>
                <c:pt idx="18">
                  <c:v>DPR</c:v>
                </c:pt>
                <c:pt idx="19">
                  <c:v>GMI</c:v>
                </c:pt>
                <c:pt idx="20">
                  <c:v>GOES-8/10</c:v>
                </c:pt>
                <c:pt idx="21">
                  <c:v>IMERG</c:v>
                </c:pt>
                <c:pt idx="22">
                  <c:v>KAPR</c:v>
                </c:pt>
                <c:pt idx="23">
                  <c:v>KUPR</c:v>
                </c:pt>
                <c:pt idx="24">
                  <c:v>MHS</c:v>
                </c:pt>
                <c:pt idx="25">
                  <c:v>MT1</c:v>
                </c:pt>
                <c:pt idx="26">
                  <c:v>SAPHIR</c:v>
                </c:pt>
                <c:pt idx="27">
                  <c:v>SAPHIR-DPR</c:v>
                </c:pt>
                <c:pt idx="28">
                  <c:v>SSM/I</c:v>
                </c:pt>
                <c:pt idx="29">
                  <c:v>SSMI</c:v>
                </c:pt>
                <c:pt idx="30">
                  <c:v>SSMIS</c:v>
                </c:pt>
                <c:pt idx="31">
                  <c:v>TMI</c:v>
                </c:pt>
                <c:pt idx="32">
                  <c:v>Aquarius</c:v>
                </c:pt>
              </c:strCache>
            </c:strRef>
          </c:cat>
          <c:val>
            <c:numRef>
              <c:f>(Distribution_Mission_Instrument!$J$59:$M$59,Distribution_Mission_Instrument!$Q$59:$U$59,Distribution_Mission_Instrument!$Y$59:$AB$59,Distribution_Mission_Instrument!$AF$59:$AX$59,Distribution_Mission_Instrument!$BB$59)</c:f>
              <c:numCache>
                <c:formatCode>#,##0.00</c:formatCode>
                <c:ptCount val="33"/>
                <c:pt idx="0">
                  <c:v>89.661795999999995</c:v>
                </c:pt>
                <c:pt idx="1">
                  <c:v>3.126042</c:v>
                </c:pt>
                <c:pt idx="2">
                  <c:v>4.3274410000000003</c:v>
                </c:pt>
                <c:pt idx="3">
                  <c:v>367.82910500000003</c:v>
                </c:pt>
                <c:pt idx="4">
                  <c:v>22.518521999999997</c:v>
                </c:pt>
                <c:pt idx="5">
                  <c:v>7.2330570000000005</c:v>
                </c:pt>
                <c:pt idx="6">
                  <c:v>6.9509519999999991</c:v>
                </c:pt>
                <c:pt idx="7">
                  <c:v>330.01486399999999</c:v>
                </c:pt>
                <c:pt idx="8">
                  <c:v>14.921672000000001</c:v>
                </c:pt>
                <c:pt idx="9">
                  <c:v>1.5813999999999998E-2</c:v>
                </c:pt>
                <c:pt idx="10">
                  <c:v>11.453134</c:v>
                </c:pt>
                <c:pt idx="11">
                  <c:v>13.179186</c:v>
                </c:pt>
                <c:pt idx="12">
                  <c:v>0.110499</c:v>
                </c:pt>
                <c:pt idx="13">
                  <c:v>3.2200000000000002E-4</c:v>
                </c:pt>
                <c:pt idx="14">
                  <c:v>1.1664000000000001E-2</c:v>
                </c:pt>
                <c:pt idx="15">
                  <c:v>2.2170000000000002E-3</c:v>
                </c:pt>
                <c:pt idx="16">
                  <c:v>2.3838180000000002</c:v>
                </c:pt>
                <c:pt idx="17">
                  <c:v>2.2142000000000002E-2</c:v>
                </c:pt>
                <c:pt idx="18">
                  <c:v>1.0289220000000001</c:v>
                </c:pt>
                <c:pt idx="19">
                  <c:v>0.236646</c:v>
                </c:pt>
                <c:pt idx="20">
                  <c:v>3.3911829999999998</c:v>
                </c:pt>
                <c:pt idx="21">
                  <c:v>64.148218</c:v>
                </c:pt>
                <c:pt idx="22">
                  <c:v>3.4202000000000003E-2</c:v>
                </c:pt>
                <c:pt idx="23">
                  <c:v>2.8043999999999999E-2</c:v>
                </c:pt>
                <c:pt idx="24">
                  <c:v>0.21149800000000002</c:v>
                </c:pt>
                <c:pt idx="25">
                  <c:v>4.5700000000000005E-4</c:v>
                </c:pt>
                <c:pt idx="26">
                  <c:v>3.1999999999999999E-5</c:v>
                </c:pt>
                <c:pt idx="27">
                  <c:v>2.6880000000000003E-3</c:v>
                </c:pt>
                <c:pt idx="28">
                  <c:v>2.0279999999999999E-3</c:v>
                </c:pt>
                <c:pt idx="29">
                  <c:v>1.13E-4</c:v>
                </c:pt>
                <c:pt idx="30">
                  <c:v>5.3839999999999999E-3</c:v>
                </c:pt>
                <c:pt idx="31">
                  <c:v>1.5843000000000003E-2</c:v>
                </c:pt>
                <c:pt idx="32">
                  <c:v>1.169605</c:v>
                </c:pt>
              </c:numCache>
            </c:numRef>
          </c:val>
          <c:extLst>
            <c:ext xmlns:c16="http://schemas.microsoft.com/office/drawing/2014/chart" uri="{C3380CC4-5D6E-409C-BE32-E72D297353CC}">
              <c16:uniqueId val="{00000000-B832-AB4E-B6D4-F72C7AE8BFC5}"/>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9.0874046547933296E-2"/>
          <c:y val="0.12922248337894773"/>
          <c:w val="0.87191635682384594"/>
          <c:h val="0.64146039437378022"/>
        </c:manualLayout>
      </c:layout>
      <c:barChart>
        <c:barDir val="col"/>
        <c:grouping val="stacked"/>
        <c:varyColors val="0"/>
        <c:ser>
          <c:idx val="0"/>
          <c:order val="0"/>
          <c:invertIfNegative val="0"/>
          <c:cat>
            <c:strRef>
              <c:f>(Distribution_Mission_Instrument!$J$129:$M$129,Distribution_Mission_Instrument!$Q$129:$U$129,Distribution_Mission_Instrument!$Y$129:$AB$129,Distribution_Mission_Instrument!$AF$129:$AX$129,Distribution_Mission_Instrument!$BB$129)</c:f>
              <c:strCache>
                <c:ptCount val="3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AIRS</c:v>
                </c:pt>
                <c:pt idx="14">
                  <c:v>AMSR2</c:v>
                </c:pt>
                <c:pt idx="15">
                  <c:v>AMSRE</c:v>
                </c:pt>
                <c:pt idx="16">
                  <c:v>AMSR-E</c:v>
                </c:pt>
                <c:pt idx="17">
                  <c:v>ATMS</c:v>
                </c:pt>
                <c:pt idx="18">
                  <c:v>DPR</c:v>
                </c:pt>
                <c:pt idx="19">
                  <c:v>GMI</c:v>
                </c:pt>
                <c:pt idx="20">
                  <c:v>GOES-8/10</c:v>
                </c:pt>
                <c:pt idx="21">
                  <c:v>IMERG</c:v>
                </c:pt>
                <c:pt idx="22">
                  <c:v>KAPR</c:v>
                </c:pt>
                <c:pt idx="23">
                  <c:v>KUPR</c:v>
                </c:pt>
                <c:pt idx="24">
                  <c:v>MHS</c:v>
                </c:pt>
                <c:pt idx="25">
                  <c:v>MT1</c:v>
                </c:pt>
                <c:pt idx="26">
                  <c:v>SAPHIR</c:v>
                </c:pt>
                <c:pt idx="27">
                  <c:v>SAPHIR-DPR</c:v>
                </c:pt>
                <c:pt idx="28">
                  <c:v>SSM/I</c:v>
                </c:pt>
                <c:pt idx="29">
                  <c:v>SSMI</c:v>
                </c:pt>
                <c:pt idx="30">
                  <c:v>SSMIS</c:v>
                </c:pt>
                <c:pt idx="31">
                  <c:v>TMI</c:v>
                </c:pt>
                <c:pt idx="32">
                  <c:v>Aquarius</c:v>
                </c:pt>
              </c:strCache>
            </c:strRef>
          </c:cat>
          <c:val>
            <c:numRef>
              <c:f>(Distribution_Mission_Instrument!$J$130:$M$130,Distribution_Mission_Instrument!$Q$130:$U$130,Distribution_Mission_Instrument!$Y$130:$AB$130,Distribution_Mission_Instrument!$AF$130:$AX$130,Distribution_Mission_Instrument!$BB$130)</c:f>
              <c:numCache>
                <c:formatCode>#,##0</c:formatCode>
                <c:ptCount val="33"/>
                <c:pt idx="0">
                  <c:v>20265</c:v>
                </c:pt>
                <c:pt idx="1">
                  <c:v>3822</c:v>
                </c:pt>
                <c:pt idx="2">
                  <c:v>146</c:v>
                </c:pt>
                <c:pt idx="3">
                  <c:v>448925</c:v>
                </c:pt>
                <c:pt idx="4">
                  <c:v>106671</c:v>
                </c:pt>
                <c:pt idx="5">
                  <c:v>1252</c:v>
                </c:pt>
                <c:pt idx="6">
                  <c:v>778</c:v>
                </c:pt>
                <c:pt idx="7">
                  <c:v>405506</c:v>
                </c:pt>
                <c:pt idx="8">
                  <c:v>524</c:v>
                </c:pt>
                <c:pt idx="9">
                  <c:v>575</c:v>
                </c:pt>
                <c:pt idx="10">
                  <c:v>4555</c:v>
                </c:pt>
                <c:pt idx="11">
                  <c:v>11312</c:v>
                </c:pt>
                <c:pt idx="12">
                  <c:v>431</c:v>
                </c:pt>
                <c:pt idx="13">
                  <c:v>497</c:v>
                </c:pt>
                <c:pt idx="14">
                  <c:v>511</c:v>
                </c:pt>
                <c:pt idx="15">
                  <c:v>69</c:v>
                </c:pt>
                <c:pt idx="16">
                  <c:v>5375</c:v>
                </c:pt>
                <c:pt idx="17">
                  <c:v>696</c:v>
                </c:pt>
                <c:pt idx="18">
                  <c:v>1300</c:v>
                </c:pt>
                <c:pt idx="19">
                  <c:v>1368</c:v>
                </c:pt>
                <c:pt idx="20">
                  <c:v>1836</c:v>
                </c:pt>
                <c:pt idx="21">
                  <c:v>7004</c:v>
                </c:pt>
                <c:pt idx="22">
                  <c:v>59</c:v>
                </c:pt>
                <c:pt idx="23">
                  <c:v>61</c:v>
                </c:pt>
                <c:pt idx="24">
                  <c:v>651</c:v>
                </c:pt>
                <c:pt idx="25">
                  <c:v>67</c:v>
                </c:pt>
                <c:pt idx="26">
                  <c:v>484</c:v>
                </c:pt>
                <c:pt idx="27">
                  <c:v>54</c:v>
                </c:pt>
                <c:pt idx="28">
                  <c:v>685</c:v>
                </c:pt>
                <c:pt idx="29">
                  <c:v>232</c:v>
                </c:pt>
                <c:pt idx="30">
                  <c:v>717</c:v>
                </c:pt>
                <c:pt idx="31">
                  <c:v>1250</c:v>
                </c:pt>
                <c:pt idx="32">
                  <c:v>1667</c:v>
                </c:pt>
              </c:numCache>
            </c:numRef>
          </c:val>
          <c:extLst>
            <c:ext xmlns:c16="http://schemas.microsoft.com/office/drawing/2014/chart" uri="{C3380CC4-5D6E-409C-BE32-E72D297353CC}">
              <c16:uniqueId val="{00000000-118B-4D4A-B1BB-F28A5C2BD8AA}"/>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Distribution_Mission_Domain!$C$5:$G$5</c:f>
              <c:numCache>
                <c:formatCode>_(* #,##0.00_);_(* \(#,##0.00\);_(* "-"??_);_(@_)</c:formatCode>
                <c:ptCount val="5"/>
                <c:pt idx="0">
                  <c:v>206.90494000000001</c:v>
                </c:pt>
                <c:pt idx="1">
                  <c:v>211.36289200000002</c:v>
                </c:pt>
                <c:pt idx="2">
                  <c:v>19.716175999999997</c:v>
                </c:pt>
                <c:pt idx="3">
                  <c:v>54.355833000000004</c:v>
                </c:pt>
                <c:pt idx="4">
                  <c:v>0.26269399999999998</c:v>
                </c:pt>
              </c:numCache>
            </c:numRef>
          </c:val>
          <c:extLst>
            <c:ext xmlns:c16="http://schemas.microsoft.com/office/drawing/2014/chart" uri="{C3380CC4-5D6E-409C-BE32-E72D297353CC}">
              <c16:uniqueId val="{00000000-663D-5E4E-97AC-50475F603293}"/>
            </c:ext>
          </c:extLst>
        </c:ser>
        <c:ser>
          <c:idx val="1"/>
          <c:order val="1"/>
          <c:tx>
            <c:strRef>
              <c:f>Distribution_Mission_Domain!$B$6</c:f>
              <c:strCache>
                <c:ptCount val="1"/>
                <c:pt idx="0">
                  <c:v>US COM</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Distribution_Mission_Domain!$C$6:$G$6</c:f>
              <c:numCache>
                <c:formatCode>_(* #,##0.00_);_(* \(#,##0.00\);_(* "-"??_);_(@_)</c:formatCode>
                <c:ptCount val="5"/>
                <c:pt idx="0">
                  <c:v>34.143515999999998</c:v>
                </c:pt>
                <c:pt idx="1">
                  <c:v>26.161515999999999</c:v>
                </c:pt>
                <c:pt idx="2">
                  <c:v>6.8643999999999997E-2</c:v>
                </c:pt>
                <c:pt idx="3">
                  <c:v>4.0369220000000006</c:v>
                </c:pt>
                <c:pt idx="4">
                  <c:v>0.188696</c:v>
                </c:pt>
              </c:numCache>
            </c:numRef>
          </c:val>
          <c:extLst>
            <c:ext xmlns:c16="http://schemas.microsoft.com/office/drawing/2014/chart" uri="{C3380CC4-5D6E-409C-BE32-E72D297353CC}">
              <c16:uniqueId val="{00000001-663D-5E4E-97AC-50475F603293}"/>
            </c:ext>
          </c:extLst>
        </c:ser>
        <c:ser>
          <c:idx val="2"/>
          <c:order val="2"/>
          <c:tx>
            <c:strRef>
              <c:f>Distribution_Mission_Domain!$B$7</c:f>
              <c:strCache>
                <c:ptCount val="1"/>
                <c:pt idx="0">
                  <c:v>US EDU</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Distribution_Mission_Domain!$C$7:$G$7</c:f>
              <c:numCache>
                <c:formatCode>_(* #,##0.00_);_(* \(#,##0.00\);_(* "-"??_);_(@_)</c:formatCode>
                <c:ptCount val="5"/>
                <c:pt idx="0">
                  <c:v>118.392754</c:v>
                </c:pt>
                <c:pt idx="1">
                  <c:v>77.465673999999993</c:v>
                </c:pt>
                <c:pt idx="2">
                  <c:v>2.3312949999999999</c:v>
                </c:pt>
                <c:pt idx="3">
                  <c:v>11.138281999999998</c:v>
                </c:pt>
                <c:pt idx="4">
                  <c:v>0.492923</c:v>
                </c:pt>
              </c:numCache>
            </c:numRef>
          </c:val>
          <c:extLst>
            <c:ext xmlns:c16="http://schemas.microsoft.com/office/drawing/2014/chart" uri="{C3380CC4-5D6E-409C-BE32-E72D297353CC}">
              <c16:uniqueId val="{00000002-663D-5E4E-97AC-50475F603293}"/>
            </c:ext>
          </c:extLst>
        </c:ser>
        <c:ser>
          <c:idx val="3"/>
          <c:order val="3"/>
          <c:tx>
            <c:strRef>
              <c:f>Distribution_Mission_Domain!$B$8</c:f>
              <c:strCache>
                <c:ptCount val="1"/>
                <c:pt idx="0">
                  <c:v>US GOV</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Distribution_Mission_Domain!$C$8:$G$8</c:f>
              <c:numCache>
                <c:formatCode>_(* #,##0.00_);_(* \(#,##0.00\);_(* "-"??_);_(@_)</c:formatCode>
                <c:ptCount val="5"/>
                <c:pt idx="0">
                  <c:v>78.103439000000009</c:v>
                </c:pt>
                <c:pt idx="1">
                  <c:v>43.934482000000003</c:v>
                </c:pt>
                <c:pt idx="2">
                  <c:v>1.722218</c:v>
                </c:pt>
                <c:pt idx="3">
                  <c:v>1.3726549999999997</c:v>
                </c:pt>
                <c:pt idx="4">
                  <c:v>0.109848</c:v>
                </c:pt>
              </c:numCache>
            </c:numRef>
          </c:val>
          <c:extLst>
            <c:ext xmlns:c16="http://schemas.microsoft.com/office/drawing/2014/chart" uri="{C3380CC4-5D6E-409C-BE32-E72D297353CC}">
              <c16:uniqueId val="{00000003-663D-5E4E-97AC-50475F603293}"/>
            </c:ext>
          </c:extLst>
        </c:ser>
        <c:ser>
          <c:idx val="4"/>
          <c:order val="4"/>
          <c:tx>
            <c:strRef>
              <c:f>Distribution_Mission_Domain!$B$9</c:f>
              <c:strCache>
                <c:ptCount val="1"/>
                <c:pt idx="0">
                  <c:v>US ORG</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Distribution_Mission_Domain!$C$9:$G$9</c:f>
              <c:numCache>
                <c:formatCode>_(* #,##0.00_);_(* \(#,##0.00\);_(* "-"??_);_(@_)</c:formatCode>
                <c:ptCount val="5"/>
                <c:pt idx="0">
                  <c:v>1.601507</c:v>
                </c:pt>
                <c:pt idx="1">
                  <c:v>0.59729699999999997</c:v>
                </c:pt>
                <c:pt idx="2">
                  <c:v>0.33247599999999999</c:v>
                </c:pt>
                <c:pt idx="3">
                  <c:v>0.38627499999999998</c:v>
                </c:pt>
                <c:pt idx="4">
                  <c:v>7.3470999999999995E-2</c:v>
                </c:pt>
              </c:numCache>
            </c:numRef>
          </c:val>
          <c:extLst>
            <c:ext xmlns:c16="http://schemas.microsoft.com/office/drawing/2014/chart" uri="{C3380CC4-5D6E-409C-BE32-E72D297353CC}">
              <c16:uniqueId val="{00000004-663D-5E4E-97AC-50475F603293}"/>
            </c:ext>
          </c:extLst>
        </c:ser>
        <c:ser>
          <c:idx val="5"/>
          <c:order val="5"/>
          <c:tx>
            <c:strRef>
              <c:f>Distribution_Mission_Domain!$B$10</c:f>
              <c:strCache>
                <c:ptCount val="1"/>
                <c:pt idx="0">
                  <c:v>US Other</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Distribution_Mission_Domain!$C$10:$G$10</c:f>
              <c:numCache>
                <c:formatCode>_(* #,##0.00_);_(* \(#,##0.00\);_(* "-"??_);_(@_)</c:formatCode>
                <c:ptCount val="5"/>
                <c:pt idx="0">
                  <c:v>25.742006000000003</c:v>
                </c:pt>
                <c:pt idx="1">
                  <c:v>22.086997</c:v>
                </c:pt>
                <c:pt idx="2">
                  <c:v>0.58759300000000003</c:v>
                </c:pt>
                <c:pt idx="3">
                  <c:v>0.23513400000000001</c:v>
                </c:pt>
                <c:pt idx="4">
                  <c:v>3.2989999999999998E-2</c:v>
                </c:pt>
              </c:numCache>
            </c:numRef>
          </c:val>
          <c:extLst>
            <c:ext xmlns:c16="http://schemas.microsoft.com/office/drawing/2014/chart" uri="{C3380CC4-5D6E-409C-BE32-E72D297353CC}">
              <c16:uniqueId val="{00000005-663D-5E4E-97AC-50475F603293}"/>
            </c:ext>
          </c:extLst>
        </c:ser>
        <c:ser>
          <c:idx val="6"/>
          <c:order val="6"/>
          <c:tx>
            <c:strRef>
              <c:f>Distribution_Mission_Domain!$B$11</c:f>
              <c:strCache>
                <c:ptCount val="1"/>
                <c:pt idx="0">
                  <c:v>Unknown</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Distribution_Mission_Domain!$C$11:$G$11</c:f>
              <c:numCache>
                <c:formatCode>_(* #,##0.00_);_(* \(#,##0.00\);_(* "-"??_);_(@_)</c:formatCode>
                <c:ptCount val="5"/>
                <c:pt idx="0">
                  <c:v>5.6222000000000001E-2</c:v>
                </c:pt>
                <c:pt idx="1">
                  <c:v>3.0209E-2</c:v>
                </c:pt>
                <c:pt idx="2">
                  <c:v>2.31E-4</c:v>
                </c:pt>
                <c:pt idx="3">
                  <c:v>3.2000000000000003E-4</c:v>
                </c:pt>
                <c:pt idx="4">
                  <c:v>8.9829999999999997E-3</c:v>
                </c:pt>
              </c:numCache>
            </c:numRef>
          </c:val>
          <c:extLst>
            <c:ext xmlns:c16="http://schemas.microsoft.com/office/drawing/2014/chart" uri="{C3380CC4-5D6E-409C-BE32-E72D297353CC}">
              <c16:uniqueId val="{00000006-663D-5E4E-97AC-50475F603293}"/>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Distribution_Mission_Domain!$M$5:$Q$5</c:f>
              <c:numCache>
                <c:formatCode>_(* #,##0_);_(* \(#,##0\);_(* "-"??_);_(@_)</c:formatCode>
                <c:ptCount val="5"/>
                <c:pt idx="0">
                  <c:v>279046</c:v>
                </c:pt>
                <c:pt idx="1">
                  <c:v>353921</c:v>
                </c:pt>
                <c:pt idx="2">
                  <c:v>10838</c:v>
                </c:pt>
                <c:pt idx="3">
                  <c:v>17276</c:v>
                </c:pt>
                <c:pt idx="4">
                  <c:v>935</c:v>
                </c:pt>
              </c:numCache>
            </c:numRef>
          </c:val>
          <c:extLst>
            <c:ext xmlns:c16="http://schemas.microsoft.com/office/drawing/2014/chart" uri="{C3380CC4-5D6E-409C-BE32-E72D297353CC}">
              <c16:uniqueId val="{00000000-8CC3-A444-917F-80A100C51DF1}"/>
            </c:ext>
          </c:extLst>
        </c:ser>
        <c:ser>
          <c:idx val="1"/>
          <c:order val="1"/>
          <c:tx>
            <c:strRef>
              <c:f>Distribution_Mission_Domain!$B$6</c:f>
              <c:strCache>
                <c:ptCount val="1"/>
                <c:pt idx="0">
                  <c:v>US COM</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Distribution_Mission_Domain!$M$6:$Q$6</c:f>
              <c:numCache>
                <c:formatCode>_(* #,##0_);_(* \(#,##0\);_(* "-"??_);_(@_)</c:formatCode>
                <c:ptCount val="5"/>
                <c:pt idx="0">
                  <c:v>133857</c:v>
                </c:pt>
                <c:pt idx="1">
                  <c:v>120676</c:v>
                </c:pt>
                <c:pt idx="2">
                  <c:v>3243</c:v>
                </c:pt>
                <c:pt idx="3">
                  <c:v>2991</c:v>
                </c:pt>
                <c:pt idx="4">
                  <c:v>335</c:v>
                </c:pt>
              </c:numCache>
            </c:numRef>
          </c:val>
          <c:extLst>
            <c:ext xmlns:c16="http://schemas.microsoft.com/office/drawing/2014/chart" uri="{C3380CC4-5D6E-409C-BE32-E72D297353CC}">
              <c16:uniqueId val="{00000001-8CC3-A444-917F-80A100C51DF1}"/>
            </c:ext>
          </c:extLst>
        </c:ser>
        <c:ser>
          <c:idx val="2"/>
          <c:order val="2"/>
          <c:tx>
            <c:strRef>
              <c:f>Distribution_Mission_Domain!$B$7</c:f>
              <c:strCache>
                <c:ptCount val="1"/>
                <c:pt idx="0">
                  <c:v>US EDU</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Distribution_Mission_Domain!$M$7:$Q$7</c:f>
              <c:numCache>
                <c:formatCode>_(* #,##0_);_(* \(#,##0\);_(* "-"??_);_(@_)</c:formatCode>
                <c:ptCount val="5"/>
                <c:pt idx="0">
                  <c:v>6920</c:v>
                </c:pt>
                <c:pt idx="1">
                  <c:v>9315</c:v>
                </c:pt>
                <c:pt idx="2">
                  <c:v>691</c:v>
                </c:pt>
                <c:pt idx="3">
                  <c:v>1050</c:v>
                </c:pt>
                <c:pt idx="4">
                  <c:v>117</c:v>
                </c:pt>
              </c:numCache>
            </c:numRef>
          </c:val>
          <c:extLst>
            <c:ext xmlns:c16="http://schemas.microsoft.com/office/drawing/2014/chart" uri="{C3380CC4-5D6E-409C-BE32-E72D297353CC}">
              <c16:uniqueId val="{00000002-8CC3-A444-917F-80A100C51DF1}"/>
            </c:ext>
          </c:extLst>
        </c:ser>
        <c:ser>
          <c:idx val="3"/>
          <c:order val="3"/>
          <c:tx>
            <c:strRef>
              <c:f>Distribution_Mission_Domain!$B$8</c:f>
              <c:strCache>
                <c:ptCount val="1"/>
                <c:pt idx="0">
                  <c:v>US GOV</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Distribution_Mission_Domain!$M$8:$Q$8</c:f>
              <c:numCache>
                <c:formatCode>_(* #,##0_);_(* \(#,##0\);_(* "-"??_);_(@_)</c:formatCode>
                <c:ptCount val="5"/>
                <c:pt idx="0">
                  <c:v>2563</c:v>
                </c:pt>
                <c:pt idx="1">
                  <c:v>3036</c:v>
                </c:pt>
                <c:pt idx="2">
                  <c:v>530</c:v>
                </c:pt>
                <c:pt idx="3">
                  <c:v>627</c:v>
                </c:pt>
                <c:pt idx="4">
                  <c:v>90</c:v>
                </c:pt>
              </c:numCache>
            </c:numRef>
          </c:val>
          <c:extLst>
            <c:ext xmlns:c16="http://schemas.microsoft.com/office/drawing/2014/chart" uri="{C3380CC4-5D6E-409C-BE32-E72D297353CC}">
              <c16:uniqueId val="{00000003-8CC3-A444-917F-80A100C51DF1}"/>
            </c:ext>
          </c:extLst>
        </c:ser>
        <c:ser>
          <c:idx val="4"/>
          <c:order val="4"/>
          <c:tx>
            <c:strRef>
              <c:f>Distribution_Mission_Domain!$B$9</c:f>
              <c:strCache>
                <c:ptCount val="1"/>
                <c:pt idx="0">
                  <c:v>US ORG</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Distribution_Mission_Domain!$M$9:$Q$9</c:f>
              <c:numCache>
                <c:formatCode>_(* #,##0_);_(* \(#,##0\);_(* "-"??_);_(@_)</c:formatCode>
                <c:ptCount val="5"/>
                <c:pt idx="0">
                  <c:v>496</c:v>
                </c:pt>
                <c:pt idx="1">
                  <c:v>388</c:v>
                </c:pt>
                <c:pt idx="2">
                  <c:v>43</c:v>
                </c:pt>
                <c:pt idx="3">
                  <c:v>71</c:v>
                </c:pt>
                <c:pt idx="4">
                  <c:v>10</c:v>
                </c:pt>
              </c:numCache>
            </c:numRef>
          </c:val>
          <c:extLst>
            <c:ext xmlns:c16="http://schemas.microsoft.com/office/drawing/2014/chart" uri="{C3380CC4-5D6E-409C-BE32-E72D297353CC}">
              <c16:uniqueId val="{00000004-8CC3-A444-917F-80A100C51DF1}"/>
            </c:ext>
          </c:extLst>
        </c:ser>
        <c:ser>
          <c:idx val="5"/>
          <c:order val="5"/>
          <c:tx>
            <c:strRef>
              <c:f>Distribution_Mission_Domain!$B$10</c:f>
              <c:strCache>
                <c:ptCount val="1"/>
                <c:pt idx="0">
                  <c:v>US Other</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Distribution_Mission_Domain!$M$10:$Q$10</c:f>
              <c:numCache>
                <c:formatCode>_(* #,##0_);_(* \(#,##0\);_(* "-"??_);_(@_)</c:formatCode>
                <c:ptCount val="5"/>
                <c:pt idx="0">
                  <c:v>30867</c:v>
                </c:pt>
                <c:pt idx="1">
                  <c:v>11886</c:v>
                </c:pt>
                <c:pt idx="2">
                  <c:v>708</c:v>
                </c:pt>
                <c:pt idx="3">
                  <c:v>852</c:v>
                </c:pt>
                <c:pt idx="4">
                  <c:v>132</c:v>
                </c:pt>
              </c:numCache>
            </c:numRef>
          </c:val>
          <c:extLst>
            <c:ext xmlns:c16="http://schemas.microsoft.com/office/drawing/2014/chart" uri="{C3380CC4-5D6E-409C-BE32-E72D297353CC}">
              <c16:uniqueId val="{00000005-8CC3-A444-917F-80A100C51DF1}"/>
            </c:ext>
          </c:extLst>
        </c:ser>
        <c:ser>
          <c:idx val="6"/>
          <c:order val="6"/>
          <c:tx>
            <c:strRef>
              <c:f>Distribution_Mission_Domain!$B$11</c:f>
              <c:strCache>
                <c:ptCount val="1"/>
                <c:pt idx="0">
                  <c:v>Unknown</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Distribution_Mission_Domain!$M$11:$Q$11</c:f>
              <c:numCache>
                <c:formatCode>_(* #,##0_);_(* \(#,##0\);_(* "-"??_);_(@_)</c:formatCode>
                <c:ptCount val="5"/>
                <c:pt idx="0">
                  <c:v>1665</c:v>
                </c:pt>
                <c:pt idx="1">
                  <c:v>977</c:v>
                </c:pt>
                <c:pt idx="2">
                  <c:v>52</c:v>
                </c:pt>
                <c:pt idx="3">
                  <c:v>96</c:v>
                </c:pt>
                <c:pt idx="4">
                  <c:v>43</c:v>
                </c:pt>
              </c:numCache>
            </c:numRef>
          </c:val>
          <c:extLst>
            <c:ext xmlns:c16="http://schemas.microsoft.com/office/drawing/2014/chart" uri="{C3380CC4-5D6E-409C-BE32-E72D297353CC}">
              <c16:uniqueId val="{00000006-8CC3-A444-917F-80A100C51DF1}"/>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Distribution_Mission_Domain!$H$5:$L$5</c:f>
              <c:numCache>
                <c:formatCode>_(* #,##0.00_);_(* \(#,##0.00\);_(* "-"??_);_(@_)</c:formatCode>
                <c:ptCount val="5"/>
                <c:pt idx="0">
                  <c:v>4097.9372545603301</c:v>
                </c:pt>
                <c:pt idx="1">
                  <c:v>7964.9666312976769</c:v>
                </c:pt>
                <c:pt idx="2">
                  <c:v>175.90675523638839</c:v>
                </c:pt>
                <c:pt idx="3">
                  <c:v>376.91150832035237</c:v>
                </c:pt>
                <c:pt idx="4">
                  <c:v>0.93242886554253324</c:v>
                </c:pt>
              </c:numCache>
            </c:numRef>
          </c:val>
          <c:extLst>
            <c:ext xmlns:c16="http://schemas.microsoft.com/office/drawing/2014/chart" uri="{C3380CC4-5D6E-409C-BE32-E72D297353CC}">
              <c16:uniqueId val="{00000000-7A5A-764C-99ED-258B6089CE8A}"/>
            </c:ext>
          </c:extLst>
        </c:ser>
        <c:ser>
          <c:idx val="1"/>
          <c:order val="1"/>
          <c:tx>
            <c:strRef>
              <c:f>Distribution_Mission_Domain!$B$6</c:f>
              <c:strCache>
                <c:ptCount val="1"/>
                <c:pt idx="0">
                  <c:v>US COM</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Distribution_Mission_Domain!$H$6:$L$6</c:f>
              <c:numCache>
                <c:formatCode>_(* #,##0.00_);_(* \(#,##0.00\);_(* "-"??_);_(@_)</c:formatCode>
                <c:ptCount val="5"/>
                <c:pt idx="0">
                  <c:v>383.13462913766909</c:v>
                </c:pt>
                <c:pt idx="1">
                  <c:v>1166.2870842488417</c:v>
                </c:pt>
                <c:pt idx="2">
                  <c:v>1.0379529945303139</c:v>
                </c:pt>
                <c:pt idx="3">
                  <c:v>31.825689279599736</c:v>
                </c:pt>
                <c:pt idx="4">
                  <c:v>2.5846268792520215E-2</c:v>
                </c:pt>
              </c:numCache>
            </c:numRef>
          </c:val>
          <c:extLst>
            <c:ext xmlns:c16="http://schemas.microsoft.com/office/drawing/2014/chart" uri="{C3380CC4-5D6E-409C-BE32-E72D297353CC}">
              <c16:uniqueId val="{00000001-7A5A-764C-99ED-258B6089CE8A}"/>
            </c:ext>
          </c:extLst>
        </c:ser>
        <c:ser>
          <c:idx val="2"/>
          <c:order val="2"/>
          <c:tx>
            <c:strRef>
              <c:f>Distribution_Mission_Domain!$B$7</c:f>
              <c:strCache>
                <c:ptCount val="1"/>
                <c:pt idx="0">
                  <c:v>US EDU</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Distribution_Mission_Domain!$H$7:$L$7</c:f>
              <c:numCache>
                <c:formatCode>_(* #,##0.00_);_(* \(#,##0.00\);_(* "-"??_);_(@_)</c:formatCode>
                <c:ptCount val="5"/>
                <c:pt idx="0">
                  <c:v>1605.0316100955317</c:v>
                </c:pt>
                <c:pt idx="1">
                  <c:v>1626.21333020886</c:v>
                </c:pt>
                <c:pt idx="2">
                  <c:v>51.093970842812197</c:v>
                </c:pt>
                <c:pt idx="3">
                  <c:v>134.61266015653732</c:v>
                </c:pt>
                <c:pt idx="4">
                  <c:v>0.9203648243028506</c:v>
                </c:pt>
              </c:numCache>
            </c:numRef>
          </c:val>
          <c:extLst>
            <c:ext xmlns:c16="http://schemas.microsoft.com/office/drawing/2014/chart" uri="{C3380CC4-5D6E-409C-BE32-E72D297353CC}">
              <c16:uniqueId val="{00000002-7A5A-764C-99ED-258B6089CE8A}"/>
            </c:ext>
          </c:extLst>
        </c:ser>
        <c:ser>
          <c:idx val="3"/>
          <c:order val="3"/>
          <c:tx>
            <c:strRef>
              <c:f>Distribution_Mission_Domain!$B$8</c:f>
              <c:strCache>
                <c:ptCount val="1"/>
                <c:pt idx="0">
                  <c:v>US GOV</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Distribution_Mission_Domain!$H$8:$L$8</c:f>
              <c:numCache>
                <c:formatCode>_(* #,##0.00_);_(* \(#,##0.00\);_(* "-"??_);_(@_)</c:formatCode>
                <c:ptCount val="5"/>
                <c:pt idx="0">
                  <c:v>1003.5181103835342</c:v>
                </c:pt>
                <c:pt idx="1">
                  <c:v>1351.5819187794764</c:v>
                </c:pt>
                <c:pt idx="2">
                  <c:v>12.263162385241202</c:v>
                </c:pt>
                <c:pt idx="3">
                  <c:v>22.784074173699047</c:v>
                </c:pt>
                <c:pt idx="4">
                  <c:v>0.12638551809322948</c:v>
                </c:pt>
              </c:numCache>
            </c:numRef>
          </c:val>
          <c:extLst>
            <c:ext xmlns:c16="http://schemas.microsoft.com/office/drawing/2014/chart" uri="{C3380CC4-5D6E-409C-BE32-E72D297353CC}">
              <c16:uniqueId val="{00000003-7A5A-764C-99ED-258B6089CE8A}"/>
            </c:ext>
          </c:extLst>
        </c:ser>
        <c:ser>
          <c:idx val="4"/>
          <c:order val="4"/>
          <c:tx>
            <c:strRef>
              <c:f>Distribution_Mission_Domain!$B$9</c:f>
              <c:strCache>
                <c:ptCount val="1"/>
                <c:pt idx="0">
                  <c:v>US ORG</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Distribution_Mission_Domain!$H$9:$L$9</c:f>
              <c:numCache>
                <c:formatCode>_(* #,##0.00_);_(* \(#,##0.00\);_(* "-"??_);_(@_)</c:formatCode>
                <c:ptCount val="5"/>
                <c:pt idx="0">
                  <c:v>23.717866238701362</c:v>
                </c:pt>
                <c:pt idx="1">
                  <c:v>25.929858088156802</c:v>
                </c:pt>
                <c:pt idx="2">
                  <c:v>23.638069798521343</c:v>
                </c:pt>
                <c:pt idx="3">
                  <c:v>4.4340417372850398</c:v>
                </c:pt>
                <c:pt idx="4">
                  <c:v>4.6977863976280761E-3</c:v>
                </c:pt>
              </c:numCache>
            </c:numRef>
          </c:val>
          <c:extLst>
            <c:ext xmlns:c16="http://schemas.microsoft.com/office/drawing/2014/chart" uri="{C3380CC4-5D6E-409C-BE32-E72D297353CC}">
              <c16:uniqueId val="{00000004-7A5A-764C-99ED-258B6089CE8A}"/>
            </c:ext>
          </c:extLst>
        </c:ser>
        <c:ser>
          <c:idx val="5"/>
          <c:order val="5"/>
          <c:tx>
            <c:strRef>
              <c:f>Distribution_Mission_Domain!$B$10</c:f>
              <c:strCache>
                <c:ptCount val="1"/>
                <c:pt idx="0">
                  <c:v>US Other</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Distribution_Mission_Domain!$H$10:$L$10</c:f>
              <c:numCache>
                <c:formatCode>_(* #,##0.00_);_(* \(#,##0.00\);_(* "-"??_);_(@_)</c:formatCode>
                <c:ptCount val="5"/>
                <c:pt idx="0">
                  <c:v>305.7046046279782</c:v>
                </c:pt>
                <c:pt idx="1">
                  <c:v>815.55530521641754</c:v>
                </c:pt>
                <c:pt idx="2">
                  <c:v>15.499511458028696</c:v>
                </c:pt>
                <c:pt idx="3">
                  <c:v>3.3660116618848308</c:v>
                </c:pt>
                <c:pt idx="4">
                  <c:v>8.9600388218968839E-3</c:v>
                </c:pt>
              </c:numCache>
            </c:numRef>
          </c:val>
          <c:extLst>
            <c:ext xmlns:c16="http://schemas.microsoft.com/office/drawing/2014/chart" uri="{C3380CC4-5D6E-409C-BE32-E72D297353CC}">
              <c16:uniqueId val="{00000005-7A5A-764C-99ED-258B6089CE8A}"/>
            </c:ext>
          </c:extLst>
        </c:ser>
        <c:ser>
          <c:idx val="6"/>
          <c:order val="6"/>
          <c:tx>
            <c:strRef>
              <c:f>Distribution_Mission_Domain!$B$11</c:f>
              <c:strCache>
                <c:ptCount val="1"/>
                <c:pt idx="0">
                  <c:v>Unknown</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Distribution_Mission_Domain!$H$11:$L$11</c:f>
              <c:numCache>
                <c:formatCode>_(* #,##0.00_);_(* \(#,##0.00\);_(* "-"??_);_(@_)</c:formatCode>
                <c:ptCount val="5"/>
                <c:pt idx="0">
                  <c:v>2.932290507538704</c:v>
                </c:pt>
                <c:pt idx="1">
                  <c:v>0.44678721472700916</c:v>
                </c:pt>
                <c:pt idx="2">
                  <c:v>1.6334854990418501E-5</c:v>
                </c:pt>
                <c:pt idx="3">
                  <c:v>1.0309871868230401E-5</c:v>
                </c:pt>
                <c:pt idx="4">
                  <c:v>4.4893142330693065E-4</c:v>
                </c:pt>
              </c:numCache>
            </c:numRef>
          </c:val>
          <c:extLst>
            <c:ext xmlns:c16="http://schemas.microsoft.com/office/drawing/2014/chart" uri="{C3380CC4-5D6E-409C-BE32-E72D297353CC}">
              <c16:uniqueId val="{00000006-7A5A-764C-99ED-258B6089CE8A}"/>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Distribution_Mission_Level!$C$5:$G$5</c:f>
              <c:numCache>
                <c:formatCode>_(* #,##0.00_);_(* \(#,##0.00\);_(* "-"??_);_(@_)</c:formatCode>
                <c:ptCount val="5"/>
                <c:pt idx="0">
                  <c:v>0.23728899999999997</c:v>
                </c:pt>
                <c:pt idx="1">
                  <c:v>0.70025199999999999</c:v>
                </c:pt>
                <c:pt idx="2">
                  <c:v>8.340800000000001E-2</c:v>
                </c:pt>
                <c:pt idx="3">
                  <c:v>0</c:v>
                </c:pt>
                <c:pt idx="4">
                  <c:v>3.2412000000000003E-2</c:v>
                </c:pt>
              </c:numCache>
            </c:numRef>
          </c:val>
          <c:extLst>
            <c:ext xmlns:c16="http://schemas.microsoft.com/office/drawing/2014/chart" uri="{C3380CC4-5D6E-409C-BE32-E72D297353CC}">
              <c16:uniqueId val="{00000000-6C07-A84C-8C5B-DD8A50FDDEC7}"/>
            </c:ext>
          </c:extLst>
        </c:ser>
        <c:ser>
          <c:idx val="1"/>
          <c:order val="1"/>
          <c:tx>
            <c:strRef>
              <c:f>Distribution_Mission_Level!$B$6</c:f>
              <c:strCache>
                <c:ptCount val="1"/>
                <c:pt idx="0">
                  <c:v>Level 1</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Distribution_Mission_Level!$C$6:$G$6</c:f>
              <c:numCache>
                <c:formatCode>_(* #,##0.00_);_(* \(#,##0.00\);_(* "-"??_);_(@_)</c:formatCode>
                <c:ptCount val="5"/>
                <c:pt idx="0">
                  <c:v>62.493942000000004</c:v>
                </c:pt>
                <c:pt idx="1">
                  <c:v>58.783310999999998</c:v>
                </c:pt>
                <c:pt idx="2">
                  <c:v>0.51367799999999997</c:v>
                </c:pt>
                <c:pt idx="3">
                  <c:v>0.37773899999999994</c:v>
                </c:pt>
                <c:pt idx="4">
                  <c:v>6.3816999999999999E-2</c:v>
                </c:pt>
              </c:numCache>
            </c:numRef>
          </c:val>
          <c:extLst>
            <c:ext xmlns:c16="http://schemas.microsoft.com/office/drawing/2014/chart" uri="{C3380CC4-5D6E-409C-BE32-E72D297353CC}">
              <c16:uniqueId val="{00000001-6C07-A84C-8C5B-DD8A50FDDEC7}"/>
            </c:ext>
          </c:extLst>
        </c:ser>
        <c:ser>
          <c:idx val="2"/>
          <c:order val="2"/>
          <c:tx>
            <c:strRef>
              <c:f>Distribution_Mission_Level!$B$7</c:f>
              <c:strCache>
                <c:ptCount val="1"/>
                <c:pt idx="0">
                  <c:v>Level 2</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Distribution_Mission_Level!$C$7:$G$7</c:f>
              <c:numCache>
                <c:formatCode>_(* #,##0.00_);_(* \(#,##0.00\);_(* "-"??_);_(@_)</c:formatCode>
                <c:ptCount val="5"/>
                <c:pt idx="0">
                  <c:v>267.50887</c:v>
                </c:pt>
                <c:pt idx="1">
                  <c:v>179.58609899999999</c:v>
                </c:pt>
                <c:pt idx="2">
                  <c:v>21.971108999999998</c:v>
                </c:pt>
                <c:pt idx="3">
                  <c:v>1.0695140000000003</c:v>
                </c:pt>
                <c:pt idx="4">
                  <c:v>0.36537399999999998</c:v>
                </c:pt>
              </c:numCache>
            </c:numRef>
          </c:val>
          <c:extLst>
            <c:ext xmlns:c16="http://schemas.microsoft.com/office/drawing/2014/chart" uri="{C3380CC4-5D6E-409C-BE32-E72D297353CC}">
              <c16:uniqueId val="{00000002-6C07-A84C-8C5B-DD8A50FDDEC7}"/>
            </c:ext>
          </c:extLst>
        </c:ser>
        <c:ser>
          <c:idx val="3"/>
          <c:order val="3"/>
          <c:tx>
            <c:strRef>
              <c:f>Distribution_Mission_Level!$B$8</c:f>
              <c:strCache>
                <c:ptCount val="1"/>
                <c:pt idx="0">
                  <c:v>Level 3</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Distribution_Mission_Level!$C$8:$G$8</c:f>
              <c:numCache>
                <c:formatCode>_(* #,##0.00_);_(* \(#,##0.00\);_(* "-"??_);_(@_)</c:formatCode>
                <c:ptCount val="5"/>
                <c:pt idx="0">
                  <c:v>113.63495800000001</c:v>
                </c:pt>
                <c:pt idx="1">
                  <c:v>114.52515799999999</c:v>
                </c:pt>
                <c:pt idx="2">
                  <c:v>2.1904379999999999</c:v>
                </c:pt>
                <c:pt idx="3">
                  <c:v>70.078168000000005</c:v>
                </c:pt>
                <c:pt idx="4">
                  <c:v>0.69584999999999997</c:v>
                </c:pt>
              </c:numCache>
            </c:numRef>
          </c:val>
          <c:extLst>
            <c:ext xmlns:c16="http://schemas.microsoft.com/office/drawing/2014/chart" uri="{C3380CC4-5D6E-409C-BE32-E72D297353CC}">
              <c16:uniqueId val="{00000003-6C07-A84C-8C5B-DD8A50FDDEC7}"/>
            </c:ext>
          </c:extLst>
        </c:ser>
        <c:ser>
          <c:idx val="4"/>
          <c:order val="4"/>
          <c:tx>
            <c:strRef>
              <c:f>Distribution_Mission_Level!$B$9</c:f>
              <c:strCache>
                <c:ptCount val="1"/>
                <c:pt idx="0">
                  <c:v>Level 4</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Distribution_Mission_Level!$C$9:$G$9</c:f>
              <c:numCache>
                <c:formatCode>_(* #,##0.00_);_(* \(#,##0.00\);_(* "-"??_);_(@_)</c:formatCode>
                <c:ptCount val="5"/>
                <c:pt idx="0">
                  <c:v>21.068145000000001</c:v>
                </c:pt>
                <c:pt idx="1">
                  <c:v>27.831247000000001</c:v>
                </c:pt>
                <c:pt idx="2">
                  <c:v>0</c:v>
                </c:pt>
                <c:pt idx="3">
                  <c:v>0</c:v>
                </c:pt>
                <c:pt idx="4">
                  <c:v>8.4309999999999993E-3</c:v>
                </c:pt>
              </c:numCache>
            </c:numRef>
          </c:val>
          <c:extLst>
            <c:ext xmlns:c16="http://schemas.microsoft.com/office/drawing/2014/chart" uri="{C3380CC4-5D6E-409C-BE32-E72D297353CC}">
              <c16:uniqueId val="{00000004-6C07-A84C-8C5B-DD8A50FDDEC7}"/>
            </c:ext>
          </c:extLst>
        </c:ser>
        <c:ser>
          <c:idx val="5"/>
          <c:order val="5"/>
          <c:tx>
            <c:strRef>
              <c:f>Distribution_Mission_Level!$B$10</c:f>
              <c:strCache>
                <c:ptCount val="1"/>
                <c:pt idx="0">
                  <c:v>Other*</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Distribution_Mission_Level!$C$10:$G$10</c:f>
              <c:numCache>
                <c:formatCode>_(* #,##0.00_);_(* \(#,##0.00\);_(* "-"??_);_(@_)</c:formatCode>
                <c:ptCount val="5"/>
                <c:pt idx="0">
                  <c:v>1.1800000000000001E-3</c:v>
                </c:pt>
                <c:pt idx="1">
                  <c:v>0.21300000000000002</c:v>
                </c:pt>
                <c:pt idx="2">
                  <c:v>0</c:v>
                </c:pt>
                <c:pt idx="3">
                  <c:v>0</c:v>
                </c:pt>
                <c:pt idx="4">
                  <c:v>3.7209999999999999E-3</c:v>
                </c:pt>
              </c:numCache>
            </c:numRef>
          </c:val>
          <c:extLst>
            <c:ext xmlns:c16="http://schemas.microsoft.com/office/drawing/2014/chart" uri="{C3380CC4-5D6E-409C-BE32-E72D297353CC}">
              <c16:uniqueId val="{00000005-6C07-A84C-8C5B-DD8A50FDDEC7}"/>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63569072274005578"/>
          <c:h val="6.541811468026169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Distribution_Mission_Level!$M$5:$Q$5</c:f>
              <c:numCache>
                <c:formatCode>_(* #,##0_);_(* \(#,##0\);_(* "-"??_);_(@_)</c:formatCode>
                <c:ptCount val="5"/>
                <c:pt idx="0">
                  <c:v>1439</c:v>
                </c:pt>
                <c:pt idx="1">
                  <c:v>1328</c:v>
                </c:pt>
                <c:pt idx="2">
                  <c:v>7</c:v>
                </c:pt>
                <c:pt idx="3">
                  <c:v>0</c:v>
                </c:pt>
                <c:pt idx="4">
                  <c:v>118</c:v>
                </c:pt>
              </c:numCache>
            </c:numRef>
          </c:val>
          <c:extLst>
            <c:ext xmlns:c16="http://schemas.microsoft.com/office/drawing/2014/chart" uri="{C3380CC4-5D6E-409C-BE32-E72D297353CC}">
              <c16:uniqueId val="{00000000-3BD5-004D-BA51-7E86E97754D5}"/>
            </c:ext>
          </c:extLst>
        </c:ser>
        <c:ser>
          <c:idx val="1"/>
          <c:order val="1"/>
          <c:tx>
            <c:strRef>
              <c:f>Distribution_Mission_Level!$B$6</c:f>
              <c:strCache>
                <c:ptCount val="1"/>
                <c:pt idx="0">
                  <c:v>Level 1</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Distribution_Mission_Level!$M$6:$Q$6</c:f>
              <c:numCache>
                <c:formatCode>_(* #,##0_);_(* \(#,##0\);_(* "-"??_);_(@_)</c:formatCode>
                <c:ptCount val="5"/>
                <c:pt idx="0">
                  <c:v>37349</c:v>
                </c:pt>
                <c:pt idx="1">
                  <c:v>49833</c:v>
                </c:pt>
                <c:pt idx="2">
                  <c:v>2502</c:v>
                </c:pt>
                <c:pt idx="3">
                  <c:v>4462</c:v>
                </c:pt>
                <c:pt idx="4">
                  <c:v>95</c:v>
                </c:pt>
              </c:numCache>
            </c:numRef>
          </c:val>
          <c:extLst>
            <c:ext xmlns:c16="http://schemas.microsoft.com/office/drawing/2014/chart" uri="{C3380CC4-5D6E-409C-BE32-E72D297353CC}">
              <c16:uniqueId val="{00000001-3BD5-004D-BA51-7E86E97754D5}"/>
            </c:ext>
          </c:extLst>
        </c:ser>
        <c:ser>
          <c:idx val="2"/>
          <c:order val="2"/>
          <c:tx>
            <c:strRef>
              <c:f>Distribution_Mission_Level!$B$7</c:f>
              <c:strCache>
                <c:ptCount val="1"/>
                <c:pt idx="0">
                  <c:v>Level 2</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Distribution_Mission_Level!$M$7:$Q$7</c:f>
              <c:numCache>
                <c:formatCode>_(* #,##0_);_(* \(#,##0\);_(* "-"??_);_(@_)</c:formatCode>
                <c:ptCount val="5"/>
                <c:pt idx="0">
                  <c:v>330876</c:v>
                </c:pt>
                <c:pt idx="1">
                  <c:v>221320</c:v>
                </c:pt>
                <c:pt idx="2">
                  <c:v>10729</c:v>
                </c:pt>
                <c:pt idx="3">
                  <c:v>2846</c:v>
                </c:pt>
                <c:pt idx="4">
                  <c:v>202</c:v>
                </c:pt>
              </c:numCache>
            </c:numRef>
          </c:val>
          <c:extLst>
            <c:ext xmlns:c16="http://schemas.microsoft.com/office/drawing/2014/chart" uri="{C3380CC4-5D6E-409C-BE32-E72D297353CC}">
              <c16:uniqueId val="{00000002-3BD5-004D-BA51-7E86E97754D5}"/>
            </c:ext>
          </c:extLst>
        </c:ser>
        <c:ser>
          <c:idx val="3"/>
          <c:order val="3"/>
          <c:tx>
            <c:strRef>
              <c:f>Distribution_Mission_Level!$B$8</c:f>
              <c:strCache>
                <c:ptCount val="1"/>
                <c:pt idx="0">
                  <c:v>Level 3</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Distribution_Mission_Level!$M$8:$Q$8</c:f>
              <c:numCache>
                <c:formatCode>_(* #,##0_);_(* \(#,##0\);_(* "-"??_);_(@_)</c:formatCode>
                <c:ptCount val="5"/>
                <c:pt idx="0">
                  <c:v>100568</c:v>
                </c:pt>
                <c:pt idx="1">
                  <c:v>243302</c:v>
                </c:pt>
                <c:pt idx="2">
                  <c:v>8593</c:v>
                </c:pt>
                <c:pt idx="3">
                  <c:v>17067</c:v>
                </c:pt>
                <c:pt idx="4">
                  <c:v>1322</c:v>
                </c:pt>
              </c:numCache>
            </c:numRef>
          </c:val>
          <c:extLst>
            <c:ext xmlns:c16="http://schemas.microsoft.com/office/drawing/2014/chart" uri="{C3380CC4-5D6E-409C-BE32-E72D297353CC}">
              <c16:uniqueId val="{00000003-3BD5-004D-BA51-7E86E97754D5}"/>
            </c:ext>
          </c:extLst>
        </c:ser>
        <c:ser>
          <c:idx val="4"/>
          <c:order val="4"/>
          <c:tx>
            <c:strRef>
              <c:f>Distribution_Mission_Level!$B$9</c:f>
              <c:strCache>
                <c:ptCount val="1"/>
                <c:pt idx="0">
                  <c:v>Level 4</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Distribution_Mission_Level!$M$9:$Q$9</c:f>
              <c:numCache>
                <c:formatCode>_(* #,##0_);_(* \(#,##0\);_(* "-"??_);_(@_)</c:formatCode>
                <c:ptCount val="5"/>
                <c:pt idx="0">
                  <c:v>21177</c:v>
                </c:pt>
                <c:pt idx="1">
                  <c:v>22486</c:v>
                </c:pt>
                <c:pt idx="2">
                  <c:v>0</c:v>
                </c:pt>
                <c:pt idx="3">
                  <c:v>0</c:v>
                </c:pt>
                <c:pt idx="4">
                  <c:v>239</c:v>
                </c:pt>
              </c:numCache>
            </c:numRef>
          </c:val>
          <c:extLst>
            <c:ext xmlns:c16="http://schemas.microsoft.com/office/drawing/2014/chart" uri="{C3380CC4-5D6E-409C-BE32-E72D297353CC}">
              <c16:uniqueId val="{00000004-3BD5-004D-BA51-7E86E97754D5}"/>
            </c:ext>
          </c:extLst>
        </c:ser>
        <c:ser>
          <c:idx val="5"/>
          <c:order val="5"/>
          <c:tx>
            <c:strRef>
              <c:f>Distribution_Mission_Level!$B$10</c:f>
              <c:strCache>
                <c:ptCount val="1"/>
                <c:pt idx="0">
                  <c:v>Other*</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Distribution_Mission_Level!$M$10:$Q$10</c:f>
              <c:numCache>
                <c:formatCode>_(* #,##0_);_(* \(#,##0\);_(* "-"??_);_(@_)</c:formatCode>
                <c:ptCount val="5"/>
                <c:pt idx="0">
                  <c:v>23</c:v>
                </c:pt>
                <c:pt idx="1">
                  <c:v>377</c:v>
                </c:pt>
                <c:pt idx="2">
                  <c:v>0</c:v>
                </c:pt>
                <c:pt idx="3">
                  <c:v>0</c:v>
                </c:pt>
                <c:pt idx="4">
                  <c:v>26</c:v>
                </c:pt>
              </c:numCache>
            </c:numRef>
          </c:val>
          <c:extLst>
            <c:ext xmlns:c16="http://schemas.microsoft.com/office/drawing/2014/chart" uri="{C3380CC4-5D6E-409C-BE32-E72D297353CC}">
              <c16:uniqueId val="{00000005-3BD5-004D-BA51-7E86E97754D5}"/>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solidFill>
          <a:srgbClr val="C0C0C0"/>
        </a:solidFill>
        <a:ln w="12700">
          <a:solidFill>
            <a:srgbClr val="808080"/>
          </a:solidFill>
          <a:prstDash val="solid"/>
        </a:ln>
      </c:spPr>
    </c:plotArea>
    <c:legend>
      <c:legendPos val="t"/>
      <c:layout>
        <c:manualLayout>
          <c:xMode val="edge"/>
          <c:yMode val="edge"/>
          <c:x val="0.23953871983340003"/>
          <c:y val="8.2530028662455901E-2"/>
          <c:w val="0.63043593408857834"/>
          <c:h val="6.713402703168236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(7,282.24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0FB-4748-8D8E-E6B008FF8E8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0FB-4748-8D8E-E6B008FF8E80}"/>
              </c:ext>
            </c:extLst>
          </c:dPt>
          <c:dLbls>
            <c:dLbl>
              <c:idx val="0"/>
              <c:layout>
                <c:manualLayout>
                  <c:x val="0.18162843660858999"/>
                  <c:y val="2.0325107304810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FB-4748-8D8E-E6B008FF8E80}"/>
                </c:ext>
              </c:extLst>
            </c:dLbl>
            <c:dLbl>
              <c:idx val="1"/>
              <c:layout>
                <c:manualLayout>
                  <c:x val="0.178193785010589"/>
                  <c:y val="3.05096473288982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8.9534736870670498E-2"/>
                  <c:y val="4.0001293315981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3"/>
              <c:layout>
                <c:manualLayout>
                  <c:x val="7.5766906063334397E-3"/>
                  <c:y val="0.135403716666801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FB-4748-8D8E-E6B008FF8E80}"/>
                </c:ext>
              </c:extLst>
            </c:dLbl>
            <c:dLbl>
              <c:idx val="4"/>
              <c:layout>
                <c:manualLayout>
                  <c:x val="-0.141078516610427"/>
                  <c:y val="2.06161190693237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0.12594131319910301"/>
                  <c:y val="-6.45571133264483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8.4765293052505006E-2"/>
                  <c:y val="-0.188398715662793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9"/>
              <c:layout>
                <c:manualLayout>
                  <c:x val="-2.0855733865142801E-3"/>
                  <c:y val="-0.102316203064538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0FB-4748-8D8E-E6B008FF8E80}"/>
                </c:ext>
              </c:extLst>
            </c:dLbl>
            <c:dLbl>
              <c:idx val="10"/>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Archive!$B$6:$B$17</c:f>
              <c:numCache>
                <c:formatCode>#,##0.00</c:formatCode>
                <c:ptCount val="12"/>
                <c:pt idx="0">
                  <c:v>527.79510742187506</c:v>
                </c:pt>
                <c:pt idx="1">
                  <c:v>2273.9394824218748</c:v>
                </c:pt>
                <c:pt idx="2">
                  <c:v>5.99</c:v>
                </c:pt>
                <c:pt idx="3">
                  <c:v>692.69111328124995</c:v>
                </c:pt>
                <c:pt idx="4">
                  <c:v>4.7</c:v>
                </c:pt>
                <c:pt idx="5">
                  <c:v>615.79613281249999</c:v>
                </c:pt>
                <c:pt idx="6">
                  <c:v>1907.1185253906251</c:v>
                </c:pt>
                <c:pt idx="7">
                  <c:v>450.98175781250001</c:v>
                </c:pt>
                <c:pt idx="8">
                  <c:v>521.31544921875002</c:v>
                </c:pt>
                <c:pt idx="9">
                  <c:v>138.18</c:v>
                </c:pt>
                <c:pt idx="10">
                  <c:v>142.97</c:v>
                </c:pt>
                <c:pt idx="11">
                  <c:v>0.76539062499999999</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Distribution_Mission_Level!$H$5:$L$5</c:f>
              <c:numCache>
                <c:formatCode>_(* #,##0.00_);_(* \(#,##0.00\);_(* "-"??_);_(@_)</c:formatCode>
                <c:ptCount val="5"/>
                <c:pt idx="0">
                  <c:v>46.485475318832769</c:v>
                </c:pt>
                <c:pt idx="1">
                  <c:v>127.41961417783419</c:v>
                </c:pt>
                <c:pt idx="2">
                  <c:v>2.2303118656181953</c:v>
                </c:pt>
                <c:pt idx="3">
                  <c:v>0</c:v>
                </c:pt>
                <c:pt idx="4">
                  <c:v>0.53445014435601468</c:v>
                </c:pt>
              </c:numCache>
            </c:numRef>
          </c:val>
          <c:extLst>
            <c:ext xmlns:c16="http://schemas.microsoft.com/office/drawing/2014/chart" uri="{C3380CC4-5D6E-409C-BE32-E72D297353CC}">
              <c16:uniqueId val="{00000000-6C88-CC43-A1DA-BF5555EE4DA9}"/>
            </c:ext>
          </c:extLst>
        </c:ser>
        <c:ser>
          <c:idx val="1"/>
          <c:order val="1"/>
          <c:tx>
            <c:strRef>
              <c:f>Distribution_Mission_Level!$B$6</c:f>
              <c:strCache>
                <c:ptCount val="1"/>
                <c:pt idx="0">
                  <c:v>Level 1</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Distribution_Mission_Level!$H$6:$L$6</c:f>
              <c:numCache>
                <c:formatCode>_(* #,##0.00_);_(* \(#,##0.00\);_(* "-"??_);_(@_)</c:formatCode>
                <c:ptCount val="5"/>
                <c:pt idx="0">
                  <c:v>2712.9383377754002</c:v>
                </c:pt>
                <c:pt idx="1">
                  <c:v>3612.6872987917163</c:v>
                </c:pt>
                <c:pt idx="2">
                  <c:v>93.264211306534875</c:v>
                </c:pt>
                <c:pt idx="3">
                  <c:v>16.138225136756763</c:v>
                </c:pt>
                <c:pt idx="4">
                  <c:v>0.14374308693277246</c:v>
                </c:pt>
              </c:numCache>
            </c:numRef>
          </c:val>
          <c:extLst>
            <c:ext xmlns:c16="http://schemas.microsoft.com/office/drawing/2014/chart" uri="{C3380CC4-5D6E-409C-BE32-E72D297353CC}">
              <c16:uniqueId val="{00000001-6C88-CC43-A1DA-BF5555EE4DA9}"/>
            </c:ext>
          </c:extLst>
        </c:ser>
        <c:ser>
          <c:idx val="2"/>
          <c:order val="2"/>
          <c:tx>
            <c:strRef>
              <c:f>Distribution_Mission_Level!$B$7</c:f>
              <c:strCache>
                <c:ptCount val="1"/>
                <c:pt idx="0">
                  <c:v>Level 2</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Distribution_Mission_Level!$H$7:$L$7</c:f>
              <c:numCache>
                <c:formatCode>_(* #,##0.00_);_(* \(#,##0.00\);_(* "-"??_);_(@_)</c:formatCode>
                <c:ptCount val="5"/>
                <c:pt idx="0">
                  <c:v>2660.0160845957653</c:v>
                </c:pt>
                <c:pt idx="1">
                  <c:v>2531.8377599653186</c:v>
                </c:pt>
                <c:pt idx="2">
                  <c:v>173.43937336508623</c:v>
                </c:pt>
                <c:pt idx="3">
                  <c:v>144.15791626365706</c:v>
                </c:pt>
                <c:pt idx="4">
                  <c:v>0.91040801405688376</c:v>
                </c:pt>
              </c:numCache>
            </c:numRef>
          </c:val>
          <c:extLst>
            <c:ext xmlns:c16="http://schemas.microsoft.com/office/drawing/2014/chart" uri="{C3380CC4-5D6E-409C-BE32-E72D297353CC}">
              <c16:uniqueId val="{00000002-6C88-CC43-A1DA-BF5555EE4DA9}"/>
            </c:ext>
          </c:extLst>
        </c:ser>
        <c:ser>
          <c:idx val="3"/>
          <c:order val="3"/>
          <c:tx>
            <c:strRef>
              <c:f>Distribution_Mission_Level!$B$8</c:f>
              <c:strCache>
                <c:ptCount val="1"/>
                <c:pt idx="0">
                  <c:v>Level 3</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Distribution_Mission_Level!$H$8:$L$8</c:f>
              <c:numCache>
                <c:formatCode>_(* #,##0.00_);_(* \(#,##0.00\);_(* "-"??_);_(@_)</c:formatCode>
                <c:ptCount val="5"/>
                <c:pt idx="0">
                  <c:v>1921.3192073894006</c:v>
                </c:pt>
                <c:pt idx="1">
                  <c:v>3580.5806791725072</c:v>
                </c:pt>
                <c:pt idx="2">
                  <c:v>10.505542513137664</c:v>
                </c:pt>
                <c:pt idx="3">
                  <c:v>413.63785423881643</c:v>
                </c:pt>
                <c:pt idx="4">
                  <c:v>7.5939876144730079E-2</c:v>
                </c:pt>
              </c:numCache>
            </c:numRef>
          </c:val>
          <c:extLst>
            <c:ext xmlns:c16="http://schemas.microsoft.com/office/drawing/2014/chart" uri="{C3380CC4-5D6E-409C-BE32-E72D297353CC}">
              <c16:uniqueId val="{00000003-6C88-CC43-A1DA-BF5555EE4DA9}"/>
            </c:ext>
          </c:extLst>
        </c:ser>
        <c:ser>
          <c:idx val="4"/>
          <c:order val="4"/>
          <c:tx>
            <c:strRef>
              <c:f>Distribution_Mission_Level!$B$9</c:f>
              <c:strCache>
                <c:ptCount val="1"/>
                <c:pt idx="0">
                  <c:v>Level 4</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Distribution_Mission_Level!$H$9:$L$9</c:f>
              <c:numCache>
                <c:formatCode>_(* #,##0.00_);_(* \(#,##0.00\);_(* "-"??_);_(@_)</c:formatCode>
                <c:ptCount val="5"/>
                <c:pt idx="0">
                  <c:v>81.213757793887396</c:v>
                </c:pt>
                <c:pt idx="1">
                  <c:v>3097.982390410586</c:v>
                </c:pt>
                <c:pt idx="2">
                  <c:v>0</c:v>
                </c:pt>
                <c:pt idx="3">
                  <c:v>0</c:v>
                </c:pt>
                <c:pt idx="4">
                  <c:v>3.6231476487955565E-3</c:v>
                </c:pt>
              </c:numCache>
            </c:numRef>
          </c:val>
          <c:extLst>
            <c:ext xmlns:c16="http://schemas.microsoft.com/office/drawing/2014/chart" uri="{C3380CC4-5D6E-409C-BE32-E72D297353CC}">
              <c16:uniqueId val="{00000004-6C88-CC43-A1DA-BF5555EE4DA9}"/>
            </c:ext>
          </c:extLst>
        </c:ser>
        <c:ser>
          <c:idx val="5"/>
          <c:order val="5"/>
          <c:tx>
            <c:strRef>
              <c:f>Distribution_Mission_Level!$B$10</c:f>
              <c:strCache>
                <c:ptCount val="1"/>
                <c:pt idx="0">
                  <c:v>Other*</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Distribution_Mission_Level!$H$10:$L$10</c:f>
              <c:numCache>
                <c:formatCode>_(* #,##0.00_);_(* \(#,##0.00\);_(* "-"??_);_(@_)</c:formatCode>
                <c:ptCount val="5"/>
                <c:pt idx="0">
                  <c:v>3.5026779969484687E-3</c:v>
                </c:pt>
                <c:pt idx="1">
                  <c:v>0.47317253619257765</c:v>
                </c:pt>
                <c:pt idx="2">
                  <c:v>0</c:v>
                </c:pt>
                <c:pt idx="3">
                  <c:v>0</c:v>
                </c:pt>
                <c:pt idx="4">
                  <c:v>0.35096796423476856</c:v>
                </c:pt>
              </c:numCache>
            </c:numRef>
          </c:val>
          <c:extLst>
            <c:ext xmlns:c16="http://schemas.microsoft.com/office/drawing/2014/chart" uri="{C3380CC4-5D6E-409C-BE32-E72D297353CC}">
              <c16:uniqueId val="{00000005-6C88-CC43-A1DA-BF5555EE4DA9}"/>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NRT!$C$70</c:f>
              <c:strCache>
                <c:ptCount val="1"/>
                <c:pt idx="0">
                  <c:v># of Files *</c:v>
                </c:pt>
              </c:strCache>
            </c:strRef>
          </c:tx>
          <c:explosion val="23"/>
          <c:dLbls>
            <c:dLbl>
              <c:idx val="0"/>
              <c:layout>
                <c:manualLayout>
                  <c:x val="1.6823081075762372E-2"/>
                  <c:y val="-9.579376783982408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0.19195545948101286"/>
                  <c:y val="-0.1035484497764345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0.2571684327664015"/>
                  <c:y val="-0.119155431216606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2D-594C-973B-942C3A05221C}"/>
                </c:ext>
              </c:extLst>
            </c:dLbl>
            <c:dLbl>
              <c:idx val="5"/>
              <c:layout>
                <c:manualLayout>
                  <c:x val="0.17399412196988018"/>
                  <c:y val="-0.1955841426409828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7"/>
              <c:layout>
                <c:manualLayout>
                  <c:x val="-8.1816067298125003E-2"/>
                  <c:y val="6.384347014773232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66-7345-A351-00A6A944AB38}"/>
                </c:ext>
              </c:extLst>
            </c:dLbl>
            <c:dLbl>
              <c:idx val="8"/>
              <c:layout>
                <c:manualLayout>
                  <c:x val="-0.11428712396575216"/>
                  <c:y val="-5.01072906159867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66-7345-A351-00A6A944AB38}"/>
                </c:ext>
              </c:extLst>
            </c:dLbl>
            <c:dLbl>
              <c:idx val="11"/>
              <c:layout>
                <c:manualLayout>
                  <c:x val="3.2980219671782857E-2"/>
                  <c:y val="-2.787587638478849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66-7345-A351-00A6A944AB38}"/>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NRT!$C$71:$C$82</c:f>
              <c:numCache>
                <c:formatCode>_(* #,##0_);_(* \(#,##0\);_(* "-"??_);_(@_)</c:formatCode>
                <c:ptCount val="12"/>
                <c:pt idx="0">
                  <c:v>2955681</c:v>
                </c:pt>
                <c:pt idx="1">
                  <c:v>432033</c:v>
                </c:pt>
                <c:pt idx="2">
                  <c:v>317201</c:v>
                </c:pt>
                <c:pt idx="3">
                  <c:v>14295</c:v>
                </c:pt>
                <c:pt idx="4">
                  <c:v>9618360</c:v>
                </c:pt>
                <c:pt idx="5">
                  <c:v>33033768</c:v>
                </c:pt>
                <c:pt idx="6">
                  <c:v>12973785</c:v>
                </c:pt>
                <c:pt idx="7">
                  <c:v>14523570</c:v>
                </c:pt>
                <c:pt idx="8">
                  <c:v>2607930</c:v>
                </c:pt>
                <c:pt idx="9">
                  <c:v>158241</c:v>
                </c:pt>
                <c:pt idx="10">
                  <c:v>12535808</c:v>
                </c:pt>
                <c:pt idx="11">
                  <c:v>922927</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NRT!$D$70</c:f>
              <c:strCache>
                <c:ptCount val="1"/>
                <c:pt idx="0">
                  <c:v>Vol (GB)</c:v>
                </c:pt>
              </c:strCache>
            </c:strRef>
          </c:tx>
          <c:dLbls>
            <c:dLbl>
              <c:idx val="0"/>
              <c:layout>
                <c:manualLayout>
                  <c:x val="-3.6786204340163824E-2"/>
                  <c:y val="-0.11317761411620655"/>
                </c:manualLayout>
              </c:layout>
              <c:tx>
                <c:rich>
                  <a:bodyPr/>
                  <a:lstStyle/>
                  <a:p>
                    <a:r>
                      <a:rPr lang="en-US"/>
                      <a:t>AIRS/AMSU-A</a:t>
                    </a:r>
                    <a:fld id="{ADB17ED2-2F1A-42ED-9BF4-B25D8DEEA924}"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AB7-264B-BFC5-C371F98DF865}"/>
                </c:ext>
              </c:extLst>
            </c:dLbl>
            <c:dLbl>
              <c:idx val="1"/>
              <c:layout>
                <c:manualLayout>
                  <c:x val="0.10641513789807053"/>
                  <c:y val="-0.1362545479450905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B7-264B-BFC5-C371F98DF865}"/>
                </c:ext>
              </c:extLst>
            </c:dLbl>
            <c:dLbl>
              <c:idx val="2"/>
              <c:layout>
                <c:manualLayout>
                  <c:x val="9.7366979248632732E-2"/>
                  <c:y val="-7.1577072905499181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17941893245238111"/>
                  <c:y val="-1.921018460149308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487363678929331"/>
                  <c:y val="-9.751017915024894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0.22810173112314905"/>
                  <c:y val="-0.1000991008242560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0.23260122063040975"/>
                  <c:y val="0.1546708077485942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B7-264B-BFC5-C371F98DF865}"/>
                </c:ext>
              </c:extLst>
            </c:dLbl>
            <c:dLbl>
              <c:idx val="8"/>
              <c:layout>
                <c:manualLayout>
                  <c:x val="-0.23555988372471109"/>
                  <c:y val="5.44584887753290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AB7-264B-BFC5-C371F98DF865}"/>
                </c:ext>
              </c:extLst>
            </c:dLbl>
            <c:dLbl>
              <c:idx val="9"/>
              <c:layout>
                <c:manualLayout>
                  <c:x val="-0.15240581896691877"/>
                  <c:y val="-8.5592920650850602E-3"/>
                </c:manualLayout>
              </c:layout>
              <c:tx>
                <c:rich>
                  <a:bodyPr/>
                  <a:lstStyle/>
                  <a:p>
                    <a:r>
                      <a:rPr lang="en-US"/>
                      <a:t>OMPS, </a:t>
                    </a:r>
                    <a:fld id="{3035D520-C9F0-431B-BFE8-CD440A98407D}"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AB7-264B-BFC5-C371F98DF865}"/>
                </c:ext>
              </c:extLst>
            </c:dLbl>
            <c:dLbl>
              <c:idx val="10"/>
              <c:layout>
                <c:manualLayout>
                  <c:x val="-0.15563850610965513"/>
                  <c:y val="-6.9686469592540462E-2"/>
                </c:manualLayout>
              </c:layout>
              <c:tx>
                <c:rich>
                  <a:bodyPr/>
                  <a:lstStyle/>
                  <a:p>
                    <a:r>
                      <a:rPr lang="en-US"/>
                      <a:t>VIIRS, </a:t>
                    </a:r>
                    <a:fld id="{A3E8CAC6-69FF-454E-8A64-C4CCA53134D0}"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AB7-264B-BFC5-C371F98DF865}"/>
                </c:ext>
              </c:extLst>
            </c:dLbl>
            <c:dLbl>
              <c:idx val="11"/>
              <c:layout>
                <c:manualLayout>
                  <c:x val="-6.9542930163292646E-2"/>
                  <c:y val="-5.6372853922030432E-2"/>
                </c:manualLayout>
              </c:layout>
              <c:tx>
                <c:rich>
                  <a:bodyPr/>
                  <a:lstStyle/>
                  <a:p>
                    <a:r>
                      <a:rPr lang="en-US"/>
                      <a:t>Other, </a:t>
                    </a:r>
                    <a:fld id="{EC610BD6-ACA3-46E5-B862-2223FFD2F58A}"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AB7-264B-BFC5-C371F98DF865}"/>
                </c:ext>
              </c:extLst>
            </c:dLbl>
            <c:spPr>
              <a:noFill/>
              <a:ln>
                <a:noFill/>
              </a:ln>
              <a:effectLst/>
            </c:sp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NRT!$D$71:$D$82</c:f>
              <c:numCache>
                <c:formatCode>_(* #,##0.00_);_(* \(#,##0.00\);_(* "-"??_);_(@_)</c:formatCode>
                <c:ptCount val="12"/>
                <c:pt idx="0">
                  <c:v>31757.183620531072</c:v>
                </c:pt>
                <c:pt idx="1">
                  <c:v>1870.6267218328976</c:v>
                </c:pt>
                <c:pt idx="2">
                  <c:v>79.089341376908024</c:v>
                </c:pt>
                <c:pt idx="3">
                  <c:v>11.28047269769012</c:v>
                </c:pt>
                <c:pt idx="4">
                  <c:v>2911.6693412186501</c:v>
                </c:pt>
                <c:pt idx="5">
                  <c:v>426161.40672945749</c:v>
                </c:pt>
                <c:pt idx="6">
                  <c:v>306319.17961904919</c:v>
                </c:pt>
                <c:pt idx="7">
                  <c:v>24031.746640703597</c:v>
                </c:pt>
                <c:pt idx="8">
                  <c:v>17345.037747245264</c:v>
                </c:pt>
                <c:pt idx="9">
                  <c:v>758.0073080658907</c:v>
                </c:pt>
                <c:pt idx="10">
                  <c:v>51327.816845580877</c:v>
                </c:pt>
                <c:pt idx="11">
                  <c:v>33.678456310182725</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NRT!$E$70</c:f>
              <c:strCache>
                <c:ptCount val="1"/>
                <c:pt idx="0">
                  <c:v>Number of
Registered
Users ***</c:v>
                </c:pt>
              </c:strCache>
            </c:strRef>
          </c:tx>
          <c:dLbls>
            <c:dLbl>
              <c:idx val="0"/>
              <c:layout>
                <c:manualLayout>
                  <c:x val="2.167001423302875E-2"/>
                  <c:y val="-5.476909254931728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0.15216840234459514"/>
                  <c:y val="4.7869872367065962E-2"/>
                </c:manualLayout>
              </c:layout>
              <c:showLegendKey val="0"/>
              <c:showVal val="1"/>
              <c:showCatName val="1"/>
              <c:showSerName val="0"/>
              <c:showPercent val="1"/>
              <c:showBubbleSize val="0"/>
              <c:extLst>
                <c:ext xmlns:c15="http://schemas.microsoft.com/office/drawing/2012/chart" uri="{CE6537A1-D6FC-4f65-9D91-7224C49458BB}">
                  <c15:layout>
                    <c:manualLayout>
                      <c:w val="0.15203396164730898"/>
                      <c:h val="0.10188682272673384"/>
                    </c:manualLayout>
                  </c15:layout>
                </c:ext>
                <c:ext xmlns:c16="http://schemas.microsoft.com/office/drawing/2014/chart" uri="{C3380CC4-5D6E-409C-BE32-E72D297353CC}">
                  <c16:uniqueId val="{00000001-F9DD-B243-833E-71DE5D36FFDF}"/>
                </c:ext>
              </c:extLst>
            </c:dLbl>
            <c:dLbl>
              <c:idx val="2"/>
              <c:layout>
                <c:manualLayout>
                  <c:x val="-4.3349810046678192E-2"/>
                  <c:y val="-0.291898510201291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6.5815116521006772E-3"/>
                  <c:y val="-0.2097589918164797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2.9779110356953089E-3"/>
                  <c:y val="3.14109829039752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0.17077595289588668"/>
                  <c:y val="-0.2509674480328248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9721241531264999"/>
                  <c:y val="-0.2035877000681476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6="http://schemas.microsoft.com/office/drawing/2014/chart" uri="{C3380CC4-5D6E-409C-BE32-E72D297353CC}">
                  <c16:uniqueId val="{00000000-F1B5-4584-BAD7-C7F63E3A2B8A}"/>
                </c:ext>
              </c:extLst>
            </c:dLbl>
            <c:dLbl>
              <c:idx val="11"/>
              <c:layout>
                <c:manualLayout>
                  <c:x val="4.9773996259968159E-2"/>
                  <c:y val="-5.8653131540798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00-8B43-959B-FD4D66B8B48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NRT!$A$71:$A$82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NRT!$E$71:$E$82</c:f>
              <c:numCache>
                <c:formatCode>_(* #,##0_);_(* \(#,##0\);_(* "-"??_);_(@_)</c:formatCode>
                <c:ptCount val="12"/>
                <c:pt idx="0">
                  <c:v>183</c:v>
                </c:pt>
                <c:pt idx="1">
                  <c:v>272</c:v>
                </c:pt>
                <c:pt idx="2">
                  <c:v>223</c:v>
                </c:pt>
                <c:pt idx="3">
                  <c:v>12</c:v>
                </c:pt>
                <c:pt idx="4">
                  <c:v>82</c:v>
                </c:pt>
                <c:pt idx="5">
                  <c:v>716</c:v>
                </c:pt>
                <c:pt idx="6">
                  <c:v>742</c:v>
                </c:pt>
                <c:pt idx="7">
                  <c:v>165</c:v>
                </c:pt>
                <c:pt idx="8">
                  <c:v>174</c:v>
                </c:pt>
                <c:pt idx="9">
                  <c:v>63</c:v>
                </c:pt>
                <c:pt idx="10">
                  <c:v>676</c:v>
                </c:pt>
                <c:pt idx="11">
                  <c:v>52</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2.0865970828250809E-2"/>
          <c:y val="0"/>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9100054066355915"/>
          <c:y val="0.18891899060029743"/>
          <c:w val="0.6685138934055187"/>
          <c:h val="0.79032660834273816"/>
        </c:manualLayout>
      </c:layout>
      <c:pie3DChart>
        <c:varyColors val="1"/>
        <c:ser>
          <c:idx val="0"/>
          <c:order val="0"/>
          <c:tx>
            <c:strRef>
              <c:f>NRT!$C$6</c:f>
              <c:strCache>
                <c:ptCount val="1"/>
                <c:pt idx="0">
                  <c:v>Volume (TB)</c:v>
                </c:pt>
              </c:strCache>
            </c:strRef>
          </c:tx>
          <c:dLbls>
            <c:dLbl>
              <c:idx val="0"/>
              <c:layout>
                <c:manualLayout>
                  <c:x val="2.1945642239671699E-3"/>
                  <c:y val="-0.121106777399468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3"/>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BF-F845-95FD-92BF02220155}"/>
                </c:ext>
              </c:extLst>
            </c:dLbl>
            <c:dLbl>
              <c:idx val="4"/>
              <c:layout>
                <c:manualLayout>
                  <c:x val="0.19280751141617802"/>
                  <c:y val="3.8750640848680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28214901121184482"/>
                  <c:y val="0.1120987504854264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7"/>
              <c:layout>
                <c:manualLayout>
                  <c:x val="-0.24158684013824033"/>
                  <c:y val="-0.1307426501285776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0.15891310559037453"/>
                  <c:y val="-0.174748182165572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0.14978820696779196"/>
                  <c:y val="5.78301849587884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3550300583590417"/>
                  <c:y val="-3.50484733182566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2"/>
              <c:layout>
                <c:manualLayout>
                  <c:x val="-0.12231448667130265"/>
                  <c:y val="-5.7706978825135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0-96C6-0B4E-933D-C50ADFD48C2B}"/>
                </c:ext>
              </c:extLst>
            </c:dLbl>
            <c:dLbl>
              <c:idx val="13"/>
              <c:layout>
                <c:manualLayout>
                  <c:x val="1.7458539412754815E-2"/>
                  <c:y val="-6.0594571586707349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1-96C6-0B4E-933D-C50ADFD48C2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NRT!$B$7:$B$20</c:f>
              <c:strCache>
                <c:ptCount val="14"/>
                <c:pt idx="0">
                  <c:v>AIRS / AMSU - A</c:v>
                </c:pt>
                <c:pt idx="1">
                  <c:v>MLS</c:v>
                </c:pt>
                <c:pt idx="2">
                  <c:v>Other1</c:v>
                </c:pt>
                <c:pt idx="3">
                  <c:v>AMSR2</c:v>
                </c:pt>
                <c:pt idx="4">
                  <c:v>LIS</c:v>
                </c:pt>
                <c:pt idx="5">
                  <c:v>MISR-Terra</c:v>
                </c:pt>
                <c:pt idx="6">
                  <c:v>Other1</c:v>
                </c:pt>
                <c:pt idx="7">
                  <c:v>MODIS - Aqua</c:v>
                </c:pt>
                <c:pt idx="8">
                  <c:v>MODIS - Terra</c:v>
                </c:pt>
                <c:pt idx="9">
                  <c:v>VIIRS-SNPP</c:v>
                </c:pt>
                <c:pt idx="10">
                  <c:v>VIIRS-JPSS1</c:v>
                </c:pt>
                <c:pt idx="11">
                  <c:v>Other1</c:v>
                </c:pt>
                <c:pt idx="12">
                  <c:v>MOPITT</c:v>
                </c:pt>
                <c:pt idx="13">
                  <c:v>OMI</c:v>
                </c:pt>
              </c:strCache>
            </c:strRef>
          </c:cat>
          <c:val>
            <c:numRef>
              <c:f>NRT!$C$7:$C$20</c:f>
              <c:numCache>
                <c:formatCode>#,##0.00</c:formatCode>
                <c:ptCount val="14"/>
                <c:pt idx="0">
                  <c:v>31.381707846071485</c:v>
                </c:pt>
                <c:pt idx="1">
                  <c:v>0.47482237889471368</c:v>
                </c:pt>
                <c:pt idx="2">
                  <c:v>1.1323014041408886E-2</c:v>
                </c:pt>
                <c:pt idx="3">
                  <c:v>2.9933547373038798</c:v>
                </c:pt>
                <c:pt idx="4">
                  <c:v>0.1608141024526045</c:v>
                </c:pt>
                <c:pt idx="5">
                  <c:v>48.061113141599805</c:v>
                </c:pt>
                <c:pt idx="6">
                  <c:v>2.1107621607370577E-2</c:v>
                </c:pt>
                <c:pt idx="7">
                  <c:v>341.85906270726173</c:v>
                </c:pt>
                <c:pt idx="8">
                  <c:v>426.60446000347071</c:v>
                </c:pt>
                <c:pt idx="9">
                  <c:v>946.47509096053909</c:v>
                </c:pt>
                <c:pt idx="10">
                  <c:v>22.797707757348626</c:v>
                </c:pt>
                <c:pt idx="11">
                  <c:v>44.794008626406011</c:v>
                </c:pt>
                <c:pt idx="12">
                  <c:v>0.34447374598039354</c:v>
                </c:pt>
                <c:pt idx="13">
                  <c:v>6.6849506154312603</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1.4466175262007252E-3"/>
          <c:y val="1.6582790284475509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4230484597938461"/>
                  <c:y val="-0.1819310781915091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3"/>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
                  <c:y val="4.61810871576084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7"/>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16688055021738704"/>
                  <c:y val="-0.260197990564899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8.2598743291656479E-2"/>
                  <c:y val="-3.794672247879912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7.0011835273112555E-2"/>
                  <c:y val="-0.193272621902778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2"/>
              <c:layout>
                <c:manualLayout>
                  <c:x val="-9.2122390453252156E-2"/>
                  <c:y val="-8.161558737560057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9-554C-9EBF-347EF24E2321}"/>
                </c:ext>
              </c:extLst>
            </c:dLbl>
            <c:dLbl>
              <c:idx val="13"/>
              <c:layout>
                <c:manualLayout>
                  <c:x val="9.7028489171497631E-2"/>
                  <c:y val="-0.1723294362889430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9-554C-9EBF-347EF24E2321}"/>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NRT!$B$7:$B$20</c:f>
              <c:strCache>
                <c:ptCount val="14"/>
                <c:pt idx="0">
                  <c:v>AIRS / AMSU - A</c:v>
                </c:pt>
                <c:pt idx="1">
                  <c:v>MLS</c:v>
                </c:pt>
                <c:pt idx="2">
                  <c:v>Other1</c:v>
                </c:pt>
                <c:pt idx="3">
                  <c:v>AMSR2</c:v>
                </c:pt>
                <c:pt idx="4">
                  <c:v>LIS</c:v>
                </c:pt>
                <c:pt idx="5">
                  <c:v>MISR-Terra</c:v>
                </c:pt>
                <c:pt idx="6">
                  <c:v>Other1</c:v>
                </c:pt>
                <c:pt idx="7">
                  <c:v>MODIS - Aqua</c:v>
                </c:pt>
                <c:pt idx="8">
                  <c:v>MODIS - Terra</c:v>
                </c:pt>
                <c:pt idx="9">
                  <c:v>VIIRS-SNPP</c:v>
                </c:pt>
                <c:pt idx="10">
                  <c:v>VIIRS-JPSS1</c:v>
                </c:pt>
                <c:pt idx="11">
                  <c:v>Other1</c:v>
                </c:pt>
                <c:pt idx="12">
                  <c:v>MOPITT</c:v>
                </c:pt>
                <c:pt idx="13">
                  <c:v>OMI</c:v>
                </c:pt>
              </c:strCache>
            </c:strRef>
          </c:cat>
          <c:val>
            <c:numRef>
              <c:f>NRT!$D$7:$D$20</c:f>
              <c:numCache>
                <c:formatCode>#,##0.00</c:formatCode>
                <c:ptCount val="14"/>
                <c:pt idx="0">
                  <c:v>2.7980960000000001</c:v>
                </c:pt>
                <c:pt idx="1">
                  <c:v>0.73966399999999999</c:v>
                </c:pt>
                <c:pt idx="2">
                  <c:v>3.2392000000000004E-2</c:v>
                </c:pt>
                <c:pt idx="3">
                  <c:v>8.8225999999999999E-2</c:v>
                </c:pt>
                <c:pt idx="4">
                  <c:v>0.94311100000000003</c:v>
                </c:pt>
                <c:pt idx="5">
                  <c:v>0.97989099999999996</c:v>
                </c:pt>
                <c:pt idx="6">
                  <c:v>5.6897999999999997E-2</c:v>
                </c:pt>
                <c:pt idx="7">
                  <c:v>8.1492280000000008</c:v>
                </c:pt>
                <c:pt idx="8">
                  <c:v>38.586675999999997</c:v>
                </c:pt>
                <c:pt idx="9">
                  <c:v>24.077508999999999</c:v>
                </c:pt>
                <c:pt idx="10">
                  <c:v>0.484068</c:v>
                </c:pt>
                <c:pt idx="11">
                  <c:v>1.746686</c:v>
                </c:pt>
                <c:pt idx="12">
                  <c:v>1.8128999999999999E-2</c:v>
                </c:pt>
                <c:pt idx="13">
                  <c:v>8.9468000000000006E-2</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NRT!$N$129</c:f>
              <c:strCache>
                <c:ptCount val="1"/>
                <c:pt idx="0">
                  <c:v>Total</c:v>
                </c:pt>
              </c:strCache>
            </c:strRef>
          </c:tx>
          <c:dLbls>
            <c:dLbl>
              <c:idx val="0"/>
              <c:layout>
                <c:manualLayout>
                  <c:x val="0.17367035115659346"/>
                  <c:y val="-8.39837847061554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61-E34E-8768-9D3A2B493B6F}"/>
                </c:ext>
              </c:extLst>
            </c:dLbl>
            <c:dLbl>
              <c:idx val="1"/>
              <c:layout>
                <c:manualLayout>
                  <c:x val="0.16162470116332522"/>
                  <c:y val="3.8924084200234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2675069507008489"/>
                  <c:y val="-0.32860816980472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dLbl>
              <c:idx val="3"/>
              <c:layout>
                <c:manualLayout>
                  <c:x val="-0.25434555353034044"/>
                  <c:y val="2.42811265847498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61-E34E-8768-9D3A2B493B6F}"/>
                </c:ext>
              </c:extLst>
            </c:dLbl>
            <c:dLbl>
              <c:idx val="4"/>
              <c:layout>
                <c:manualLayout>
                  <c:x val="-0.19466624294830354"/>
                  <c:y val="-4.809215107832933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61-E34E-8768-9D3A2B493B6F}"/>
                </c:ext>
              </c:extLst>
            </c:dLbl>
            <c:dLbl>
              <c:idx val="5"/>
              <c:layout>
                <c:manualLayout>
                  <c:x val="-0.10926735479314359"/>
                  <c:y val="-0.112916124132778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NRT!$A$130:$A$135</c:f>
              <c:strCache>
                <c:ptCount val="6"/>
                <c:pt idx="0">
                  <c:v>Level 0</c:v>
                </c:pt>
                <c:pt idx="1">
                  <c:v>Level 1</c:v>
                </c:pt>
                <c:pt idx="2">
                  <c:v>Level 2</c:v>
                </c:pt>
                <c:pt idx="3">
                  <c:v>Level 3</c:v>
                </c:pt>
                <c:pt idx="4">
                  <c:v>Level 4</c:v>
                </c:pt>
                <c:pt idx="5">
                  <c:v>Other2</c:v>
                </c:pt>
              </c:strCache>
            </c:strRef>
          </c:cat>
          <c:val>
            <c:numRef>
              <c:f>NRT!$N$130:$N$135</c:f>
              <c:numCache>
                <c:formatCode>#,##0</c:formatCode>
                <c:ptCount val="6"/>
                <c:pt idx="0">
                  <c:v>397886</c:v>
                </c:pt>
                <c:pt idx="1">
                  <c:v>19209162</c:v>
                </c:pt>
                <c:pt idx="2">
                  <c:v>64615198</c:v>
                </c:pt>
                <c:pt idx="3">
                  <c:v>1949634</c:v>
                </c:pt>
                <c:pt idx="4">
                  <c:v>3197316</c:v>
                </c:pt>
                <c:pt idx="5">
                  <c:v>724403</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NRT!$AA$129</c:f>
              <c:strCache>
                <c:ptCount val="1"/>
                <c:pt idx="0">
                  <c:v>Total</c:v>
                </c:pt>
              </c:strCache>
            </c:strRef>
          </c:tx>
          <c:dLbls>
            <c:dLbl>
              <c:idx val="0"/>
              <c:layout>
                <c:manualLayout>
                  <c:x val="0.21354771698708649"/>
                  <c:y val="3.13138276715993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D2-174C-BADF-3C29CA07661D}"/>
                </c:ext>
              </c:extLst>
            </c:dLbl>
            <c:dLbl>
              <c:idx val="1"/>
              <c:layout>
                <c:manualLayout>
                  <c:x val="-0.24119749124361306"/>
                  <c:y val="-9.799896187350462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0.23120426253415208"/>
                  <c:y val="-4.32137336306068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dLbl>
              <c:idx val="3"/>
              <c:layout>
                <c:manualLayout>
                  <c:x val="-0.24568532961385398"/>
                  <c:y val="1.94626305838520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D2-174C-BADF-3C29CA07661D}"/>
                </c:ext>
              </c:extLst>
            </c:dLbl>
            <c:dLbl>
              <c:idx val="4"/>
              <c:layout>
                <c:manualLayout>
                  <c:x val="-8.4864814090231167E-2"/>
                  <c:y val="-8.09544428616551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A7-334E-8A80-F066FBD14460}"/>
                </c:ext>
              </c:extLst>
            </c:dLbl>
            <c:dLbl>
              <c:idx val="5"/>
              <c:layout>
                <c:manualLayout>
                  <c:x val="0.15786804363089829"/>
                  <c:y val="-9.2631722384535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D2-174C-BADF-3C29CA07661D}"/>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NRT!$A$130:$A$135</c:f>
              <c:strCache>
                <c:ptCount val="6"/>
                <c:pt idx="0">
                  <c:v>Level 0</c:v>
                </c:pt>
                <c:pt idx="1">
                  <c:v>Level 1</c:v>
                </c:pt>
                <c:pt idx="2">
                  <c:v>Level 2</c:v>
                </c:pt>
                <c:pt idx="3">
                  <c:v>Level 3</c:v>
                </c:pt>
                <c:pt idx="4">
                  <c:v>Level 4</c:v>
                </c:pt>
                <c:pt idx="5">
                  <c:v>Other2</c:v>
                </c:pt>
              </c:strCache>
            </c:strRef>
          </c:cat>
          <c:val>
            <c:numRef>
              <c:f>NRT!$AA$130:$AA$135</c:f>
              <c:numCache>
                <c:formatCode>_(* #,##0.0_);_(* \(#,##0.0\);_(* "-"??_);_(@_)</c:formatCode>
                <c:ptCount val="6"/>
                <c:pt idx="0">
                  <c:v>47327.703400572631</c:v>
                </c:pt>
                <c:pt idx="1">
                  <c:v>489117.12233316974</c:v>
                </c:pt>
                <c:pt idx="2">
                  <c:v>267323.12392879691</c:v>
                </c:pt>
                <c:pt idx="3">
                  <c:v>26808.447887978455</c:v>
                </c:pt>
                <c:pt idx="4">
                  <c:v>32000.522357959224</c:v>
                </c:pt>
                <c:pt idx="5">
                  <c:v>29.802935591898773</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NRT!$C$165</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0.22378954321307198"/>
                  <c:y val="-0.2196318446179823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0.17465528368925445"/>
                  <c:y val="9.94400700940585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0.31664655401339875"/>
                  <c:y val="2.3844942600574764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NRT!$A$166:$A$175</c:f>
              <c:strCache>
                <c:ptCount val="10"/>
                <c:pt idx="0">
                  <c:v>AIRS/AMSU-A</c:v>
                </c:pt>
                <c:pt idx="1">
                  <c:v>AMSR2</c:v>
                </c:pt>
                <c:pt idx="2">
                  <c:v>LIS</c:v>
                </c:pt>
                <c:pt idx="3">
                  <c:v>MISR</c:v>
                </c:pt>
                <c:pt idx="4">
                  <c:v>MLS</c:v>
                </c:pt>
                <c:pt idx="5">
                  <c:v>MODIS-A</c:v>
                </c:pt>
                <c:pt idx="6">
                  <c:v>MODIS-T</c:v>
                </c:pt>
                <c:pt idx="7">
                  <c:v>MOPITT</c:v>
                </c:pt>
                <c:pt idx="8">
                  <c:v>VIIRS</c:v>
                </c:pt>
                <c:pt idx="9">
                  <c:v>Other1</c:v>
                </c:pt>
              </c:strCache>
            </c:strRef>
          </c:cat>
          <c:val>
            <c:numRef>
              <c:f>NRT!$C$166:$C$175</c:f>
              <c:numCache>
                <c:formatCode>_(* #,##0_);_(* \(#,##0\);_(* "-"??_);_(@_)</c:formatCode>
                <c:ptCount val="10"/>
                <c:pt idx="0">
                  <c:v>48298</c:v>
                </c:pt>
                <c:pt idx="1">
                  <c:v>401807</c:v>
                </c:pt>
                <c:pt idx="2">
                  <c:v>104573</c:v>
                </c:pt>
                <c:pt idx="3">
                  <c:v>42</c:v>
                </c:pt>
                <c:pt idx="4">
                  <c:v>2</c:v>
                </c:pt>
                <c:pt idx="5">
                  <c:v>15652855</c:v>
                </c:pt>
                <c:pt idx="6">
                  <c:v>4904972</c:v>
                </c:pt>
                <c:pt idx="7">
                  <c:v>7289</c:v>
                </c:pt>
                <c:pt idx="8">
                  <c:v>11747948</c:v>
                </c:pt>
                <c:pt idx="9">
                  <c:v>23323</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NRT!$D$165</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0.25229219711128553"/>
                  <c:y val="-2.33993268208922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8.896710861439705E-2"/>
                  <c:y val="0.1445726678706431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0.19364267991978193"/>
                  <c:y val="9.32726889488021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NRT!$A$166:$A$175</c:f>
              <c:strCache>
                <c:ptCount val="10"/>
                <c:pt idx="0">
                  <c:v>AIRS/AMSU-A</c:v>
                </c:pt>
                <c:pt idx="1">
                  <c:v>AMSR2</c:v>
                </c:pt>
                <c:pt idx="2">
                  <c:v>LIS</c:v>
                </c:pt>
                <c:pt idx="3">
                  <c:v>MISR</c:v>
                </c:pt>
                <c:pt idx="4">
                  <c:v>MLS</c:v>
                </c:pt>
                <c:pt idx="5">
                  <c:v>MODIS-A</c:v>
                </c:pt>
                <c:pt idx="6">
                  <c:v>MODIS-T</c:v>
                </c:pt>
                <c:pt idx="7">
                  <c:v>MOPITT</c:v>
                </c:pt>
                <c:pt idx="8">
                  <c:v>VIIRS</c:v>
                </c:pt>
                <c:pt idx="9">
                  <c:v>Other1</c:v>
                </c:pt>
              </c:strCache>
            </c:strRef>
          </c:cat>
          <c:val>
            <c:numRef>
              <c:f>NRT!$D$166:$D$175</c:f>
              <c:numCache>
                <c:formatCode>_(* #,##0.00_);_(* \(#,##0.00\);_(* "-"??_);_(@_)</c:formatCode>
                <c:ptCount val="10"/>
                <c:pt idx="0">
                  <c:v>114.65993079822501</c:v>
                </c:pt>
                <c:pt idx="1">
                  <c:v>284.315762632526</c:v>
                </c:pt>
                <c:pt idx="2">
                  <c:v>1.0878414195030901</c:v>
                </c:pt>
                <c:pt idx="3">
                  <c:v>2.9361899672076102</c:v>
                </c:pt>
                <c:pt idx="4">
                  <c:v>34.922961252741501</c:v>
                </c:pt>
                <c:pt idx="5">
                  <c:v>55112.156969629199</c:v>
                </c:pt>
                <c:pt idx="6">
                  <c:v>37888.776724520103</c:v>
                </c:pt>
                <c:pt idx="7">
                  <c:v>0.01</c:v>
                </c:pt>
                <c:pt idx="8">
                  <c:v>32784.89</c:v>
                </c:pt>
                <c:pt idx="9">
                  <c:v>0.49</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(297.8 Millions)</a:t>
            </a:r>
          </a:p>
        </c:rich>
      </c:tx>
      <c:layout>
        <c:manualLayout>
          <c:xMode val="edge"/>
          <c:yMode val="edge"/>
          <c:x val="0.294469307517013"/>
          <c:y val="7.3072441602990298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237-A94C-9D9A-2634BD813972}"/>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237-A94C-9D9A-2634BD813972}"/>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3"/>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37-A94C-9D9A-2634BD813972}"/>
                </c:ext>
              </c:extLst>
            </c:dLbl>
            <c:dLbl>
              <c:idx val="4"/>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8.7999696251995895E-3"/>
                  <c:y val="7.3986287185086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2.92257420364102E-2"/>
                  <c:y val="2.12085545578870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237-A94C-9D9A-2634BD813972}"/>
                </c:ext>
              </c:extLst>
            </c:dLbl>
            <c:dLbl>
              <c:idx val="7"/>
              <c:layout>
                <c:manualLayout>
                  <c:x val="-7.3549828344223495E-2"/>
                  <c:y val="-0.144488437043151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237-A94C-9D9A-2634BD813972}"/>
                </c:ext>
              </c:extLst>
            </c:dLbl>
            <c:dLbl>
              <c:idx val="9"/>
              <c:layout>
                <c:manualLayout>
                  <c:x val="-0.17309239794699177"/>
                  <c:y val="-0.18091291461123596"/>
                </c:manualLayout>
              </c:layout>
              <c:showLegendKey val="0"/>
              <c:showVal val="0"/>
              <c:showCatName val="1"/>
              <c:showSerName val="0"/>
              <c:showPercent val="1"/>
              <c:showBubbleSize val="0"/>
              <c:extLst>
                <c:ext xmlns:c15="http://schemas.microsoft.com/office/drawing/2012/chart" uri="{CE6537A1-D6FC-4f65-9D91-7224C49458BB}">
                  <c15:layout>
                    <c:manualLayout>
                      <c:w val="0.10740905468552592"/>
                      <c:h val="0.11217013413867674"/>
                    </c:manualLayout>
                  </c15:layout>
                </c:ext>
                <c:ext xmlns:c16="http://schemas.microsoft.com/office/drawing/2014/chart" uri="{C3380CC4-5D6E-409C-BE32-E72D297353CC}">
                  <c16:uniqueId val="{00000012-0237-A94C-9D9A-2634BD813972}"/>
                </c:ext>
              </c:extLst>
            </c:dLbl>
            <c:dLbl>
              <c:idx val="10"/>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237-A94C-9D9A-2634BD813972}"/>
                </c:ext>
              </c:extLst>
            </c:dLbl>
            <c:dLbl>
              <c:idx val="11"/>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Archive!$C$6:$C$17</c:f>
              <c:numCache>
                <c:formatCode>#,##0.00</c:formatCode>
                <c:ptCount val="12"/>
                <c:pt idx="0">
                  <c:v>12.792984000000001</c:v>
                </c:pt>
                <c:pt idx="1">
                  <c:v>3.5802</c:v>
                </c:pt>
                <c:pt idx="2">
                  <c:v>40.46</c:v>
                </c:pt>
                <c:pt idx="3">
                  <c:v>17.661581000000002</c:v>
                </c:pt>
                <c:pt idx="4">
                  <c:v>5.0999999999999996</c:v>
                </c:pt>
                <c:pt idx="5">
                  <c:v>39.576210000000003</c:v>
                </c:pt>
                <c:pt idx="6">
                  <c:v>134.216218</c:v>
                </c:pt>
                <c:pt idx="7">
                  <c:v>26.217226</c:v>
                </c:pt>
                <c:pt idx="8">
                  <c:v>7.495914</c:v>
                </c:pt>
                <c:pt idx="9">
                  <c:v>7.8829330000000004</c:v>
                </c:pt>
                <c:pt idx="10">
                  <c:v>2.8072750000000002</c:v>
                </c:pt>
                <c:pt idx="11">
                  <c:v>8.3999999999999995E-5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NRT!$A$182</c:f>
              <c:strCache>
                <c:ptCount val="1"/>
                <c:pt idx="0">
                  <c:v>Foreign</c:v>
                </c:pt>
              </c:strCache>
            </c:strRef>
          </c:tx>
          <c:invertIfNegative val="0"/>
          <c:cat>
            <c:strRef>
              <c:f>NRT!$B$180:$K$180</c:f>
              <c:strCache>
                <c:ptCount val="1"/>
                <c:pt idx="0">
                  <c:v># of File Distributed*</c:v>
                </c:pt>
              </c:strCache>
            </c:strRef>
          </c:cat>
          <c:val>
            <c:numRef>
              <c:f>NRT!$B$181:$K$181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E34B-BCDB-057A8D46D67A}"/>
            </c:ext>
          </c:extLst>
        </c:ser>
        <c:ser>
          <c:idx val="1"/>
          <c:order val="1"/>
          <c:tx>
            <c:strRef>
              <c:f>NRT!$A$183</c:f>
              <c:strCache>
                <c:ptCount val="1"/>
                <c:pt idx="0">
                  <c:v>US COM</c:v>
                </c:pt>
              </c:strCache>
            </c:strRef>
          </c:tx>
          <c:invertIfNegative val="0"/>
          <c:cat>
            <c:strRef>
              <c:f>NRT!$B$180:$K$180</c:f>
              <c:strCache>
                <c:ptCount val="1"/>
                <c:pt idx="0">
                  <c:v># of File Distributed*</c:v>
                </c:pt>
              </c:strCache>
            </c:strRef>
          </c:cat>
          <c:val>
            <c:numRef>
              <c:f>NRT!$B$182:$K$182</c:f>
              <c:numCache>
                <c:formatCode>_(* #,##0_);_(* \(#,##0\);_(* "-"??_);_(@_)</c:formatCode>
                <c:ptCount val="10"/>
                <c:pt idx="0">
                  <c:v>3792</c:v>
                </c:pt>
                <c:pt idx="1">
                  <c:v>49437</c:v>
                </c:pt>
                <c:pt idx="2">
                  <c:v>4416</c:v>
                </c:pt>
                <c:pt idx="4">
                  <c:v>2</c:v>
                </c:pt>
                <c:pt idx="5">
                  <c:v>4669275</c:v>
                </c:pt>
                <c:pt idx="6">
                  <c:v>2201312</c:v>
                </c:pt>
                <c:pt idx="7">
                  <c:v>7289</c:v>
                </c:pt>
                <c:pt idx="8">
                  <c:v>2186291</c:v>
                </c:pt>
                <c:pt idx="9">
                  <c:v>2332</c:v>
                </c:pt>
              </c:numCache>
            </c:numRef>
          </c:val>
          <c:extLst>
            <c:ext xmlns:c16="http://schemas.microsoft.com/office/drawing/2014/chart" uri="{C3380CC4-5D6E-409C-BE32-E72D297353CC}">
              <c16:uniqueId val="{00000001-1479-E34B-BCDB-057A8D46D67A}"/>
            </c:ext>
          </c:extLst>
        </c:ser>
        <c:ser>
          <c:idx val="2"/>
          <c:order val="2"/>
          <c:tx>
            <c:strRef>
              <c:f>NRT!$A$184</c:f>
              <c:strCache>
                <c:ptCount val="1"/>
                <c:pt idx="0">
                  <c:v>US EDU         </c:v>
                </c:pt>
              </c:strCache>
            </c:strRef>
          </c:tx>
          <c:invertIfNegative val="0"/>
          <c:cat>
            <c:strRef>
              <c:f>NRT!$B$180:$K$180</c:f>
              <c:strCache>
                <c:ptCount val="1"/>
                <c:pt idx="0">
                  <c:v># of File Distributed*</c:v>
                </c:pt>
              </c:strCache>
            </c:strRef>
          </c:cat>
          <c:val>
            <c:numRef>
              <c:f>NRT!$B$183:$K$183</c:f>
              <c:numCache>
                <c:formatCode>_(* #,##0_);_(* \(#,##0\);_(* "-"??_);_(@_)</c:formatCode>
                <c:ptCount val="10"/>
                <c:pt idx="0">
                  <c:v>795</c:v>
                </c:pt>
                <c:pt idx="1">
                  <c:v>61014</c:v>
                </c:pt>
                <c:pt idx="2">
                  <c:v>8364</c:v>
                </c:pt>
                <c:pt idx="4">
                  <c:v>0</c:v>
                </c:pt>
                <c:pt idx="5">
                  <c:v>8215462</c:v>
                </c:pt>
                <c:pt idx="6">
                  <c:v>1075663</c:v>
                </c:pt>
                <c:pt idx="8">
                  <c:v>6724490</c:v>
                </c:pt>
                <c:pt idx="9">
                  <c:v>199</c:v>
                </c:pt>
              </c:numCache>
            </c:numRef>
          </c:val>
          <c:extLst>
            <c:ext xmlns:c16="http://schemas.microsoft.com/office/drawing/2014/chart" uri="{C3380CC4-5D6E-409C-BE32-E72D297353CC}">
              <c16:uniqueId val="{00000002-1479-E34B-BCDB-057A8D46D67A}"/>
            </c:ext>
          </c:extLst>
        </c:ser>
        <c:ser>
          <c:idx val="3"/>
          <c:order val="3"/>
          <c:tx>
            <c:strRef>
              <c:f>NRT!$A$185</c:f>
              <c:strCache>
                <c:ptCount val="1"/>
                <c:pt idx="0">
                  <c:v>US GOV         </c:v>
                </c:pt>
              </c:strCache>
            </c:strRef>
          </c:tx>
          <c:invertIfNegative val="0"/>
          <c:cat>
            <c:strRef>
              <c:f>NRT!$B$180:$K$180</c:f>
              <c:strCache>
                <c:ptCount val="1"/>
                <c:pt idx="0">
                  <c:v># of File Distributed*</c:v>
                </c:pt>
              </c:strCache>
            </c:strRef>
          </c:cat>
          <c:val>
            <c:numRef>
              <c:f>NRT!$B$184:$K$184</c:f>
              <c:numCache>
                <c:formatCode>_(* #,##0_);_(* \(#,##0\);_(* "-"??_);_(@_)</c:formatCode>
                <c:ptCount val="10"/>
                <c:pt idx="0">
                  <c:v>14</c:v>
                </c:pt>
                <c:pt idx="1">
                  <c:v>17192</c:v>
                </c:pt>
                <c:pt idx="2">
                  <c:v>1288</c:v>
                </c:pt>
                <c:pt idx="4">
                  <c:v>0</c:v>
                </c:pt>
                <c:pt idx="5">
                  <c:v>34969</c:v>
                </c:pt>
                <c:pt idx="6">
                  <c:v>15523</c:v>
                </c:pt>
                <c:pt idx="8">
                  <c:v>22605</c:v>
                </c:pt>
                <c:pt idx="9">
                  <c:v>0</c:v>
                </c:pt>
              </c:numCache>
            </c:numRef>
          </c:val>
          <c:extLst>
            <c:ext xmlns:c16="http://schemas.microsoft.com/office/drawing/2014/chart" uri="{C3380CC4-5D6E-409C-BE32-E72D297353CC}">
              <c16:uniqueId val="{00000003-1479-E34B-BCDB-057A8D46D67A}"/>
            </c:ext>
          </c:extLst>
        </c:ser>
        <c:ser>
          <c:idx val="4"/>
          <c:order val="4"/>
          <c:tx>
            <c:strRef>
              <c:f>NRT!$A$186</c:f>
              <c:strCache>
                <c:ptCount val="1"/>
                <c:pt idx="0">
                  <c:v>US ORG         </c:v>
                </c:pt>
              </c:strCache>
            </c:strRef>
          </c:tx>
          <c:invertIfNegative val="0"/>
          <c:cat>
            <c:strRef>
              <c:f>NRT!$B$180:$K$180</c:f>
              <c:strCache>
                <c:ptCount val="1"/>
                <c:pt idx="0">
                  <c:v># of File Distributed*</c:v>
                </c:pt>
              </c:strCache>
            </c:strRef>
          </c:cat>
          <c:val>
            <c:numRef>
              <c:f>NRT!$B$185:$K$185</c:f>
              <c:numCache>
                <c:formatCode>_(* #,##0_);_(* \(#,##0\);_(* "-"??_);_(@_)</c:formatCode>
                <c:ptCount val="10"/>
                <c:pt idx="0">
                  <c:v>43305</c:v>
                </c:pt>
                <c:pt idx="1">
                  <c:v>270543</c:v>
                </c:pt>
                <c:pt idx="2">
                  <c:v>87551</c:v>
                </c:pt>
                <c:pt idx="3">
                  <c:v>42</c:v>
                </c:pt>
                <c:pt idx="4">
                  <c:v>0</c:v>
                </c:pt>
                <c:pt idx="5">
                  <c:v>1211722</c:v>
                </c:pt>
                <c:pt idx="6">
                  <c:v>1463891</c:v>
                </c:pt>
                <c:pt idx="8">
                  <c:v>2220216</c:v>
                </c:pt>
                <c:pt idx="9">
                  <c:v>20418</c:v>
                </c:pt>
              </c:numCache>
            </c:numRef>
          </c:val>
          <c:extLst>
            <c:ext xmlns:c16="http://schemas.microsoft.com/office/drawing/2014/chart" uri="{C3380CC4-5D6E-409C-BE32-E72D297353CC}">
              <c16:uniqueId val="{00000004-1479-E34B-BCDB-057A8D46D67A}"/>
            </c:ext>
          </c:extLst>
        </c:ser>
        <c:ser>
          <c:idx val="5"/>
          <c:order val="5"/>
          <c:tx>
            <c:strRef>
              <c:f>NRT!$A$187</c:f>
              <c:strCache>
                <c:ptCount val="1"/>
                <c:pt idx="0">
                  <c:v>US Other</c:v>
                </c:pt>
              </c:strCache>
            </c:strRef>
          </c:tx>
          <c:invertIfNegative val="0"/>
          <c:cat>
            <c:strRef>
              <c:f>NRT!$B$180:$K$180</c:f>
              <c:strCache>
                <c:ptCount val="1"/>
                <c:pt idx="0">
                  <c:v># of File Distributed*</c:v>
                </c:pt>
              </c:strCache>
            </c:strRef>
          </c:cat>
          <c:val>
            <c:numRef>
              <c:f>NRT!$B$186:$K$186</c:f>
              <c:numCache>
                <c:formatCode>_(* #,##0_);_(* \(#,##0\);_(* "-"??_);_(@_)</c:formatCode>
                <c:ptCount val="10"/>
                <c:pt idx="0">
                  <c:v>7</c:v>
                </c:pt>
                <c:pt idx="1">
                  <c:v>225</c:v>
                </c:pt>
                <c:pt idx="2">
                  <c:v>17</c:v>
                </c:pt>
                <c:pt idx="4">
                  <c:v>0</c:v>
                </c:pt>
                <c:pt idx="5">
                  <c:v>1294</c:v>
                </c:pt>
                <c:pt idx="6">
                  <c:v>155</c:v>
                </c:pt>
                <c:pt idx="8">
                  <c:v>1071</c:v>
                </c:pt>
                <c:pt idx="9">
                  <c:v>2</c:v>
                </c:pt>
              </c:numCache>
            </c:numRef>
          </c:val>
          <c:extLst>
            <c:ext xmlns:c16="http://schemas.microsoft.com/office/drawing/2014/chart" uri="{C3380CC4-5D6E-409C-BE32-E72D297353CC}">
              <c16:uniqueId val="{00000005-1479-E34B-BCDB-057A8D46D67A}"/>
            </c:ext>
          </c:extLst>
        </c:ser>
        <c:ser>
          <c:idx val="6"/>
          <c:order val="6"/>
          <c:tx>
            <c:strRef>
              <c:f>NRT!$A$188</c:f>
              <c:strCache>
                <c:ptCount val="1"/>
                <c:pt idx="0">
                  <c:v>Unknown</c:v>
                </c:pt>
              </c:strCache>
            </c:strRef>
          </c:tx>
          <c:invertIfNegative val="0"/>
          <c:cat>
            <c:strRef>
              <c:f>NRT!$B$180:$K$180</c:f>
              <c:strCache>
                <c:ptCount val="1"/>
                <c:pt idx="0">
                  <c:v># of File Distributed*</c:v>
                </c:pt>
              </c:strCache>
            </c:strRef>
          </c:cat>
          <c:val>
            <c:numRef>
              <c:f>NRT!$B$187:$K$187</c:f>
              <c:numCache>
                <c:formatCode>_(* #,##0_);_(* \(#,##0\);_(* "-"??_);_(@_)</c:formatCode>
                <c:ptCount val="10"/>
                <c:pt idx="0">
                  <c:v>375</c:v>
                </c:pt>
                <c:pt idx="1">
                  <c:v>3392</c:v>
                </c:pt>
                <c:pt idx="2">
                  <c:v>1637</c:v>
                </c:pt>
                <c:pt idx="4">
                  <c:v>0</c:v>
                </c:pt>
                <c:pt idx="5">
                  <c:v>1518652</c:v>
                </c:pt>
                <c:pt idx="6">
                  <c:v>147605</c:v>
                </c:pt>
                <c:pt idx="8">
                  <c:v>592799</c:v>
                </c:pt>
                <c:pt idx="9">
                  <c:v>371</c:v>
                </c:pt>
              </c:numCache>
            </c:numRef>
          </c:val>
          <c:extLst>
            <c:ext xmlns:c16="http://schemas.microsoft.com/office/drawing/2014/chart" uri="{C3380CC4-5D6E-409C-BE32-E72D297353CC}">
              <c16:uniqueId val="{00000006-1479-E34B-BCDB-057A8D46D67A}"/>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18603424993081"/>
          <c:h val="0.48728853779497716"/>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NRT!$A$182</c:f>
              <c:strCache>
                <c:ptCount val="1"/>
                <c:pt idx="0">
                  <c:v>Foreign</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NRT!$M$182:$V$182</c:f>
              <c:numCache>
                <c:formatCode>_(* #,##0.00_);_(* \(#,##0.00\);_(* "-"??_);_(@_)</c:formatCode>
                <c:ptCount val="10"/>
                <c:pt idx="0">
                  <c:v>15.9474057462066</c:v>
                </c:pt>
                <c:pt idx="1">
                  <c:v>4.4887958858162103</c:v>
                </c:pt>
                <c:pt idx="2">
                  <c:v>5.94831258058547E-2</c:v>
                </c:pt>
                <c:pt idx="4">
                  <c:v>12.393929542042301</c:v>
                </c:pt>
                <c:pt idx="5">
                  <c:v>7186.0189972640901</c:v>
                </c:pt>
                <c:pt idx="6">
                  <c:v>6599.6080176178302</c:v>
                </c:pt>
                <c:pt idx="7">
                  <c:v>0</c:v>
                </c:pt>
                <c:pt idx="8">
                  <c:v>5064.8207522165003</c:v>
                </c:pt>
                <c:pt idx="9">
                  <c:v>3.7184352986514464E-2</c:v>
                </c:pt>
              </c:numCache>
            </c:numRef>
          </c:val>
          <c:extLst>
            <c:ext xmlns:c16="http://schemas.microsoft.com/office/drawing/2014/chart" uri="{C3380CC4-5D6E-409C-BE32-E72D297353CC}">
              <c16:uniqueId val="{00000000-20D0-904C-9B45-813360198273}"/>
            </c:ext>
          </c:extLst>
        </c:ser>
        <c:ser>
          <c:idx val="1"/>
          <c:order val="1"/>
          <c:tx>
            <c:strRef>
              <c:f>NRT!$A$183</c:f>
              <c:strCache>
                <c:ptCount val="1"/>
                <c:pt idx="0">
                  <c:v>US COM</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NRT!$M$183:$V$183</c:f>
              <c:numCache>
                <c:formatCode>_(* #,##0.00_);_(* \(#,##0.00\);_(* "-"??_);_(@_)</c:formatCode>
                <c:ptCount val="10"/>
                <c:pt idx="0">
                  <c:v>87.736949238926101</c:v>
                </c:pt>
                <c:pt idx="1">
                  <c:v>27.898279303684799</c:v>
                </c:pt>
                <c:pt idx="2">
                  <c:v>8.5918506607413195E-2</c:v>
                </c:pt>
                <c:pt idx="4">
                  <c:v>21.667063845321501</c:v>
                </c:pt>
                <c:pt idx="5">
                  <c:v>12134.0270054871</c:v>
                </c:pt>
                <c:pt idx="6">
                  <c:v>9130.5156934149509</c:v>
                </c:pt>
                <c:pt idx="8">
                  <c:v>6055.8419018695104</c:v>
                </c:pt>
                <c:pt idx="9">
                  <c:v>6.6103375516831805E-2</c:v>
                </c:pt>
              </c:numCache>
            </c:numRef>
          </c:val>
          <c:extLst>
            <c:ext xmlns:c16="http://schemas.microsoft.com/office/drawing/2014/chart" uri="{C3380CC4-5D6E-409C-BE32-E72D297353CC}">
              <c16:uniqueId val="{00000001-20D0-904C-9B45-813360198273}"/>
            </c:ext>
          </c:extLst>
        </c:ser>
        <c:ser>
          <c:idx val="2"/>
          <c:order val="2"/>
          <c:tx>
            <c:strRef>
              <c:f>NRT!$A$184</c:f>
              <c:strCache>
                <c:ptCount val="1"/>
                <c:pt idx="0">
                  <c:v>US EDU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NRT!$M$184:$V$184</c:f>
              <c:numCache>
                <c:formatCode>_(* #,##0.00_);_(* \(#,##0.00\);_(* "-"??_);_(@_)</c:formatCode>
                <c:ptCount val="10"/>
                <c:pt idx="0">
                  <c:v>3.47872737422585</c:v>
                </c:pt>
                <c:pt idx="1">
                  <c:v>2.6375399921089402</c:v>
                </c:pt>
                <c:pt idx="2">
                  <c:v>1.5822959132492501E-2</c:v>
                </c:pt>
                <c:pt idx="4">
                  <c:v>0.35295986104756499</c:v>
                </c:pt>
                <c:pt idx="5">
                  <c:v>372.781121440231</c:v>
                </c:pt>
                <c:pt idx="6">
                  <c:v>230.71021327748801</c:v>
                </c:pt>
                <c:pt idx="8">
                  <c:v>66.587184645235496</c:v>
                </c:pt>
                <c:pt idx="9">
                  <c:v>3.1039025634527168E-4</c:v>
                </c:pt>
              </c:numCache>
            </c:numRef>
          </c:val>
          <c:extLst>
            <c:ext xmlns:c16="http://schemas.microsoft.com/office/drawing/2014/chart" uri="{C3380CC4-5D6E-409C-BE32-E72D297353CC}">
              <c16:uniqueId val="{00000002-20D0-904C-9B45-813360198273}"/>
            </c:ext>
          </c:extLst>
        </c:ser>
        <c:ser>
          <c:idx val="3"/>
          <c:order val="3"/>
          <c:tx>
            <c:strRef>
              <c:f>NRT!$A$185</c:f>
              <c:strCache>
                <c:ptCount val="1"/>
                <c:pt idx="0">
                  <c:v>US GOV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NRT!$M$185:$V$185</c:f>
              <c:numCache>
                <c:formatCode>_(* #,##0.00_);_(* \(#,##0.00\);_(* "-"??_);_(@_)</c:formatCode>
                <c:ptCount val="10"/>
                <c:pt idx="0">
                  <c:v>6.82139432895928</c:v>
                </c:pt>
                <c:pt idx="1">
                  <c:v>247.984170187264</c:v>
                </c:pt>
                <c:pt idx="2">
                  <c:v>0.89449165854602997</c:v>
                </c:pt>
                <c:pt idx="3">
                  <c:v>2.9361899672076102</c:v>
                </c:pt>
                <c:pt idx="4">
                  <c:v>0.44260897114872899</c:v>
                </c:pt>
                <c:pt idx="5">
                  <c:v>15278.7350775757</c:v>
                </c:pt>
                <c:pt idx="6">
                  <c:v>21351.5244238097</c:v>
                </c:pt>
                <c:pt idx="8">
                  <c:v>20751.887726334811</c:v>
                </c:pt>
                <c:pt idx="9">
                  <c:v>0.38096239790320319</c:v>
                </c:pt>
              </c:numCache>
            </c:numRef>
          </c:val>
          <c:extLst>
            <c:ext xmlns:c16="http://schemas.microsoft.com/office/drawing/2014/chart" uri="{C3380CC4-5D6E-409C-BE32-E72D297353CC}">
              <c16:uniqueId val="{00000003-20D0-904C-9B45-813360198273}"/>
            </c:ext>
          </c:extLst>
        </c:ser>
        <c:ser>
          <c:idx val="4"/>
          <c:order val="4"/>
          <c:tx>
            <c:strRef>
              <c:f>NRT!$A$186</c:f>
              <c:strCache>
                <c:ptCount val="1"/>
                <c:pt idx="0">
                  <c:v>US ORG         </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NRT!$M$186:$V$186</c:f>
              <c:numCache>
                <c:formatCode>_(* #,##0.00_);_(* \(#,##0.00\);_(* "-"??_);_(@_)</c:formatCode>
                <c:ptCount val="10"/>
                <c:pt idx="0">
                  <c:v>1.8634669482707901E-2</c:v>
                </c:pt>
                <c:pt idx="1">
                  <c:v>7.0914532989263502E-4</c:v>
                </c:pt>
                <c:pt idx="2">
                  <c:v>2.3404788225889201E-4</c:v>
                </c:pt>
                <c:pt idx="4">
                  <c:v>8.8646514341235091E-3</c:v>
                </c:pt>
                <c:pt idx="5">
                  <c:v>1.50922479573637</c:v>
                </c:pt>
                <c:pt idx="6">
                  <c:v>0.26574898231774502</c:v>
                </c:pt>
                <c:pt idx="8">
                  <c:v>13.6067842012271</c:v>
                </c:pt>
                <c:pt idx="9">
                  <c:v>4.3091550469398401E-4</c:v>
                </c:pt>
              </c:numCache>
            </c:numRef>
          </c:val>
          <c:extLst>
            <c:ext xmlns:c16="http://schemas.microsoft.com/office/drawing/2014/chart" uri="{C3380CC4-5D6E-409C-BE32-E72D297353CC}">
              <c16:uniqueId val="{00000004-20D0-904C-9B45-813360198273}"/>
            </c:ext>
          </c:extLst>
        </c:ser>
        <c:ser>
          <c:idx val="5"/>
          <c:order val="5"/>
          <c:tx>
            <c:strRef>
              <c:f>NRT!$A$187</c:f>
              <c:strCache>
                <c:ptCount val="1"/>
                <c:pt idx="0">
                  <c:v>US Other</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NRT!$M$187:$V$187</c:f>
              <c:numCache>
                <c:formatCode>_(* #,##0.00_);_(* \(#,##0.00\);_(* "-"??_);_(@_)</c:formatCode>
                <c:ptCount val="10"/>
                <c:pt idx="0">
                  <c:v>0.64043816830962796</c:v>
                </c:pt>
                <c:pt idx="1">
                  <c:v>1.30581769067794</c:v>
                </c:pt>
                <c:pt idx="2">
                  <c:v>1.8762373365461799E-2</c:v>
                </c:pt>
                <c:pt idx="4">
                  <c:v>5.62570635229349E-2</c:v>
                </c:pt>
                <c:pt idx="5">
                  <c:v>20136.9401912838</c:v>
                </c:pt>
                <c:pt idx="6">
                  <c:v>574.96724540647097</c:v>
                </c:pt>
                <c:pt idx="8">
                  <c:v>825.59154395665905</c:v>
                </c:pt>
                <c:pt idx="9">
                  <c:v>6.6239032894372689E-3</c:v>
                </c:pt>
              </c:numCache>
            </c:numRef>
          </c:val>
          <c:extLst>
            <c:ext xmlns:c16="http://schemas.microsoft.com/office/drawing/2014/chart" uri="{C3380CC4-5D6E-409C-BE32-E72D297353CC}">
              <c16:uniqueId val="{00000005-20D0-904C-9B45-813360198273}"/>
            </c:ext>
          </c:extLst>
        </c:ser>
        <c:ser>
          <c:idx val="6"/>
          <c:order val="6"/>
          <c:tx>
            <c:strRef>
              <c:f>NRT!$A$188</c:f>
              <c:strCache>
                <c:ptCount val="1"/>
                <c:pt idx="0">
                  <c:v>Unknown</c:v>
                </c:pt>
              </c:strCache>
            </c:strRef>
          </c:tx>
          <c:invertIfNegative val="0"/>
          <c:cat>
            <c:strRef>
              <c:f>NRT!$M$181:$V$181</c:f>
              <c:strCache>
                <c:ptCount val="10"/>
                <c:pt idx="0">
                  <c:v>AIRS/AMSU-A</c:v>
                </c:pt>
                <c:pt idx="1">
                  <c:v>AMSR2</c:v>
                </c:pt>
                <c:pt idx="2">
                  <c:v>LIS</c:v>
                </c:pt>
                <c:pt idx="3">
                  <c:v>MISR</c:v>
                </c:pt>
                <c:pt idx="4">
                  <c:v>MLS</c:v>
                </c:pt>
                <c:pt idx="5">
                  <c:v>MODIS-Aqua</c:v>
                </c:pt>
                <c:pt idx="6">
                  <c:v>MODIS-Terra</c:v>
                </c:pt>
                <c:pt idx="7">
                  <c:v>MOPITT</c:v>
                </c:pt>
                <c:pt idx="8">
                  <c:v>VIIRS</c:v>
                </c:pt>
                <c:pt idx="9">
                  <c:v>Other</c:v>
                </c:pt>
              </c:strCache>
            </c:strRef>
          </c:cat>
          <c:val>
            <c:numRef>
              <c:f>NRT!$M$188:$V$188</c:f>
              <c:numCache>
                <c:formatCode>_(* #,##0.00_);_(* \(#,##0.00\);_(* "-"??_);_(@_)</c:formatCode>
                <c:ptCount val="10"/>
                <c:pt idx="0">
                  <c:v>1.63812721148133E-2</c:v>
                </c:pt>
                <c:pt idx="1">
                  <c:v>4.5042764395475301E-4</c:v>
                </c:pt>
                <c:pt idx="2">
                  <c:v>1.3128748163580801E-2</c:v>
                </c:pt>
                <c:pt idx="4">
                  <c:v>1.27731822431087E-3</c:v>
                </c:pt>
                <c:pt idx="5">
                  <c:v>2.1453517824411299</c:v>
                </c:pt>
                <c:pt idx="6">
                  <c:v>1.1853820113465099</c:v>
                </c:pt>
                <c:pt idx="8">
                  <c:v>6.5542598394676999</c:v>
                </c:pt>
                <c:pt idx="9">
                  <c:v>5.3036026656627601E-5</c:v>
                </c:pt>
              </c:numCache>
            </c:numRef>
          </c:val>
          <c:extLst>
            <c:ext xmlns:c16="http://schemas.microsoft.com/office/drawing/2014/chart" uri="{C3380CC4-5D6E-409C-BE32-E72D297353CC}">
              <c16:uniqueId val="{00000006-20D0-904C-9B45-813360198273}"/>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1569419876203714"/>
          <c:h val="0.47730429896198512"/>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99354268727856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Trend'!$A$6:$A$25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'Total Archive Trend'!$B$6:$B$25</c:f>
              <c:numCache>
                <c:formatCode>#,##0.00</c:formatCode>
                <c:ptCount val="20"/>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Trend'!$A$6:$A$25</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c:ext uri="{02D57815-91ED-43cb-92C2-25804820EDAC}">
                        <c15:formulaRef>
                          <c15:sqref>'Total Archive Trend'!$A$6:$A$25</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346352009636044"/>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5.825232299596305E-2"/>
                  <c:y val="-1.091518039221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0.12045129881261224"/>
                  <c:y val="-2.1964608347781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Trend'!$A$6:$A$25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xVal>
          <c:yVal>
            <c:numRef>
              <c:f>'Total Archive Trend'!$B$6:$B$25</c:f>
              <c:numCache>
                <c:formatCode>#,##0.00</c:formatCode>
                <c:ptCount val="20"/>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numCache>
            </c:numRef>
          </c:yVal>
          <c:bubbleSize>
            <c:numRef>
              <c:f>'Total Archive Trend'!$C$6:$C$25</c:f>
              <c:numCache>
                <c:formatCode>#,##0.00</c:formatCode>
                <c:ptCount val="20"/>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1"/>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Trend'!$B$28:$B$47</c:f>
              <c:numCache>
                <c:formatCode>#,##0.00</c:formatCode>
                <c:ptCount val="20"/>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Trend'!$A$28:$A$47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Trend'!$C$28:$C$47</c:f>
              <c:numCache>
                <c:formatCode>#,##0.00</c:formatCode>
                <c:ptCount val="20"/>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Trend'!$B$55</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Trend'!$B$56:$B$75</c:f>
              <c:numCache>
                <c:formatCode>#,##0.00</c:formatCode>
                <c:ptCount val="20"/>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numCache>
            </c:numRef>
          </c:val>
          <c:extLst>
            <c:ext xmlns:c16="http://schemas.microsoft.com/office/drawing/2014/chart" uri="{C3380CC4-5D6E-409C-BE32-E72D297353CC}">
              <c16:uniqueId val="{00000000-3CF8-9B4D-A454-2B8564E8CADD}"/>
            </c:ext>
          </c:extLst>
        </c:ser>
        <c:ser>
          <c:idx val="1"/>
          <c:order val="1"/>
          <c:tx>
            <c:strRef>
              <c:f>'Product Distribution Trend'!$C$55</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Trend'!$C$56:$C$75</c:f>
              <c:numCache>
                <c:formatCode>#,##0.00</c:formatCode>
                <c:ptCount val="20"/>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31.991155999999997</c:v>
                </c:pt>
              </c:numCache>
            </c:numRef>
          </c:val>
          <c:extLst>
            <c:ext xmlns:c16="http://schemas.microsoft.com/office/drawing/2014/chart" uri="{C3380CC4-5D6E-409C-BE32-E72D297353CC}">
              <c16:uniqueId val="{00000001-3CF8-9B4D-A454-2B8564E8CADD}"/>
            </c:ext>
          </c:extLst>
        </c:ser>
        <c:ser>
          <c:idx val="2"/>
          <c:order val="2"/>
          <c:tx>
            <c:strRef>
              <c:f>'Product Distribution Trend'!$D$55</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Trend'!$D$56:$D$75</c:f>
              <c:numCache>
                <c:formatCode>#,##0.00</c:formatCode>
                <c:ptCount val="20"/>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numCache>
            </c:numRef>
          </c:val>
          <c:extLst>
            <c:ext xmlns:c16="http://schemas.microsoft.com/office/drawing/2014/chart" uri="{C3380CC4-5D6E-409C-BE32-E72D297353CC}">
              <c16:uniqueId val="{00000002-3CF8-9B4D-A454-2B8564E8CADD}"/>
            </c:ext>
          </c:extLst>
        </c:ser>
        <c:ser>
          <c:idx val="3"/>
          <c:order val="3"/>
          <c:tx>
            <c:strRef>
              <c:f>'Product Distribution Trend'!$E$55</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Trend'!$E$56:$E$75</c:f>
              <c:numCache>
                <c:formatCode>#,##0.00</c:formatCode>
                <c:ptCount val="20"/>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numCache>
            </c:numRef>
          </c:val>
          <c:extLst>
            <c:ext xmlns:c16="http://schemas.microsoft.com/office/drawing/2014/chart" uri="{C3380CC4-5D6E-409C-BE32-E72D297353CC}">
              <c16:uniqueId val="{00000003-3CF8-9B4D-A454-2B8564E8CADD}"/>
            </c:ext>
          </c:extLst>
        </c:ser>
        <c:ser>
          <c:idx val="4"/>
          <c:order val="4"/>
          <c:tx>
            <c:strRef>
              <c:f>'Product Distribution Trend'!$F$55</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Trend'!$F$56:$F$75</c:f>
              <c:numCache>
                <c:formatCode>#,##0.00</c:formatCode>
                <c:ptCount val="20"/>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numCache>
            </c:numRef>
          </c:val>
          <c:extLst>
            <c:ext xmlns:c16="http://schemas.microsoft.com/office/drawing/2014/chart" uri="{C3380CC4-5D6E-409C-BE32-E72D297353CC}">
              <c16:uniqueId val="{00000004-3CF8-9B4D-A454-2B8564E8CADD}"/>
            </c:ext>
          </c:extLst>
        </c:ser>
        <c:ser>
          <c:idx val="5"/>
          <c:order val="5"/>
          <c:tx>
            <c:strRef>
              <c:f>'Product Distribution Trend'!$G$55</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Trend'!$G$56:$G$75</c:f>
              <c:numCache>
                <c:formatCode>#,##0.00</c:formatCode>
                <c:ptCount val="20"/>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numCache>
            </c:numRef>
          </c:val>
          <c:extLst>
            <c:ext xmlns:c16="http://schemas.microsoft.com/office/drawing/2014/chart" uri="{C3380CC4-5D6E-409C-BE32-E72D297353CC}">
              <c16:uniqueId val="{00000005-3CF8-9B4D-A454-2B8564E8CADD}"/>
            </c:ext>
          </c:extLst>
        </c:ser>
        <c:ser>
          <c:idx val="6"/>
          <c:order val="6"/>
          <c:tx>
            <c:strRef>
              <c:f>'Product Distribution Trend'!$H$55</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Trend'!$H$56:$H$75</c:f>
              <c:numCache>
                <c:formatCode>#,##0.00</c:formatCode>
                <c:ptCount val="20"/>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numCache>
            </c:numRef>
          </c:val>
          <c:extLst>
            <c:ext xmlns:c16="http://schemas.microsoft.com/office/drawing/2014/chart" uri="{C3380CC4-5D6E-409C-BE32-E72D297353CC}">
              <c16:uniqueId val="{00000006-3CF8-9B4D-A454-2B8564E8CADD}"/>
            </c:ext>
          </c:extLst>
        </c:ser>
        <c:ser>
          <c:idx val="7"/>
          <c:order val="7"/>
          <c:tx>
            <c:strRef>
              <c:f>'Product Distribution Trend'!$I$55</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Trend'!$I$56:$I$75</c:f>
              <c:numCache>
                <c:formatCode>#,##0.00</c:formatCode>
                <c:ptCount val="20"/>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numCache>
            </c:numRef>
          </c:val>
          <c:extLst>
            <c:ext xmlns:c16="http://schemas.microsoft.com/office/drawing/2014/chart" uri="{C3380CC4-5D6E-409C-BE32-E72D297353CC}">
              <c16:uniqueId val="{00000007-3CF8-9B4D-A454-2B8564E8CADD}"/>
            </c:ext>
          </c:extLst>
        </c:ser>
        <c:ser>
          <c:idx val="8"/>
          <c:order val="8"/>
          <c:tx>
            <c:strRef>
              <c:f>'Product Distribution Trend'!$J$55</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Trend'!$J$56:$J$75</c:f>
              <c:numCache>
                <c:formatCode>#,##0.00</c:formatCode>
                <c:ptCount val="20"/>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numCache>
            </c:numRef>
          </c:val>
          <c:extLst>
            <c:ext xmlns:c16="http://schemas.microsoft.com/office/drawing/2014/chart" uri="{C3380CC4-5D6E-409C-BE32-E72D297353CC}">
              <c16:uniqueId val="{00000008-3CF8-9B4D-A454-2B8564E8CADD}"/>
            </c:ext>
          </c:extLst>
        </c:ser>
        <c:ser>
          <c:idx val="9"/>
          <c:order val="9"/>
          <c:tx>
            <c:strRef>
              <c:f>'Product Distribution Trend'!$K$55</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Trend'!$K$56:$K$75</c:f>
              <c:numCache>
                <c:formatCode>#,##0.00</c:formatCode>
                <c:ptCount val="20"/>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numCache>
            </c:numRef>
          </c:val>
          <c:extLst>
            <c:ext xmlns:c16="http://schemas.microsoft.com/office/drawing/2014/chart" uri="{C3380CC4-5D6E-409C-BE32-E72D297353CC}">
              <c16:uniqueId val="{00000009-3CF8-9B4D-A454-2B8564E8CADD}"/>
            </c:ext>
          </c:extLst>
        </c:ser>
        <c:ser>
          <c:idx val="10"/>
          <c:order val="10"/>
          <c:tx>
            <c:strRef>
              <c:f>'Product Distribution Trend'!$L$55</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Trend'!$L$56:$L$75</c:f>
              <c:numCache>
                <c:formatCode>#,##0.00</c:formatCode>
                <c:ptCount val="20"/>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68.885911000000007</c:v>
                </c:pt>
              </c:numCache>
            </c:numRef>
          </c:val>
          <c:extLst>
            <c:ext xmlns:c16="http://schemas.microsoft.com/office/drawing/2014/chart" uri="{C3380CC4-5D6E-409C-BE32-E72D297353CC}">
              <c16:uniqueId val="{0000000A-3CF8-9B4D-A454-2B8564E8CADD}"/>
            </c:ext>
          </c:extLst>
        </c:ser>
        <c:ser>
          <c:idx val="11"/>
          <c:order val="11"/>
          <c:tx>
            <c:strRef>
              <c:f>'Product Distribution Trend'!$M$55</c:f>
              <c:strCache>
                <c:ptCount val="1"/>
                <c:pt idx="0">
                  <c:v>SEDAC</c:v>
                </c:pt>
              </c:strCache>
            </c:strRef>
          </c:tx>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Trend'!$M$56:$M$75</c:f>
              <c:numCache>
                <c:formatCode>#,##0.00</c:formatCode>
                <c:ptCount val="20"/>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numCache>
            </c:numRef>
          </c:val>
          <c:extLst>
            <c:ext xmlns:c16="http://schemas.microsoft.com/office/drawing/2014/chart" uri="{C3380CC4-5D6E-409C-BE32-E72D297353CC}">
              <c16:uniqueId val="{0000000B-3CF8-9B4D-A454-2B8564E8CADD}"/>
            </c:ext>
          </c:extLst>
        </c:ser>
        <c:ser>
          <c:idx val="12"/>
          <c:order val="12"/>
          <c:tx>
            <c:strRef>
              <c:f>'Product Distribution Trend'!$O$55</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 Distribution Trend'!$O$56:$O$75</c:f>
              <c:numCache>
                <c:formatCode>#,##0.00</c:formatCode>
                <c:ptCount val="20"/>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numCache>
            </c:numRef>
          </c:val>
          <c:extLst>
            <c:ext xmlns:c16="http://schemas.microsoft.com/office/drawing/2014/chart" uri="{C3380CC4-5D6E-409C-BE32-E72D297353CC}">
              <c16:uniqueId val="{00000000-5864-D64C-B1D0-42A234EC1074}"/>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Trend'!$A$30:$A$49</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Trend'!$B$30:$B$49</c:f>
              <c:numCache>
                <c:formatCode>#,##0.00</c:formatCode>
                <c:ptCount val="20"/>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36676.67814750773</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Trend'!$A$30:$A$49</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Trend'!$C$30:$C$49</c:f>
              <c:numCache>
                <c:formatCode>#,##0.00</c:formatCode>
                <c:ptCount val="20"/>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Trend'!$B$55</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Trend'!$B$56:$B$75</c:f>
              <c:numCache>
                <c:formatCode>#,##0.00</c:formatCode>
                <c:ptCount val="20"/>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3142.6228653905268</c:v>
                </c:pt>
              </c:numCache>
            </c:numRef>
          </c:val>
          <c:extLst>
            <c:ext xmlns:c16="http://schemas.microsoft.com/office/drawing/2014/chart" uri="{C3380CC4-5D6E-409C-BE32-E72D297353CC}">
              <c16:uniqueId val="{00000000-DADE-234B-9113-265CE3843E76}"/>
            </c:ext>
          </c:extLst>
        </c:ser>
        <c:ser>
          <c:idx val="1"/>
          <c:order val="1"/>
          <c:tx>
            <c:strRef>
              <c:f>'Volume Distribution Trend'!$C$55</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Trend'!$C$56:$C$75</c:f>
              <c:numCache>
                <c:formatCode>#,##0.00</c:formatCode>
                <c:ptCount val="20"/>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numCache>
            </c:numRef>
          </c:val>
          <c:extLst>
            <c:ext xmlns:c16="http://schemas.microsoft.com/office/drawing/2014/chart" uri="{C3380CC4-5D6E-409C-BE32-E72D297353CC}">
              <c16:uniqueId val="{00000001-DADE-234B-9113-265CE3843E76}"/>
            </c:ext>
          </c:extLst>
        </c:ser>
        <c:ser>
          <c:idx val="2"/>
          <c:order val="2"/>
          <c:tx>
            <c:strRef>
              <c:f>'Volume Distribution Trend'!$D$55</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Trend'!$D$56:$D$75</c:f>
              <c:numCache>
                <c:formatCode>#,##0.00</c:formatCode>
                <c:ptCount val="20"/>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numCache>
            </c:numRef>
          </c:val>
          <c:extLst>
            <c:ext xmlns:c16="http://schemas.microsoft.com/office/drawing/2014/chart" uri="{C3380CC4-5D6E-409C-BE32-E72D297353CC}">
              <c16:uniqueId val="{00000002-DADE-234B-9113-265CE3843E76}"/>
            </c:ext>
          </c:extLst>
        </c:ser>
        <c:ser>
          <c:idx val="3"/>
          <c:order val="3"/>
          <c:tx>
            <c:strRef>
              <c:f>'Volume Distribution Trend'!$E$55</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Trend'!$E$56:$E$75</c:f>
              <c:numCache>
                <c:formatCode>#,##0.00</c:formatCode>
                <c:ptCount val="20"/>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numCache>
            </c:numRef>
          </c:val>
          <c:extLst>
            <c:ext xmlns:c16="http://schemas.microsoft.com/office/drawing/2014/chart" uri="{C3380CC4-5D6E-409C-BE32-E72D297353CC}">
              <c16:uniqueId val="{00000003-DADE-234B-9113-265CE3843E76}"/>
            </c:ext>
          </c:extLst>
        </c:ser>
        <c:ser>
          <c:idx val="4"/>
          <c:order val="4"/>
          <c:tx>
            <c:strRef>
              <c:f>'Volume Distribution Trend'!$F$55</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Trend'!$F$56:$F$75</c:f>
              <c:numCache>
                <c:formatCode>#,##0.00</c:formatCode>
                <c:ptCount val="20"/>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numCache>
            </c:numRef>
          </c:val>
          <c:extLst>
            <c:ext xmlns:c16="http://schemas.microsoft.com/office/drawing/2014/chart" uri="{C3380CC4-5D6E-409C-BE32-E72D297353CC}">
              <c16:uniqueId val="{00000004-DADE-234B-9113-265CE3843E76}"/>
            </c:ext>
          </c:extLst>
        </c:ser>
        <c:ser>
          <c:idx val="5"/>
          <c:order val="5"/>
          <c:tx>
            <c:strRef>
              <c:f>'Volume Distribution Trend'!$G$55</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Trend'!$G$56:$G$75</c:f>
              <c:numCache>
                <c:formatCode>#,##0.00</c:formatCode>
                <c:ptCount val="20"/>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numCache>
            </c:numRef>
          </c:val>
          <c:extLst>
            <c:ext xmlns:c16="http://schemas.microsoft.com/office/drawing/2014/chart" uri="{C3380CC4-5D6E-409C-BE32-E72D297353CC}">
              <c16:uniqueId val="{00000005-DADE-234B-9113-265CE3843E76}"/>
            </c:ext>
          </c:extLst>
        </c:ser>
        <c:ser>
          <c:idx val="6"/>
          <c:order val="6"/>
          <c:tx>
            <c:strRef>
              <c:f>'Volume Distribution Trend'!$H$55</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Trend'!$H$56:$H$75</c:f>
              <c:numCache>
                <c:formatCode>#,##0.00</c:formatCode>
                <c:ptCount val="20"/>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numCache>
            </c:numRef>
          </c:val>
          <c:extLst>
            <c:ext xmlns:c16="http://schemas.microsoft.com/office/drawing/2014/chart" uri="{C3380CC4-5D6E-409C-BE32-E72D297353CC}">
              <c16:uniqueId val="{00000006-DADE-234B-9113-265CE3843E76}"/>
            </c:ext>
          </c:extLst>
        </c:ser>
        <c:ser>
          <c:idx val="7"/>
          <c:order val="7"/>
          <c:tx>
            <c:strRef>
              <c:f>'Volume Distribution Trend'!$I$55</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Trend'!$I$56:$I$75</c:f>
              <c:numCache>
                <c:formatCode>#,##0.00</c:formatCode>
                <c:ptCount val="20"/>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741.94191730615671</c:v>
                </c:pt>
              </c:numCache>
            </c:numRef>
          </c:val>
          <c:extLst>
            <c:ext xmlns:c16="http://schemas.microsoft.com/office/drawing/2014/chart" uri="{C3380CC4-5D6E-409C-BE32-E72D297353CC}">
              <c16:uniqueId val="{00000007-DADE-234B-9113-265CE3843E76}"/>
            </c:ext>
          </c:extLst>
        </c:ser>
        <c:ser>
          <c:idx val="8"/>
          <c:order val="8"/>
          <c:tx>
            <c:strRef>
              <c:f>'Volume Distribution Trend'!$J$55</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Trend'!$J$56:$J$75</c:f>
              <c:numCache>
                <c:formatCode>#,##0.00</c:formatCode>
                <c:ptCount val="20"/>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numCache>
            </c:numRef>
          </c:val>
          <c:extLst>
            <c:ext xmlns:c16="http://schemas.microsoft.com/office/drawing/2014/chart" uri="{C3380CC4-5D6E-409C-BE32-E72D297353CC}">
              <c16:uniqueId val="{00000008-DADE-234B-9113-265CE3843E76}"/>
            </c:ext>
          </c:extLst>
        </c:ser>
        <c:ser>
          <c:idx val="9"/>
          <c:order val="9"/>
          <c:tx>
            <c:strRef>
              <c:f>'Volume Distribution Trend'!$K$55</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Trend'!$K$56:$K$75</c:f>
              <c:numCache>
                <c:formatCode>#,##0.00</c:formatCode>
                <c:ptCount val="20"/>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numCache>
            </c:numRef>
          </c:val>
          <c:extLst>
            <c:ext xmlns:c16="http://schemas.microsoft.com/office/drawing/2014/chart" uri="{C3380CC4-5D6E-409C-BE32-E72D297353CC}">
              <c16:uniqueId val="{00000009-DADE-234B-9113-265CE3843E76}"/>
            </c:ext>
          </c:extLst>
        </c:ser>
        <c:ser>
          <c:idx val="10"/>
          <c:order val="10"/>
          <c:tx>
            <c:strRef>
              <c:f>'Volume Distribution Trend'!$L$55</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Trend'!$L$56:$L$75</c:f>
              <c:numCache>
                <c:formatCode>#,##0.00</c:formatCode>
                <c:ptCount val="20"/>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numCache>
            </c:numRef>
          </c:val>
          <c:extLst>
            <c:ext xmlns:c16="http://schemas.microsoft.com/office/drawing/2014/chart" uri="{C3380CC4-5D6E-409C-BE32-E72D297353CC}">
              <c16:uniqueId val="{0000000A-DADE-234B-9113-265CE3843E76}"/>
            </c:ext>
          </c:extLst>
        </c:ser>
        <c:ser>
          <c:idx val="11"/>
          <c:order val="11"/>
          <c:tx>
            <c:strRef>
              <c:f>'Volume Distribution Trend'!$M$55</c:f>
              <c:strCache>
                <c:ptCount val="1"/>
                <c:pt idx="0">
                  <c:v>SEDAC</c:v>
                </c:pt>
              </c:strCache>
            </c:strRef>
          </c:tx>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Trend'!$M$56:$M$75</c:f>
              <c:numCache>
                <c:formatCode>#,##0.00</c:formatCode>
                <c:ptCount val="20"/>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numCache>
            </c:numRef>
          </c:val>
          <c:extLst>
            <c:ext xmlns:c16="http://schemas.microsoft.com/office/drawing/2014/chart" uri="{C3380CC4-5D6E-409C-BE32-E72D297353CC}">
              <c16:uniqueId val="{0000000B-DADE-234B-9113-265CE3843E76}"/>
            </c:ext>
          </c:extLst>
        </c:ser>
        <c:ser>
          <c:idx val="13"/>
          <c:order val="13"/>
          <c:tx>
            <c:strRef>
              <c:f>'Volume Distribution Trend'!$O$55</c:f>
              <c:strCache>
                <c:ptCount val="1"/>
                <c:pt idx="0">
                  <c:v>LANCE</c:v>
                </c:pt>
              </c:strCache>
            </c:strRef>
          </c:tx>
          <c:spPr>
            <a:solidFill>
              <a:schemeClr val="accent3"/>
            </a:solidFill>
          </c:spPr>
          <c:invertIfNegative val="0"/>
          <c:cat>
            <c:strRef>
              <c:f>'Volume Distribution Trend'!$A$56:$A$75</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'Volume Distribution Trend'!$O$56:$O$75</c:f>
              <c:numCache>
                <c:formatCode>#,##0.00</c:formatCode>
                <c:ptCount val="20"/>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numCache>
            </c:numRef>
          </c:val>
          <c:extLst>
            <c:ext xmlns:c16="http://schemas.microsoft.com/office/drawing/2014/chart" uri="{C3380CC4-5D6E-409C-BE32-E72D297353CC}">
              <c16:uniqueId val="{0000000D-DADE-234B-9113-265CE3843E76}"/>
            </c:ext>
          </c:extLst>
        </c:ser>
        <c:dLbls>
          <c:showLegendKey val="0"/>
          <c:showVal val="0"/>
          <c:showCatName val="0"/>
          <c:showSerName val="0"/>
          <c:showPercent val="0"/>
          <c:showBubbleSize val="0"/>
        </c:dLbls>
        <c:gapWidth val="55"/>
        <c:overlap val="100"/>
        <c:axId val="-442269952"/>
        <c:axId val="-442269408"/>
        <c:extLst>
          <c:ext xmlns:c15="http://schemas.microsoft.com/office/drawing/2012/chart" uri="{02D57815-91ED-43cb-92C2-25804820EDAC}">
            <c15:filteredBarSeries>
              <c15:ser>
                <c:idx val="12"/>
                <c:order val="12"/>
                <c:tx>
                  <c:strRef>
                    <c:extLst>
                      <c:ext uri="{02D57815-91ED-43cb-92C2-25804820EDAC}">
                        <c15:formulaRef>
                          <c15:sqref>'Volume Distribution Trend'!$N$55</c15:sqref>
                        </c15:formulaRef>
                      </c:ext>
                    </c:extLst>
                    <c:strCache>
                      <c:ptCount val="1"/>
                      <c:pt idx="0">
                        <c:v>Total</c:v>
                      </c:pt>
                    </c:strCache>
                  </c:strRef>
                </c:tx>
                <c:invertIfNegative val="0"/>
                <c:cat>
                  <c:strRef>
                    <c:extLst>
                      <c:ext uri="{02D57815-91ED-43cb-92C2-25804820EDAC}">
                        <c15:formulaRef>
                          <c15:sqref>'Volume Distribution Trend'!$A$56:$A$75</c15:sqref>
                        </c15:formulaRef>
                      </c:ext>
                    </c:extLst>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extLst>
                      <c:ext uri="{02D57815-91ED-43cb-92C2-25804820EDAC}">
                        <c15:formulaRef>
                          <c15:sqref>'Volume Distribution Trend'!$N$56:$N$75</c15:sqref>
                        </c15:formulaRef>
                      </c:ext>
                    </c:extLst>
                    <c:numCache>
                      <c:formatCode>#,##0.00</c:formatCode>
                      <c:ptCount val="20"/>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36676.67814750773</c:v>
                      </c:pt>
                    </c:numCache>
                  </c:numRef>
                </c:val>
                <c:extLst>
                  <c:ext xmlns:c16="http://schemas.microsoft.com/office/drawing/2014/chart" uri="{C3380CC4-5D6E-409C-BE32-E72D297353CC}">
                    <c16:uniqueId val="{0000000C-DADE-234B-9113-265CE3843E76}"/>
                  </c:ext>
                </c:extLst>
              </c15:ser>
            </c15:filteredBarSeries>
          </c:ext>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Product_level_Trend!$B$18:$B$37</c:f>
              <c:numCache>
                <c:formatCode>_(* #,##0.0_);_(* \(#,##0.0\);_(* "-"??_);_(@_)</c:formatCode>
                <c:ptCount val="20"/>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Product_level_Trend!$C$18:$C$37</c:f>
              <c:numCache>
                <c:formatCode>_(* #,##0.0_);_(* \(#,##0.0\);_(* "-"??_);_(@_)</c:formatCode>
                <c:ptCount val="20"/>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Product_level_Trend!$D$18:$D$37</c:f>
              <c:numCache>
                <c:formatCode>_(* #,##0.0_);_(* \(#,##0.0\);_(* "-"??_);_(@_)</c:formatCode>
                <c:ptCount val="20"/>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Product_level_Trend!$E$18:$E$37</c:f>
              <c:numCache>
                <c:formatCode>_(* #,##0.0_);_(* \(#,##0.0\);_(* "-"??_);_(@_)</c:formatCode>
                <c:ptCount val="20"/>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Product_level_Trend!$F$18:$F$37</c:f>
              <c:numCache>
                <c:formatCode>_(* #,##0.0_);_(* \(#,##0.0\);_(* "-"??_);_(@_)</c:formatCode>
                <c:ptCount val="20"/>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Product_level_Trend!$A$18:$A$37</c:f>
              <c:strCache>
                <c:ptCount val="20"/>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strCache>
            </c:strRef>
          </c:cat>
          <c:val>
            <c:numRef>
              <c:f>Product_level_Trend!$G$18:$G$37</c:f>
              <c:numCache>
                <c:formatCode>_(* #,##0.0_);_(* \(#,##0.0\);_(* "-"??_);_(@_)</c:formatCode>
                <c:ptCount val="20"/>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2580000"/>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FY19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FY19</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2.228008</c:v>
                </c:pt>
                <c:pt idx="1">
                  <c:v>409.95981799999998</c:v>
                </c:pt>
                <c:pt idx="2">
                  <c:v>684.00167299999998</c:v>
                </c:pt>
                <c:pt idx="3">
                  <c:v>455.88954899999999</c:v>
                </c:pt>
                <c:pt idx="4">
                  <c:v>283.63660399999998</c:v>
                </c:pt>
                <c:pt idx="5">
                  <c:v>75.962602000000004</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D49-5E48-846E-0A78B4F9860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7D49-5E48-846E-0A78B4F98605}"/>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3"/>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49-5E48-846E-0A78B4F98605}"/>
                </c:ext>
              </c:extLst>
            </c:dLbl>
            <c:dLbl>
              <c:idx val="4"/>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9"/>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2-7D49-5E48-846E-0A78B4F98605}"/>
                </c:ext>
              </c:extLst>
            </c:dLbl>
            <c:dLbl>
              <c:idx val="10"/>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D49-5E48-846E-0A78B4F98605}"/>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Size'!$B$5:$B$16</c:f>
              <c:numCache>
                <c:formatCode>#,##0.00</c:formatCode>
                <c:ptCount val="12"/>
                <c:pt idx="0">
                  <c:v>5554.9</c:v>
                </c:pt>
                <c:pt idx="1">
                  <c:v>9657.3361523437507</c:v>
                </c:pt>
                <c:pt idx="2">
                  <c:v>30.91</c:v>
                </c:pt>
                <c:pt idx="3">
                  <c:v>2478.9318164062502</c:v>
                </c:pt>
                <c:pt idx="4">
                  <c:v>32.299999999999997</c:v>
                </c:pt>
                <c:pt idx="5">
                  <c:v>3322.23</c:v>
                </c:pt>
                <c:pt idx="6">
                  <c:v>6965.8571582031254</c:v>
                </c:pt>
                <c:pt idx="7">
                  <c:v>1058.0313964843749</c:v>
                </c:pt>
                <c:pt idx="8">
                  <c:v>4577.28</c:v>
                </c:pt>
                <c:pt idx="9">
                  <c:v>260.52</c:v>
                </c:pt>
                <c:pt idx="10">
                  <c:v>456.55</c:v>
                </c:pt>
                <c:pt idx="11">
                  <c:v>7.0993457031249996</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Trend'!$B$17:$N$17</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Trend'!$B$18:$N$18</c:f>
              <c:numCache>
                <c:formatCode>#,##0</c:formatCode>
                <c:ptCount val="13"/>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Trend'!$B$17:$N$17</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Trend'!$B$19:$N$19</c:f>
              <c:numCache>
                <c:formatCode>#,##0</c:formatCode>
                <c:ptCount val="13"/>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Trend'!$B$17:$N$17</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Trend'!$B$20:$N$20</c:f>
              <c:numCache>
                <c:formatCode>#,##0</c:formatCode>
                <c:ptCount val="13"/>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120652823012803"/>
          <c:h val="0.20975084678870975"/>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Trend'!$B$22:$N$22</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Trend'!$B$23:$N$23</c:f>
              <c:numCache>
                <c:formatCode>#,##0.0</c:formatCode>
                <c:ptCount val="13"/>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Trend'!$B$22:$N$22</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Trend'!$B$24:$N$24</c:f>
              <c:numCache>
                <c:formatCode>#,##0.0</c:formatCode>
                <c:ptCount val="13"/>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Trend'!$B$22:$N$22</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'US - Foreign Trend'!$B$25:$N$25</c:f>
              <c:numCache>
                <c:formatCode>_(* #,##0.0_);_(* \(#,##0.0\);_(* "-"??_);_(@_)</c:formatCode>
                <c:ptCount val="13"/>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Trend'!$A$5:$A$17</c:f>
              <c:strCache>
                <c:ptCount val="13"/>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strCache>
            </c:strRef>
          </c:cat>
          <c:val>
            <c:numRef>
              <c:f>'Public - Science User Trend'!$B$5:$B$17</c:f>
              <c:numCache>
                <c:formatCode>General</c:formatCode>
                <c:ptCount val="13"/>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Trend'!$A$5:$A$17</c:f>
              <c:strCache>
                <c:ptCount val="13"/>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strCache>
            </c:strRef>
          </c:cat>
          <c:val>
            <c:numRef>
              <c:f>'Public - Science User Trend'!$C$5:$C$17</c:f>
              <c:numCache>
                <c:formatCode>General</c:formatCode>
                <c:ptCount val="13"/>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Trend'!$A$5:$A$17</c:f>
              <c:strCache>
                <c:ptCount val="13"/>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strCache>
            </c:strRef>
          </c:cat>
          <c:val>
            <c:numRef>
              <c:f>'Public - Science User Trend'!$D$5:$D$17</c:f>
              <c:numCache>
                <c:formatCode>General</c:formatCode>
                <c:ptCount val="13"/>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Trend'!$A$5:$A$17</c:f>
              <c:strCache>
                <c:ptCount val="13"/>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strCache>
            </c:strRef>
          </c:cat>
          <c:val>
            <c:numRef>
              <c:f>'Public - Science User Trend'!$E$5:$E$17</c:f>
              <c:numCache>
                <c:formatCode>General</c:formatCode>
                <c:ptCount val="13"/>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Trend'!$A$5:$A$17</c:f>
              <c:strCache>
                <c:ptCount val="13"/>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strCache>
            </c:strRef>
          </c:cat>
          <c:val>
            <c:numRef>
              <c:f>'Public - Science User Trend'!$F$5:$F$17</c:f>
              <c:numCache>
                <c:formatCode>#,##0</c:formatCode>
                <c:ptCount val="13"/>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FBBE-2043-918D-D192CCE40BA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3"/>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BE-2043-918D-D192CCE40BAB}"/>
                </c:ext>
              </c:extLst>
            </c:dLbl>
            <c:dLbl>
              <c:idx val="4"/>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6.8522872666794493E-2"/>
                  <c:y val="3.8049080713173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BBE-2043-918D-D192CCE40BAB}"/>
                </c:ext>
              </c:extLst>
            </c:dLbl>
            <c:dLbl>
              <c:idx val="6"/>
              <c:layout>
                <c:manualLayout>
                  <c:x val="-1.9837526389447899E-2"/>
                  <c:y val="-3.940195385368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BBE-2043-918D-D192CCE40BAB}"/>
                </c:ext>
              </c:extLst>
            </c:dLbl>
            <c:dLbl>
              <c:idx val="10"/>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FBBE-2043-918D-D192CCE40BAB}"/>
                </c:ext>
              </c:extLst>
            </c:dLbl>
            <c:dLbl>
              <c:idx val="11"/>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Size'!$C$5:$C$16</c:f>
              <c:numCache>
                <c:formatCode>#,##0.00</c:formatCode>
                <c:ptCount val="12"/>
                <c:pt idx="0">
                  <c:v>201.759612</c:v>
                </c:pt>
                <c:pt idx="1">
                  <c:v>24.989996000000001</c:v>
                </c:pt>
                <c:pt idx="2">
                  <c:v>289.5</c:v>
                </c:pt>
                <c:pt idx="3">
                  <c:v>120.386101</c:v>
                </c:pt>
                <c:pt idx="4">
                  <c:v>14.9</c:v>
                </c:pt>
                <c:pt idx="5">
                  <c:v>208.446674</c:v>
                </c:pt>
                <c:pt idx="6">
                  <c:v>412.20343800000001</c:v>
                </c:pt>
                <c:pt idx="7">
                  <c:v>122.108441</c:v>
                </c:pt>
                <c:pt idx="8">
                  <c:v>105.941501</c:v>
                </c:pt>
                <c:pt idx="9">
                  <c:v>13.474622999999999</c:v>
                </c:pt>
                <c:pt idx="10">
                  <c:v>19.187902999999999</c:v>
                </c:pt>
                <c:pt idx="11">
                  <c:v>7.2400000000000003E-4</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(35.82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Distribution!$A$79</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7BB2-8B40-8937-67238C2B4D53}"/>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BB2-8B40-8937-67238C2B4D53}"/>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7BB2-8B40-8937-67238C2B4D53}"/>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BB2-8B40-8937-67238C2B4D53}"/>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BB2-8B40-8937-67238C2B4D53}"/>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BB2-8B40-8937-67238C2B4D53}"/>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BB2-8B40-8937-67238C2B4D53}"/>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BB2-8B40-8937-67238C2B4D53}"/>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7BB2-8B40-8937-67238C2B4D53}"/>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7BB2-8B40-8937-67238C2B4D53}"/>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7BB2-8B40-8937-67238C2B4D53}"/>
              </c:ext>
            </c:extLst>
          </c:dPt>
          <c:dLbls>
            <c:dLbl>
              <c:idx val="0"/>
              <c:layout>
                <c:manualLayout>
                  <c:x val="0.24899087980795892"/>
                  <c:y val="-0.114365433525769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B2-8B40-8937-67238C2B4D53}"/>
                </c:ext>
              </c:extLst>
            </c:dLbl>
            <c:dLbl>
              <c:idx val="1"/>
              <c:layout>
                <c:manualLayout>
                  <c:x val="4.4344587151131404E-2"/>
                  <c:y val="-4.35082702971538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B2-8B40-8937-67238C2B4D53}"/>
                </c:ext>
              </c:extLst>
            </c:dLbl>
            <c:dLbl>
              <c:idx val="2"/>
              <c:layout>
                <c:manualLayout>
                  <c:x val="6.8440056120351533E-2"/>
                  <c:y val="-1.80546644865124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B2-8B40-8937-67238C2B4D53}"/>
                </c:ext>
              </c:extLst>
            </c:dLbl>
            <c:dLbl>
              <c:idx val="4"/>
              <c:layout>
                <c:manualLayout>
                  <c:x val="2.3549589098920735E-2"/>
                  <c:y val="2.81989964929597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BB2-8B40-8937-67238C2B4D53}"/>
                </c:ext>
              </c:extLst>
            </c:dLbl>
            <c:dLbl>
              <c:idx val="6"/>
              <c:layout>
                <c:manualLayout>
                  <c:x val="-0.15800389572083978"/>
                  <c:y val="7.28233166098242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BB2-8B40-8937-67238C2B4D53}"/>
                </c:ext>
              </c:extLst>
            </c:dLbl>
            <c:dLbl>
              <c:idx val="8"/>
              <c:layout>
                <c:manualLayout>
                  <c:x val="-0.16910129003660096"/>
                  <c:y val="-9.76165586139339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BB2-8B40-8937-67238C2B4D53}"/>
                </c:ext>
              </c:extLst>
            </c:dLbl>
            <c:dLbl>
              <c:idx val="10"/>
              <c:layout>
                <c:manualLayout>
                  <c:x val="3.7679051864509372E-2"/>
                  <c:y val="-0.21195551707027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7BB2-8B40-8937-67238C2B4D53}"/>
                </c:ext>
              </c:extLst>
            </c:dLbl>
            <c:dLbl>
              <c:idx val="11"/>
              <c:layout>
                <c:manualLayout>
                  <c:x val="0.11985059931444214"/>
                  <c:y val="-8.71687774748937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7BB2-8B40-8937-67238C2B4D53}"/>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Distribution!$B$78:$M$78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Distribution!$B$79:$M$79</c:f>
              <c:numCache>
                <c:formatCode>#,##0.00</c:formatCode>
                <c:ptCount val="12"/>
                <c:pt idx="0">
                  <c:v>3142.6228653905268</c:v>
                </c:pt>
                <c:pt idx="1">
                  <c:v>7046.9466499104692</c:v>
                </c:pt>
                <c:pt idx="2">
                  <c:v>247.40886884517704</c:v>
                </c:pt>
                <c:pt idx="3">
                  <c:v>5609.586306892762</c:v>
                </c:pt>
                <c:pt idx="4">
                  <c:v>26.237466519949471</c:v>
                </c:pt>
                <c:pt idx="5">
                  <c:v>7854.7410374871542</c:v>
                </c:pt>
                <c:pt idx="6">
                  <c:v>9631.8542780975458</c:v>
                </c:pt>
                <c:pt idx="7">
                  <c:v>741.94191730615671</c:v>
                </c:pt>
                <c:pt idx="8">
                  <c:v>1419.2565291333219</c:v>
                </c:pt>
                <c:pt idx="9">
                  <c:v>334.68256025501478</c:v>
                </c:pt>
                <c:pt idx="10">
                  <c:v>608.16590161141198</c:v>
                </c:pt>
                <c:pt idx="11">
                  <c:v>13.233766058233382</c:v>
                </c:pt>
              </c:numCache>
            </c:numRef>
          </c:val>
          <c:extLst>
            <c:ext xmlns:c16="http://schemas.microsoft.com/office/drawing/2014/chart" uri="{C3380CC4-5D6E-409C-BE32-E72D297353CC}">
              <c16:uniqueId val="{00000017-7BB2-8B40-8937-67238C2B4D53}"/>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Distribution!$A$180</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Distribution!$B$180:$M$180</c:f>
              <c:numCache>
                <c:formatCode>0.00</c:formatCode>
                <c:ptCount val="12"/>
                <c:pt idx="0">
                  <c:v>1273.9428648395801</c:v>
                </c:pt>
                <c:pt idx="1">
                  <c:v>4163.7806753084278</c:v>
                </c:pt>
                <c:pt idx="2">
                  <c:v>174.99274313034181</c:v>
                </c:pt>
                <c:pt idx="3">
                  <c:v>2702.2477524722854</c:v>
                </c:pt>
                <c:pt idx="4">
                  <c:v>10.166583362900292</c:v>
                </c:pt>
                <c:pt idx="5">
                  <c:v>5653.870161229298</c:v>
                </c:pt>
                <c:pt idx="6">
                  <c:v>5006.2124609717184</c:v>
                </c:pt>
                <c:pt idx="7">
                  <c:v>227.45014493350433</c:v>
                </c:pt>
                <c:pt idx="8">
                  <c:v>946.930218452541</c:v>
                </c:pt>
                <c:pt idx="9">
                  <c:v>139.26838099300878</c:v>
                </c:pt>
                <c:pt idx="10">
                  <c:v>268.19181654231932</c:v>
                </c:pt>
                <c:pt idx="11">
                  <c:v>8.7881458234332914</c:v>
                </c:pt>
              </c:numCache>
            </c:numRef>
          </c:val>
          <c:extLst>
            <c:ext xmlns:c16="http://schemas.microsoft.com/office/drawing/2014/chart" uri="{C3380CC4-5D6E-409C-BE32-E72D297353CC}">
              <c16:uniqueId val="{00000000-55D7-944C-8445-0DFAC4C32F72}"/>
            </c:ext>
          </c:extLst>
        </c:ser>
        <c:ser>
          <c:idx val="1"/>
          <c:order val="1"/>
          <c:tx>
            <c:strRef>
              <c:f>Distribution!$A$181</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Distribution!$B$181:$M$181</c:f>
              <c:numCache>
                <c:formatCode>0.00</c:formatCode>
                <c:ptCount val="12"/>
                <c:pt idx="0">
                  <c:v>130.6609290046253</c:v>
                </c:pt>
                <c:pt idx="1">
                  <c:v>1710.0136146350196</c:v>
                </c:pt>
                <c:pt idx="2">
                  <c:v>18.096084388094727</c:v>
                </c:pt>
                <c:pt idx="3">
                  <c:v>256.63708934583593</c:v>
                </c:pt>
                <c:pt idx="4">
                  <c:v>0.83343869989312203</c:v>
                </c:pt>
                <c:pt idx="5">
                  <c:v>766.58637296785457</c:v>
                </c:pt>
                <c:pt idx="6">
                  <c:v>646.09458933473832</c:v>
                </c:pt>
                <c:pt idx="7">
                  <c:v>4.7965657288923405</c:v>
                </c:pt>
                <c:pt idx="8">
                  <c:v>52.712733914104298</c:v>
                </c:pt>
                <c:pt idx="9">
                  <c:v>29.386212300447948</c:v>
                </c:pt>
                <c:pt idx="10">
                  <c:v>88.246883971083591</c:v>
                </c:pt>
                <c:pt idx="11">
                  <c:v>0.72674228989126266</c:v>
                </c:pt>
              </c:numCache>
            </c:numRef>
          </c:val>
          <c:extLst>
            <c:ext xmlns:c16="http://schemas.microsoft.com/office/drawing/2014/chart" uri="{C3380CC4-5D6E-409C-BE32-E72D297353CC}">
              <c16:uniqueId val="{00000001-55D7-944C-8445-0DFAC4C32F72}"/>
            </c:ext>
          </c:extLst>
        </c:ser>
        <c:ser>
          <c:idx val="2"/>
          <c:order val="2"/>
          <c:tx>
            <c:strRef>
              <c:f>Distribution!$A$182</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Distribution!$B$182:$M$182</c:f>
              <c:numCache>
                <c:formatCode>0.00</c:formatCode>
                <c:ptCount val="12"/>
                <c:pt idx="0">
                  <c:v>733.5314710811067</c:v>
                </c:pt>
                <c:pt idx="1">
                  <c:v>694.48910707371772</c:v>
                </c:pt>
                <c:pt idx="2">
                  <c:v>39.866215579568163</c:v>
                </c:pt>
                <c:pt idx="3">
                  <c:v>1690.2018079150489</c:v>
                </c:pt>
                <c:pt idx="4">
                  <c:v>14.255008227226368</c:v>
                </c:pt>
                <c:pt idx="5">
                  <c:v>697.84797836049665</c:v>
                </c:pt>
                <c:pt idx="6">
                  <c:v>2158.7328023986524</c:v>
                </c:pt>
                <c:pt idx="7">
                  <c:v>456.33865072250785</c:v>
                </c:pt>
                <c:pt idx="8">
                  <c:v>126.74788188750098</c:v>
                </c:pt>
                <c:pt idx="9">
                  <c:v>61.421870262056053</c:v>
                </c:pt>
                <c:pt idx="10">
                  <c:v>120.6845117951875</c:v>
                </c:pt>
                <c:pt idx="11">
                  <c:v>2.7217846587136525</c:v>
                </c:pt>
              </c:numCache>
            </c:numRef>
          </c:val>
          <c:extLst>
            <c:ext xmlns:c16="http://schemas.microsoft.com/office/drawing/2014/chart" uri="{C3380CC4-5D6E-409C-BE32-E72D297353CC}">
              <c16:uniqueId val="{00000002-55D7-944C-8445-0DFAC4C32F72}"/>
            </c:ext>
          </c:extLst>
        </c:ser>
        <c:ser>
          <c:idx val="3"/>
          <c:order val="3"/>
          <c:tx>
            <c:strRef>
              <c:f>Distribution!$A$183</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Distribution!$B$183:$M$183</c:f>
              <c:numCache>
                <c:formatCode>0.00</c:formatCode>
                <c:ptCount val="12"/>
                <c:pt idx="0">
                  <c:v>891.02310129629518</c:v>
                </c:pt>
                <c:pt idx="1">
                  <c:v>450.45514560613867</c:v>
                </c:pt>
                <c:pt idx="2">
                  <c:v>8.87864933002583</c:v>
                </c:pt>
                <c:pt idx="3">
                  <c:v>800.02432168504004</c:v>
                </c:pt>
                <c:pt idx="4">
                  <c:v>0.66736154612317378</c:v>
                </c:pt>
                <c:pt idx="5">
                  <c:v>156.65216430902362</c:v>
                </c:pt>
                <c:pt idx="6">
                  <c:v>1505.3587227653809</c:v>
                </c:pt>
                <c:pt idx="7">
                  <c:v>31.93445070009049</c:v>
                </c:pt>
                <c:pt idx="8">
                  <c:v>77.16542984738858</c:v>
                </c:pt>
                <c:pt idx="9">
                  <c:v>88.2463437787126</c:v>
                </c:pt>
                <c:pt idx="10">
                  <c:v>65.063643056363574</c:v>
                </c:pt>
                <c:pt idx="11">
                  <c:v>0.22701262793452734</c:v>
                </c:pt>
              </c:numCache>
            </c:numRef>
          </c:val>
          <c:extLst>
            <c:ext xmlns:c16="http://schemas.microsoft.com/office/drawing/2014/chart" uri="{C3380CC4-5D6E-409C-BE32-E72D297353CC}">
              <c16:uniqueId val="{00000003-55D7-944C-8445-0DFAC4C32F72}"/>
            </c:ext>
          </c:extLst>
        </c:ser>
        <c:ser>
          <c:idx val="4"/>
          <c:order val="4"/>
          <c:tx>
            <c:strRef>
              <c:f>Distribution!$A$184</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Distribution!$B$184:$M$184</c:f>
              <c:numCache>
                <c:formatCode>0.00</c:formatCode>
                <c:ptCount val="12"/>
                <c:pt idx="0">
                  <c:v>21.861090249321851</c:v>
                </c:pt>
                <c:pt idx="1">
                  <c:v>9.9572038433416008</c:v>
                </c:pt>
                <c:pt idx="2">
                  <c:v>8.1866520474250096E-2</c:v>
                </c:pt>
                <c:pt idx="3">
                  <c:v>91.845797435578717</c:v>
                </c:pt>
                <c:pt idx="4">
                  <c:v>1.7126896500485548E-3</c:v>
                </c:pt>
                <c:pt idx="5">
                  <c:v>11.13463251063509</c:v>
                </c:pt>
                <c:pt idx="6">
                  <c:v>10.602309411042285</c:v>
                </c:pt>
                <c:pt idx="7">
                  <c:v>0.71844523675281369</c:v>
                </c:pt>
                <c:pt idx="8">
                  <c:v>4.2586152248068165</c:v>
                </c:pt>
                <c:pt idx="9">
                  <c:v>2.0686622341614744</c:v>
                </c:pt>
                <c:pt idx="10">
                  <c:v>2.5208341643665331</c:v>
                </c:pt>
                <c:pt idx="11">
                  <c:v>0.30805180591960352</c:v>
                </c:pt>
              </c:numCache>
            </c:numRef>
          </c:val>
          <c:extLst>
            <c:ext xmlns:c16="http://schemas.microsoft.com/office/drawing/2014/chart" uri="{C3380CC4-5D6E-409C-BE32-E72D297353CC}">
              <c16:uniqueId val="{00000004-55D7-944C-8445-0DFAC4C32F72}"/>
            </c:ext>
          </c:extLst>
        </c:ser>
        <c:ser>
          <c:idx val="5"/>
          <c:order val="5"/>
          <c:tx>
            <c:strRef>
              <c:f>Distribution!$A$185</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Distribution!$B$185:$M$185</c:f>
              <c:numCache>
                <c:formatCode>0.00</c:formatCode>
                <c:ptCount val="12"/>
                <c:pt idx="0">
                  <c:v>90.267521572327439</c:v>
                </c:pt>
                <c:pt idx="1">
                  <c:v>18.248514972598926</c:v>
                </c:pt>
                <c:pt idx="2">
                  <c:v>3.3644596605226953</c:v>
                </c:pt>
                <c:pt idx="3">
                  <c:v>68.629302824208892</c:v>
                </c:pt>
                <c:pt idx="4">
                  <c:v>0.31322424470545213</c:v>
                </c:pt>
                <c:pt idx="5">
                  <c:v>568.62564862871284</c:v>
                </c:pt>
                <c:pt idx="6">
                  <c:v>301.63020449385448</c:v>
                </c:pt>
                <c:pt idx="7">
                  <c:v>20.70221539717658</c:v>
                </c:pt>
                <c:pt idx="8">
                  <c:v>211.02702500032225</c:v>
                </c:pt>
                <c:pt idx="9">
                  <c:v>14.290133617278613</c:v>
                </c:pt>
                <c:pt idx="10">
                  <c:v>59.550092230379882</c:v>
                </c:pt>
                <c:pt idx="11">
                  <c:v>0.45880485620546096</c:v>
                </c:pt>
              </c:numCache>
            </c:numRef>
          </c:val>
          <c:extLst>
            <c:ext xmlns:c16="http://schemas.microsoft.com/office/drawing/2014/chart" uri="{C3380CC4-5D6E-409C-BE32-E72D297353CC}">
              <c16:uniqueId val="{00000005-55D7-944C-8445-0DFAC4C32F72}"/>
            </c:ext>
          </c:extLst>
        </c:ser>
        <c:ser>
          <c:idx val="6"/>
          <c:order val="6"/>
          <c:tx>
            <c:strRef>
              <c:f>Distribution!$A$186</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Distribution!$B$179:$M$179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Distribution!$B$186:$M$186</c:f>
              <c:numCache>
                <c:formatCode>0.00</c:formatCode>
                <c:ptCount val="12"/>
                <c:pt idx="0">
                  <c:v>1.335887347275267</c:v>
                </c:pt>
                <c:pt idx="1">
                  <c:v>2.3884712163635352E-3</c:v>
                </c:pt>
                <c:pt idx="2">
                  <c:v>2.1288502361494435</c:v>
                </c:pt>
                <c:pt idx="3">
                  <c:v>2.3521476578025586E-4</c:v>
                </c:pt>
                <c:pt idx="4">
                  <c:v>1.3774945091427052E-4</c:v>
                </c:pt>
                <c:pt idx="5">
                  <c:v>2.4079481147964481E-2</c:v>
                </c:pt>
                <c:pt idx="6">
                  <c:v>3.2231887221487305</c:v>
                </c:pt>
                <c:pt idx="7">
                  <c:v>1.4445872320720725E-3</c:v>
                </c:pt>
                <c:pt idx="8">
                  <c:v>0.41462480665995799</c:v>
                </c:pt>
                <c:pt idx="9">
                  <c:v>9.5706934916961429E-4</c:v>
                </c:pt>
                <c:pt idx="10">
                  <c:v>3.9081198517114846</c:v>
                </c:pt>
                <c:pt idx="11">
                  <c:v>3.2239961356026465E-3</c:v>
                </c:pt>
              </c:numCache>
            </c:numRef>
          </c:val>
          <c:extLst>
            <c:ext xmlns:c16="http://schemas.microsoft.com/office/drawing/2014/chart" uri="{C3380CC4-5D6E-409C-BE32-E72D297353CC}">
              <c16:uniqueId val="{00000006-55D7-944C-8445-0DFAC4C32F72}"/>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(1.82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440A-FF42-9991-BF422437518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40A-FF42-9991-BF4224375185}"/>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40A-FF42-9991-BF422437518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40A-FF42-9991-BF422437518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40A-FF42-9991-BF422437518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40A-FF42-9991-BF422437518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440A-FF42-9991-BF422437518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440A-FF42-9991-BF4224375185}"/>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440A-FF42-9991-BF4224375185}"/>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440A-FF42-9991-BF4224375185}"/>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440A-FF42-9991-BF4224375185}"/>
              </c:ext>
            </c:extLst>
          </c:dPt>
          <c:dLbls>
            <c:dLbl>
              <c:idx val="0"/>
              <c:layout>
                <c:manualLayout>
                  <c:x val="0.1527645267341714"/>
                  <c:y val="-0.103348140783819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0A-FF42-9991-BF4224375185}"/>
                </c:ext>
              </c:extLst>
            </c:dLbl>
            <c:dLbl>
              <c:idx val="1"/>
              <c:layout>
                <c:manualLayout>
                  <c:x val="0.17934621677130733"/>
                  <c:y val="9.07544357406490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40A-FF42-9991-BF4224375185}"/>
                </c:ext>
              </c:extLst>
            </c:dLbl>
            <c:dLbl>
              <c:idx val="2"/>
              <c:layout>
                <c:manualLayout>
                  <c:x val="0.10742903047587563"/>
                  <c:y val="5.32861523376699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40A-FF42-9991-BF4224375185}"/>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40A-FF42-9991-BF4224375185}"/>
                </c:ext>
              </c:extLst>
            </c:dLbl>
            <c:dLbl>
              <c:idx val="4"/>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40A-FF42-9991-BF4224375185}"/>
                </c:ext>
              </c:extLst>
            </c:dLbl>
            <c:dLbl>
              <c:idx val="5"/>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40A-FF42-9991-BF4224375185}"/>
                </c:ext>
              </c:extLst>
            </c:dLbl>
            <c:dLbl>
              <c:idx val="6"/>
              <c:layout>
                <c:manualLayout>
                  <c:x val="-9.902566774989012E-2"/>
                  <c:y val="4.17213433004536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40A-FF42-9991-BF4224375185}"/>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40A-FF42-9991-BF4224375185}"/>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40A-FF42-9991-BF4224375185}"/>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40A-FF42-9991-BF4224375185}"/>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40A-FF42-9991-BF4224375185}"/>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9440-7A48-A22F-DCD5B510F0D0}"/>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Distribution!$B$20:$M$20</c:f>
              <c:numCache>
                <c:formatCode>#,##0.00</c:formatCode>
                <c:ptCount val="12"/>
                <c:pt idx="0">
                  <c:v>36.577519000000002</c:v>
                </c:pt>
                <c:pt idx="1">
                  <c:v>31.991156</c:v>
                </c:pt>
                <c:pt idx="2">
                  <c:v>390.72035199999999</c:v>
                </c:pt>
                <c:pt idx="3">
                  <c:v>408.14651099999998</c:v>
                </c:pt>
                <c:pt idx="4">
                  <c:v>76.927700999999999</c:v>
                </c:pt>
                <c:pt idx="5">
                  <c:v>276.07118400000002</c:v>
                </c:pt>
                <c:pt idx="6">
                  <c:v>371.42471999999998</c:v>
                </c:pt>
                <c:pt idx="7">
                  <c:v>68.86139</c:v>
                </c:pt>
                <c:pt idx="8">
                  <c:v>38.363185000000001</c:v>
                </c:pt>
                <c:pt idx="9">
                  <c:v>52.227103999999997</c:v>
                </c:pt>
                <c:pt idx="10">
                  <c:v>68.885910999999993</c:v>
                </c:pt>
                <c:pt idx="11">
                  <c:v>1.3879220000000001</c:v>
                </c:pt>
              </c:numCache>
            </c:numRef>
          </c:val>
          <c:extLst>
            <c:ext xmlns:c16="http://schemas.microsoft.com/office/drawing/2014/chart" uri="{C3380CC4-5D6E-409C-BE32-E72D297353CC}">
              <c16:uniqueId val="{00000017-440A-FF42-9991-BF422437518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image" Target="../media/image13.emf"/><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5</xdr:col>
      <xdr:colOff>1197769</xdr:colOff>
      <xdr:row>6</xdr:row>
      <xdr:rowOff>101600</xdr:rowOff>
    </xdr:from>
    <xdr:to>
      <xdr:col>9</xdr:col>
      <xdr:colOff>609600</xdr:colOff>
      <xdr:row>25</xdr:row>
      <xdr:rowOff>114300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1205709</xdr:colOff>
      <xdr:row>27</xdr:row>
      <xdr:rowOff>78580</xdr:rowOff>
    </xdr:from>
    <xdr:to>
      <xdr:col>9</xdr:col>
      <xdr:colOff>622300</xdr:colOff>
      <xdr:row>48</xdr:row>
      <xdr:rowOff>25400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250033" y="416717"/>
    <xdr:ext cx="8608217" cy="6298407"/>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257034</xdr:colOff>
      <xdr:row>44</xdr:row>
      <xdr:rowOff>21011</xdr:rowOff>
    </xdr:from>
    <xdr:to>
      <xdr:col>10</xdr:col>
      <xdr:colOff>30817</xdr:colOff>
      <xdr:row>74</xdr:row>
      <xdr:rowOff>77797</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257034" y="7262812"/>
          <a:ext cx="8647441" cy="48893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138339</xdr:colOff>
      <xdr:row>2</xdr:row>
      <xdr:rowOff>71210</xdr:rowOff>
    </xdr:from>
    <xdr:to>
      <xdr:col>10</xdr:col>
      <xdr:colOff>841374</xdr:colOff>
      <xdr:row>31</xdr:row>
      <xdr:rowOff>111125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13608</xdr:colOff>
      <xdr:row>79</xdr:row>
      <xdr:rowOff>13305</xdr:rowOff>
    </xdr:from>
    <xdr:to>
      <xdr:col>6</xdr:col>
      <xdr:colOff>3956656</xdr:colOff>
      <xdr:row>102</xdr:row>
      <xdr:rowOff>3780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164798</xdr:colOff>
      <xdr:row>44</xdr:row>
      <xdr:rowOff>16857</xdr:rowOff>
    </xdr:from>
    <xdr:to>
      <xdr:col>6</xdr:col>
      <xdr:colOff>3946072</xdr:colOff>
      <xdr:row>69</xdr:row>
      <xdr:rowOff>54429</xdr:rowOff>
    </xdr:to>
    <xdr:graphicFrame macro="">
      <xdr:nvGraphicFramePr>
        <xdr:cNvPr id="6" name="Chart 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163287</xdr:colOff>
      <xdr:row>111</xdr:row>
      <xdr:rowOff>19956</xdr:rowOff>
    </xdr:from>
    <xdr:to>
      <xdr:col>7</xdr:col>
      <xdr:colOff>0</xdr:colOff>
      <xdr:row>135</xdr:row>
      <xdr:rowOff>108856</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158749</xdr:rowOff>
    </xdr:from>
    <xdr:to>
      <xdr:col>7</xdr:col>
      <xdr:colOff>459620</xdr:colOff>
      <xdr:row>36</xdr:row>
      <xdr:rowOff>116415</xdr:rowOff>
    </xdr:to>
    <xdr:graphicFrame macro="">
      <xdr:nvGraphicFramePr>
        <xdr:cNvPr id="6" name="Chart 3">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64</xdr:row>
      <xdr:rowOff>1</xdr:rowOff>
    </xdr:from>
    <xdr:to>
      <xdr:col>7</xdr:col>
      <xdr:colOff>497416</xdr:colOff>
      <xdr:row>84</xdr:row>
      <xdr:rowOff>95251</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179915</xdr:colOff>
      <xdr:row>40</xdr:row>
      <xdr:rowOff>0</xdr:rowOff>
    </xdr:from>
    <xdr:to>
      <xdr:col>7</xdr:col>
      <xdr:colOff>486832</xdr:colOff>
      <xdr:row>60</xdr:row>
      <xdr:rowOff>95251</xdr:rowOff>
    </xdr:to>
    <xdr:graphicFrame macro="">
      <xdr:nvGraphicFramePr>
        <xdr:cNvPr id="8" name="Chart 3">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164796</xdr:colOff>
      <xdr:row>14</xdr:row>
      <xdr:rowOff>137583</xdr:rowOff>
    </xdr:from>
    <xdr:to>
      <xdr:col>7</xdr:col>
      <xdr:colOff>423332</xdr:colOff>
      <xdr:row>33</xdr:row>
      <xdr:rowOff>95251</xdr:rowOff>
    </xdr:to>
    <xdr:graphicFrame macro="">
      <xdr:nvGraphicFramePr>
        <xdr:cNvPr id="5" name="Chart 3">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7</xdr:col>
      <xdr:colOff>486834</xdr:colOff>
      <xdr:row>81</xdr:row>
      <xdr:rowOff>1</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7</xdr:col>
      <xdr:colOff>529166</xdr:colOff>
      <xdr:row>56</xdr:row>
      <xdr:rowOff>63500</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17765</xdr:colOff>
      <xdr:row>72</xdr:row>
      <xdr:rowOff>61570</xdr:rowOff>
    </xdr:from>
    <xdr:to>
      <xdr:col>13</xdr:col>
      <xdr:colOff>520099</xdr:colOff>
      <xdr:row>93</xdr:row>
      <xdr:rowOff>161585</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1746250</xdr:colOff>
      <xdr:row>97</xdr:row>
      <xdr:rowOff>111126</xdr:rowOff>
    </xdr:from>
    <xdr:to>
      <xdr:col>6</xdr:col>
      <xdr:colOff>772583</xdr:colOff>
      <xdr:row>119</xdr:row>
      <xdr:rowOff>100541</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97</xdr:row>
      <xdr:rowOff>95250</xdr:rowOff>
    </xdr:from>
    <xdr:to>
      <xdr:col>13</xdr:col>
      <xdr:colOff>79376</xdr:colOff>
      <xdr:row>119</xdr:row>
      <xdr:rowOff>47625</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587375</xdr:colOff>
      <xdr:row>25</xdr:row>
      <xdr:rowOff>47625</xdr:rowOff>
    </xdr:from>
    <xdr:to>
      <xdr:col>11</xdr:col>
      <xdr:colOff>992188</xdr:colOff>
      <xdr:row>47</xdr:row>
      <xdr:rowOff>453759</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92415</xdr:colOff>
      <xdr:row>25</xdr:row>
      <xdr:rowOff>79375</xdr:rowOff>
    </xdr:from>
    <xdr:to>
      <xdr:col>5</xdr:col>
      <xdr:colOff>301624</xdr:colOff>
      <xdr:row>47</xdr:row>
      <xdr:rowOff>492125</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11906</xdr:colOff>
      <xdr:row>140</xdr:row>
      <xdr:rowOff>13229</xdr:rowOff>
    </xdr:from>
    <xdr:to>
      <xdr:col>13</xdr:col>
      <xdr:colOff>326570</xdr:colOff>
      <xdr:row>160</xdr:row>
      <xdr:rowOff>-1</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928686</xdr:colOff>
      <xdr:row>139</xdr:row>
      <xdr:rowOff>14551</xdr:rowOff>
    </xdr:from>
    <xdr:to>
      <xdr:col>6</xdr:col>
      <xdr:colOff>13606</xdr:colOff>
      <xdr:row>159</xdr:row>
      <xdr:rowOff>27214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377031</xdr:colOff>
      <xdr:row>164</xdr:row>
      <xdr:rowOff>10584</xdr:rowOff>
    </xdr:from>
    <xdr:to>
      <xdr:col>17</xdr:col>
      <xdr:colOff>726281</xdr:colOff>
      <xdr:row>178</xdr:row>
      <xdr:rowOff>11906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404813</xdr:colOff>
      <xdr:row>164</xdr:row>
      <xdr:rowOff>2644</xdr:rowOff>
    </xdr:from>
    <xdr:to>
      <xdr:col>11</xdr:col>
      <xdr:colOff>869156</xdr:colOff>
      <xdr:row>178</xdr:row>
      <xdr:rowOff>23123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1012028</xdr:colOff>
      <xdr:row>193</xdr:row>
      <xdr:rowOff>23811</xdr:rowOff>
    </xdr:from>
    <xdr:to>
      <xdr:col>16</xdr:col>
      <xdr:colOff>47624</xdr:colOff>
      <xdr:row>214</xdr:row>
      <xdr:rowOff>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892966</xdr:colOff>
      <xdr:row>192</xdr:row>
      <xdr:rowOff>11904</xdr:rowOff>
    </xdr:from>
    <xdr:to>
      <xdr:col>7</xdr:col>
      <xdr:colOff>23811</xdr:colOff>
      <xdr:row>212</xdr:row>
      <xdr:rowOff>142873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7</xdr:col>
      <xdr:colOff>202406</xdr:colOff>
      <xdr:row>164</xdr:row>
      <xdr:rowOff>35719</xdr:rowOff>
    </xdr:from>
    <xdr:ext cx="3992503" cy="280205"/>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8667750" y="27062907"/>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oneCellAnchor>
    <xdr:from>
      <xdr:col>7</xdr:col>
      <xdr:colOff>202406</xdr:colOff>
      <xdr:row>164</xdr:row>
      <xdr:rowOff>35719</xdr:rowOff>
    </xdr:from>
    <xdr:ext cx="3992503" cy="280205"/>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8689181" y="26400919"/>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twoCellAnchor editAs="oneCell">
    <xdr:from>
      <xdr:col>0</xdr:col>
      <xdr:colOff>1746250</xdr:colOff>
      <xdr:row>97</xdr:row>
      <xdr:rowOff>95250</xdr:rowOff>
    </xdr:from>
    <xdr:to>
      <xdr:col>13</xdr:col>
      <xdr:colOff>98425</xdr:colOff>
      <xdr:row>119</xdr:row>
      <xdr:rowOff>107950</xdr:rowOff>
    </xdr:to>
    <xdr:pic>
      <xdr:nvPicPr>
        <xdr:cNvPr id="3" name="Picture 2">
          <a:extLst>
            <a:ext uri="{FF2B5EF4-FFF2-40B4-BE49-F238E27FC236}">
              <a16:creationId xmlns:a16="http://schemas.microsoft.com/office/drawing/2014/main" id="{53EA471C-BA9B-3045-9CF3-BC2D70D9A285}"/>
            </a:ext>
          </a:extLst>
        </xdr:cNvPr>
        <xdr:cNvPicPr>
          <a:picLocks noChangeAspect="1"/>
        </xdr:cNvPicPr>
      </xdr:nvPicPr>
      <xdr:blipFill>
        <a:blip xmlns:r="http://schemas.openxmlformats.org/officeDocument/2006/relationships" r:embed="rId12"/>
        <a:stretch>
          <a:fillRect/>
        </a:stretch>
      </xdr:blipFill>
      <xdr:spPr>
        <a:xfrm>
          <a:off x="1746250" y="18462625"/>
          <a:ext cx="13639800" cy="350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11</xdr:col>
      <xdr:colOff>660400</xdr:colOff>
      <xdr:row>28</xdr:row>
      <xdr:rowOff>142874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2541250" y="1108075"/>
    <xdr:ext cx="8750300" cy="5203826"/>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0</xdr:col>
      <xdr:colOff>0</xdr:colOff>
      <xdr:row>4</xdr:row>
      <xdr:rowOff>0</xdr:rowOff>
    </xdr:from>
    <xdr:to>
      <xdr:col>2</xdr:col>
      <xdr:colOff>12700</xdr:colOff>
      <xdr:row>25</xdr:row>
      <xdr:rowOff>12700</xdr:rowOff>
    </xdr:to>
    <xdr:pic>
      <xdr:nvPicPr>
        <xdr:cNvPr id="3" name="Picture 2">
          <a:extLst>
            <a:ext uri="{FF2B5EF4-FFF2-40B4-BE49-F238E27FC236}">
              <a16:creationId xmlns:a16="http://schemas.microsoft.com/office/drawing/2014/main" id="{3D379317-F9D7-9844-BFE9-993F82F629E1}"/>
            </a:ext>
          </a:extLst>
        </xdr:cNvPr>
        <xdr:cNvPicPr>
          <a:picLocks noChangeAspect="1"/>
        </xdr:cNvPicPr>
      </xdr:nvPicPr>
      <xdr:blipFill>
        <a:blip xmlns:r="http://schemas.openxmlformats.org/officeDocument/2006/relationships" r:embed="rId3"/>
        <a:stretch>
          <a:fillRect/>
        </a:stretch>
      </xdr:blipFill>
      <xdr:spPr>
        <a:xfrm>
          <a:off x="0" y="1549400"/>
          <a:ext cx="2070100" cy="450850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0.26435</cdr:x>
      <cdr:y>0.83021</cdr:y>
    </cdr:from>
    <cdr:to>
      <cdr:x>0.42419</cdr:x>
      <cdr:y>0.896</cdr:y>
    </cdr:to>
    <cdr:sp macro="" textlink="">
      <cdr:nvSpPr>
        <cdr:cNvPr id="2" name="TextBox 1"/>
        <cdr:cNvSpPr txBox="1"/>
      </cdr:nvSpPr>
      <cdr:spPr>
        <a:xfrm xmlns:a="http://schemas.openxmlformats.org/drawingml/2006/main">
          <a:off x="2044571" y="4325532"/>
          <a:ext cx="1236251" cy="3427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0.45938</cdr:x>
      <cdr:y>0.82699</cdr:y>
    </cdr:from>
    <cdr:to>
      <cdr:x>0.60194</cdr:x>
      <cdr:y>0.89279</cdr:y>
    </cdr:to>
    <cdr:sp macro="" textlink="">
      <cdr:nvSpPr>
        <cdr:cNvPr id="3" name="TextBox 1"/>
        <cdr:cNvSpPr txBox="1"/>
      </cdr:nvSpPr>
      <cdr:spPr>
        <a:xfrm xmlns:a="http://schemas.openxmlformats.org/drawingml/2006/main">
          <a:off x="3552971" y="4308788"/>
          <a:ext cx="1102602" cy="34278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0.70381</cdr:x>
      <cdr:y>0.72261</cdr:y>
    </cdr:from>
    <cdr:to>
      <cdr:x>0.84298</cdr:x>
      <cdr:y>0.8508</cdr:y>
    </cdr:to>
    <cdr:sp macro="" textlink="">
      <cdr:nvSpPr>
        <cdr:cNvPr id="5" name="TextBox 1"/>
        <cdr:cNvSpPr txBox="1"/>
      </cdr:nvSpPr>
      <cdr:spPr>
        <a:xfrm xmlns:a="http://schemas.openxmlformats.org/drawingml/2006/main">
          <a:off x="6158534" y="3760311"/>
          <a:ext cx="1217780" cy="6671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16</xdr:col>
      <xdr:colOff>228600</xdr:colOff>
      <xdr:row>45</xdr:row>
      <xdr:rowOff>114300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14</xdr:col>
      <xdr:colOff>927100</xdr:colOff>
      <xdr:row>46</xdr:row>
      <xdr:rowOff>101600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22412</xdr:colOff>
      <xdr:row>1</xdr:row>
      <xdr:rowOff>112060</xdr:rowOff>
    </xdr:from>
    <xdr:to>
      <xdr:col>11</xdr:col>
      <xdr:colOff>425824</xdr:colOff>
      <xdr:row>22</xdr:row>
      <xdr:rowOff>56031</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77881</xdr:colOff>
      <xdr:row>24</xdr:row>
      <xdr:rowOff>23156</xdr:rowOff>
    </xdr:from>
    <xdr:to>
      <xdr:col>11</xdr:col>
      <xdr:colOff>546100</xdr:colOff>
      <xdr:row>43</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absoluteAnchor>
    <xdr:pos x="10627518" y="5164135"/>
    <xdr:ext cx="10987882" cy="37385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8</xdr:col>
      <xdr:colOff>761999</xdr:colOff>
      <xdr:row>11</xdr:row>
      <xdr:rowOff>19051</xdr:rowOff>
    </xdr:from>
    <xdr:to>
      <xdr:col>15</xdr:col>
      <xdr:colOff>314325</xdr:colOff>
      <xdr:row>26</xdr:row>
      <xdr:rowOff>22225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314</xdr:row>
      <xdr:rowOff>0</xdr:rowOff>
    </xdr:from>
    <xdr:to>
      <xdr:col>5</xdr:col>
      <xdr:colOff>12700</xdr:colOff>
      <xdr:row>339</xdr:row>
      <xdr:rowOff>12700</xdr:rowOff>
    </xdr:to>
    <xdr:pic>
      <xdr:nvPicPr>
        <xdr:cNvPr id="2" name="Picture 1">
          <a:extLst>
            <a:ext uri="{FF2B5EF4-FFF2-40B4-BE49-F238E27FC236}">
              <a16:creationId xmlns:a16="http://schemas.microsoft.com/office/drawing/2014/main" id="{B61D3603-BB93-B140-B770-C7B9B6C84435}"/>
            </a:ext>
          </a:extLst>
        </xdr:cNvPr>
        <xdr:cNvPicPr>
          <a:picLocks noChangeAspect="1"/>
        </xdr:cNvPicPr>
      </xdr:nvPicPr>
      <xdr:blipFill>
        <a:blip xmlns:r="http://schemas.openxmlformats.org/officeDocument/2006/relationships" r:embed="rId1"/>
        <a:stretch>
          <a:fillRect/>
        </a:stretch>
      </xdr:blipFill>
      <xdr:spPr>
        <a:xfrm>
          <a:off x="0" y="56857900"/>
          <a:ext cx="10299700" cy="449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12173</xdr:colOff>
      <xdr:row>35</xdr:row>
      <xdr:rowOff>18256</xdr:rowOff>
    </xdr:from>
    <xdr:to>
      <xdr:col>6</xdr:col>
      <xdr:colOff>0</xdr:colOff>
      <xdr:row>54</xdr:row>
      <xdr:rowOff>0</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909902</xdr:colOff>
      <xdr:row>35</xdr:row>
      <xdr:rowOff>12699</xdr:rowOff>
    </xdr:from>
    <xdr:to>
      <xdr:col>11</xdr:col>
      <xdr:colOff>895350</xdr:colOff>
      <xdr:row>54</xdr:row>
      <xdr:rowOff>0</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409574</xdr:colOff>
      <xdr:row>18</xdr:row>
      <xdr:rowOff>9524</xdr:rowOff>
    </xdr:from>
    <xdr:to>
      <xdr:col>11</xdr:col>
      <xdr:colOff>47625</xdr:colOff>
      <xdr:row>36</xdr:row>
      <xdr:rowOff>9525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18</xdr:row>
      <xdr:rowOff>0</xdr:rowOff>
    </xdr:from>
    <xdr:to>
      <xdr:col>5</xdr:col>
      <xdr:colOff>114300</xdr:colOff>
      <xdr:row>36</xdr:row>
      <xdr:rowOff>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1124</xdr:colOff>
      <xdr:row>3</xdr:row>
      <xdr:rowOff>127000</xdr:rowOff>
    </xdr:from>
    <xdr:to>
      <xdr:col>11</xdr:col>
      <xdr:colOff>19050</xdr:colOff>
      <xdr:row>23</xdr:row>
      <xdr:rowOff>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12703</xdr:colOff>
      <xdr:row>23</xdr:row>
      <xdr:rowOff>79002</xdr:rowOff>
    </xdr:from>
    <xdr:to>
      <xdr:col>11</xdr:col>
      <xdr:colOff>38100</xdr:colOff>
      <xdr:row>42</xdr:row>
      <xdr:rowOff>101600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(34,401.9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(1,532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348284</xdr:colOff>
      <xdr:row>15</xdr:row>
      <xdr:rowOff>87659</xdr:rowOff>
    </xdr:from>
    <xdr:to>
      <xdr:col>18</xdr:col>
      <xdr:colOff>864681</xdr:colOff>
      <xdr:row>29</xdr:row>
      <xdr:rowOff>135107</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7004</xdr:colOff>
      <xdr:row>154</xdr:row>
      <xdr:rowOff>13307</xdr:rowOff>
    </xdr:from>
    <xdr:to>
      <xdr:col>15</xdr:col>
      <xdr:colOff>869156</xdr:colOff>
      <xdr:row>169</xdr:row>
      <xdr:rowOff>119061</xdr:rowOff>
    </xdr:to>
    <xdr:graphicFrame macro="">
      <xdr:nvGraphicFramePr>
        <xdr:cNvPr id="9" name="Chart 7">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368850</xdr:colOff>
      <xdr:row>0</xdr:row>
      <xdr:rowOff>104853</xdr:rowOff>
    </xdr:from>
    <xdr:to>
      <xdr:col>18</xdr:col>
      <xdr:colOff>851170</xdr:colOff>
      <xdr:row>15</xdr:row>
      <xdr:rowOff>13511</xdr:rowOff>
    </xdr:to>
    <xdr:graphicFrame macro="">
      <xdr:nvGraphicFramePr>
        <xdr:cNvPr id="10" name="Chart 6">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14426</xdr:colOff>
      <xdr:row>113</xdr:row>
      <xdr:rowOff>2104</xdr:rowOff>
    </xdr:from>
    <xdr:to>
      <xdr:col>15</xdr:col>
      <xdr:colOff>857248</xdr:colOff>
      <xdr:row>126</xdr:row>
      <xdr:rowOff>23813</xdr:rowOff>
    </xdr:to>
    <xdr:graphicFrame macro="">
      <xdr:nvGraphicFramePr>
        <xdr:cNvPr id="11" name="Chart 5">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2380</xdr:colOff>
      <xdr:row>238</xdr:row>
      <xdr:rowOff>23812</xdr:rowOff>
    </xdr:from>
    <xdr:to>
      <xdr:col>15</xdr:col>
      <xdr:colOff>869156</xdr:colOff>
      <xdr:row>248</xdr:row>
      <xdr:rowOff>178594</xdr:rowOff>
    </xdr:to>
    <xdr:graphicFrame macro="">
      <xdr:nvGraphicFramePr>
        <xdr:cNvPr id="12" name="Chart 7">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4542</xdr:colOff>
      <xdr:row>200</xdr:row>
      <xdr:rowOff>302419</xdr:rowOff>
    </xdr:from>
    <xdr:to>
      <xdr:col>16</xdr:col>
      <xdr:colOff>675531</xdr:colOff>
      <xdr:row>212</xdr:row>
      <xdr:rowOff>54043</xdr:rowOff>
    </xdr:to>
    <xdr:graphicFrame macro="">
      <xdr:nvGraphicFramePr>
        <xdr:cNvPr id="13" name="Chart 5">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9217</xdr:colOff>
      <xdr:row>48</xdr:row>
      <xdr:rowOff>0</xdr:rowOff>
    </xdr:from>
    <xdr:to>
      <xdr:col>13</xdr:col>
      <xdr:colOff>1019349</xdr:colOff>
      <xdr:row>68</xdr:row>
      <xdr:rowOff>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787496</xdr:colOff>
      <xdr:row>0</xdr:row>
      <xdr:rowOff>25071</xdr:rowOff>
    </xdr:from>
    <xdr:to>
      <xdr:col>14</xdr:col>
      <xdr:colOff>445294</xdr:colOff>
      <xdr:row>16</xdr:row>
      <xdr:rowOff>0</xdr:rowOff>
    </xdr:to>
    <xdr:graphicFrame macro="">
      <xdr:nvGraphicFramePr>
        <xdr:cNvPr id="9" name="Chart 6">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44450</xdr:colOff>
      <xdr:row>15</xdr:row>
      <xdr:rowOff>117476</xdr:rowOff>
    </xdr:from>
    <xdr:to>
      <xdr:col>2</xdr:col>
      <xdr:colOff>1206500</xdr:colOff>
      <xdr:row>32</xdr:row>
      <xdr:rowOff>146051</xdr:rowOff>
    </xdr:to>
    <xdr:graphicFrame macro="">
      <xdr:nvGraphicFramePr>
        <xdr:cNvPr id="2" name="Chart 1">
          <a:extLst>
            <a:ext uri="{FF2B5EF4-FFF2-40B4-BE49-F238E27FC236}">
              <a16:creationId xmlns:a16="http://schemas.microsoft.com/office/drawing/2014/main" id="{FF6A6129-0148-4577-A2A0-780860058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1409700</xdr:colOff>
      <xdr:row>15</xdr:row>
      <xdr:rowOff>104775</xdr:rowOff>
    </xdr:from>
    <xdr:to>
      <xdr:col>8</xdr:col>
      <xdr:colOff>209550</xdr:colOff>
      <xdr:row>32</xdr:row>
      <xdr:rowOff>133350</xdr:rowOff>
    </xdr:to>
    <xdr:graphicFrame macro="">
      <xdr:nvGraphicFramePr>
        <xdr:cNvPr id="6" name="Chart 5">
          <a:extLst>
            <a:ext uri="{FF2B5EF4-FFF2-40B4-BE49-F238E27FC236}">
              <a16:creationId xmlns:a16="http://schemas.microsoft.com/office/drawing/2014/main" id="{2974C392-A72C-42AA-B4B4-B6EF9CBB0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400050</xdr:colOff>
      <xdr:row>15</xdr:row>
      <xdr:rowOff>104775</xdr:rowOff>
    </xdr:from>
    <xdr:to>
      <xdr:col>16</xdr:col>
      <xdr:colOff>266700</xdr:colOff>
      <xdr:row>32</xdr:row>
      <xdr:rowOff>133350</xdr:rowOff>
    </xdr:to>
    <xdr:graphicFrame macro="">
      <xdr:nvGraphicFramePr>
        <xdr:cNvPr id="8" name="Chart 7">
          <a:extLst>
            <a:ext uri="{FF2B5EF4-FFF2-40B4-BE49-F238E27FC236}">
              <a16:creationId xmlns:a16="http://schemas.microsoft.com/office/drawing/2014/main" id="{DE93A992-CE28-4EF4-9683-2A436F866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C7"/>
  <sheetViews>
    <sheetView zoomScaleNormal="100" workbookViewId="0"/>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431" t="s">
        <v>1043</v>
      </c>
    </row>
    <row r="2" spans="1:1" ht="34" customHeight="1" x14ac:dyDescent="0.15">
      <c r="A2" s="2"/>
    </row>
    <row r="3" spans="1:1" s="3" customFormat="1" ht="159" customHeight="1" x14ac:dyDescent="0.15">
      <c r="A3" s="655" t="s">
        <v>1002</v>
      </c>
    </row>
    <row r="7" spans="1:1" x14ac:dyDescent="0.15">
      <c r="A7" s="4"/>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59999389629810485"/>
  </sheetPr>
  <dimension ref="A1:AJ277"/>
  <sheetViews>
    <sheetView topLeftCell="A34" zoomScale="94" zoomScaleNormal="94" workbookViewId="0">
      <selection activeCell="A220" sqref="A220:N227"/>
    </sheetView>
  </sheetViews>
  <sheetFormatPr baseColWidth="10" defaultColWidth="8.83203125" defaultRowHeight="13" x14ac:dyDescent="0.15"/>
  <cols>
    <col min="1" max="1" width="15.6640625" style="18" customWidth="1"/>
    <col min="2" max="2" width="12.33203125" style="18" customWidth="1"/>
    <col min="3" max="3" width="9.6640625" style="18" customWidth="1"/>
    <col min="4" max="4" width="10.1640625" style="18" customWidth="1"/>
    <col min="5" max="5" width="9.6640625" style="18" customWidth="1"/>
    <col min="6" max="6" width="9" style="18" customWidth="1"/>
    <col min="7" max="7" width="10.6640625" style="18" customWidth="1"/>
    <col min="8" max="8" width="9.5" style="18" customWidth="1"/>
    <col min="9" max="9" width="10.1640625" style="18" customWidth="1"/>
    <col min="10" max="10" width="11" style="18" customWidth="1"/>
    <col min="11" max="11" width="9.33203125" style="18" customWidth="1"/>
    <col min="12" max="12" width="10" style="18" customWidth="1"/>
    <col min="13" max="13" width="9.6640625" style="18" customWidth="1"/>
    <col min="14" max="14" width="11.6640625" style="18" customWidth="1"/>
    <col min="15" max="15" width="14.6640625" style="18" customWidth="1"/>
    <col min="16" max="16" width="15.5" style="18" customWidth="1"/>
    <col min="17" max="17" width="14.6640625" style="18" customWidth="1"/>
    <col min="18" max="18" width="15" style="18" customWidth="1"/>
    <col min="19" max="19" width="15.6640625" style="18" customWidth="1"/>
    <col min="20" max="20" width="16.1640625" style="18" customWidth="1"/>
    <col min="21" max="21" width="13.5" style="18" customWidth="1"/>
    <col min="22" max="22" width="17.5" style="18" customWidth="1"/>
    <col min="23" max="26" width="4.6640625" style="18" customWidth="1"/>
    <col min="27" max="27" width="13.33203125" style="97" customWidth="1"/>
    <col min="28" max="28" width="4.6640625" style="18" customWidth="1"/>
    <col min="29" max="29" width="9" style="18" bestFit="1" customWidth="1"/>
    <col min="30" max="30" width="10.33203125" style="18" customWidth="1"/>
    <col min="31" max="16384" width="8.83203125" style="18"/>
  </cols>
  <sheetData>
    <row r="1" spans="1:35" ht="41.25" customHeight="1" x14ac:dyDescent="0.15">
      <c r="A1" s="902" t="s">
        <v>899</v>
      </c>
      <c r="B1" s="903"/>
      <c r="C1" s="903"/>
      <c r="D1" s="903"/>
      <c r="E1" s="903"/>
      <c r="F1" s="903"/>
      <c r="G1" s="903"/>
    </row>
    <row r="2" spans="1:35" ht="12.75" customHeight="1" x14ac:dyDescent="0.15">
      <c r="A2" s="98"/>
      <c r="B2" s="99"/>
      <c r="C2" s="99"/>
      <c r="D2" s="99"/>
      <c r="E2" s="99"/>
      <c r="F2" s="99"/>
      <c r="G2" s="99"/>
      <c r="H2" s="99"/>
      <c r="I2" s="99"/>
      <c r="J2" s="99"/>
      <c r="K2" s="99"/>
      <c r="L2" s="99"/>
      <c r="M2" s="99"/>
      <c r="N2" s="99"/>
      <c r="O2" s="99"/>
    </row>
    <row r="3" spans="1:35" x14ac:dyDescent="0.15">
      <c r="B3" s="10"/>
      <c r="C3" s="10"/>
      <c r="D3" s="10"/>
      <c r="E3" s="10"/>
      <c r="F3" s="10"/>
      <c r="G3" s="10"/>
      <c r="H3" s="10"/>
      <c r="I3" s="10"/>
      <c r="J3" s="10"/>
      <c r="K3" s="10"/>
      <c r="L3" s="10"/>
      <c r="M3" s="10"/>
      <c r="N3" s="10"/>
      <c r="O3" s="10"/>
      <c r="P3" s="10"/>
      <c r="Q3" s="10"/>
      <c r="R3" s="10"/>
      <c r="S3" s="10"/>
      <c r="T3" s="10"/>
      <c r="U3" s="10"/>
      <c r="V3" s="10"/>
      <c r="W3" s="10"/>
      <c r="X3" s="10"/>
      <c r="Y3" s="10"/>
      <c r="Z3" s="10"/>
      <c r="AA3" s="100"/>
      <c r="AB3" s="10"/>
      <c r="AC3" s="10"/>
      <c r="AD3" s="10"/>
      <c r="AE3" s="10"/>
      <c r="AF3" s="10"/>
      <c r="AG3" s="10"/>
      <c r="AH3" s="10"/>
      <c r="AI3" s="10"/>
    </row>
    <row r="4" spans="1:35" x14ac:dyDescent="0.15">
      <c r="B4" s="10"/>
      <c r="C4" s="10"/>
      <c r="D4" s="10"/>
      <c r="E4" s="10"/>
      <c r="F4" s="10"/>
      <c r="G4" s="10"/>
      <c r="H4" s="10"/>
      <c r="I4" s="10"/>
      <c r="J4" s="10"/>
      <c r="K4" s="10"/>
      <c r="L4" s="10"/>
      <c r="M4" s="10"/>
      <c r="N4" s="10"/>
      <c r="O4" s="10"/>
      <c r="P4" s="10"/>
      <c r="Q4" s="10"/>
      <c r="R4" s="10"/>
      <c r="S4" s="10"/>
      <c r="T4" s="10"/>
      <c r="U4" s="10"/>
      <c r="V4" s="10"/>
      <c r="W4" s="10"/>
      <c r="X4" s="10"/>
      <c r="Y4" s="10"/>
      <c r="Z4" s="10"/>
      <c r="AA4" s="100"/>
      <c r="AB4" s="10"/>
      <c r="AC4" s="10"/>
      <c r="AD4" s="10"/>
      <c r="AE4" s="10"/>
      <c r="AF4" s="10"/>
      <c r="AG4" s="10"/>
      <c r="AH4" s="10"/>
      <c r="AI4" s="10"/>
    </row>
    <row r="5" spans="1:35" x14ac:dyDescent="0.15">
      <c r="B5" s="10"/>
      <c r="C5" s="10"/>
      <c r="D5" s="10"/>
      <c r="E5" s="10"/>
      <c r="F5" s="10"/>
      <c r="G5" s="10"/>
      <c r="H5" s="10"/>
      <c r="I5" s="10"/>
      <c r="J5" s="10"/>
      <c r="K5" s="10"/>
      <c r="L5" s="10"/>
      <c r="M5" s="10"/>
      <c r="N5" s="10"/>
      <c r="O5" s="10"/>
      <c r="P5" s="10"/>
      <c r="Q5" s="10"/>
      <c r="R5" s="10"/>
      <c r="S5" s="10"/>
      <c r="T5" s="10"/>
      <c r="U5" s="10"/>
      <c r="V5" s="10"/>
      <c r="W5" s="10"/>
      <c r="X5" s="10"/>
      <c r="Y5" s="10"/>
      <c r="Z5" s="10"/>
      <c r="AA5" s="100"/>
      <c r="AB5" s="10"/>
      <c r="AC5" s="10"/>
      <c r="AD5" s="10"/>
      <c r="AE5" s="10"/>
      <c r="AF5" s="10"/>
      <c r="AG5" s="10"/>
      <c r="AH5" s="10"/>
      <c r="AI5" s="10"/>
    </row>
    <row r="6" spans="1:35" x14ac:dyDescent="0.15">
      <c r="B6" s="10"/>
      <c r="C6" s="10"/>
      <c r="D6" s="10"/>
      <c r="E6" s="10"/>
      <c r="F6" s="10"/>
      <c r="G6" s="10"/>
      <c r="H6" s="10"/>
      <c r="I6" s="10"/>
      <c r="J6" s="10"/>
      <c r="K6" s="10"/>
      <c r="L6" s="10"/>
      <c r="M6" s="10"/>
      <c r="N6" s="10"/>
      <c r="O6" s="10"/>
      <c r="P6" s="10"/>
      <c r="Q6" s="10"/>
      <c r="R6" s="10"/>
      <c r="S6" s="10"/>
      <c r="T6" s="10"/>
      <c r="U6" s="10"/>
      <c r="V6" s="10"/>
      <c r="W6" s="10"/>
      <c r="X6" s="10"/>
      <c r="Y6" s="10"/>
      <c r="Z6" s="10"/>
      <c r="AA6" s="100"/>
      <c r="AB6" s="10"/>
      <c r="AC6" s="10"/>
      <c r="AD6" s="10"/>
      <c r="AE6" s="10"/>
      <c r="AF6" s="10"/>
      <c r="AG6" s="10"/>
      <c r="AH6" s="10"/>
      <c r="AI6" s="10"/>
    </row>
    <row r="7" spans="1:35" x14ac:dyDescent="0.15">
      <c r="B7" s="10"/>
      <c r="C7" s="10"/>
      <c r="D7" s="10"/>
      <c r="E7" s="10"/>
      <c r="F7" s="10"/>
      <c r="G7" s="10"/>
      <c r="H7" s="10"/>
      <c r="I7" s="10"/>
      <c r="J7" s="10"/>
      <c r="K7" s="10"/>
      <c r="L7" s="10"/>
      <c r="M7" s="10"/>
      <c r="N7" s="10"/>
      <c r="O7" s="10"/>
      <c r="P7" s="10"/>
      <c r="Q7" s="10"/>
      <c r="R7" s="10"/>
      <c r="S7" s="10"/>
      <c r="T7" s="10"/>
      <c r="U7" s="10"/>
      <c r="V7" s="10"/>
      <c r="W7" s="10"/>
      <c r="X7" s="10"/>
      <c r="Y7" s="10"/>
      <c r="Z7" s="10"/>
      <c r="AA7" s="100"/>
      <c r="AB7" s="10"/>
      <c r="AC7" s="10"/>
      <c r="AD7" s="10"/>
      <c r="AE7" s="10"/>
      <c r="AF7" s="10"/>
      <c r="AG7" s="10"/>
      <c r="AH7" s="10"/>
      <c r="AI7" s="10"/>
    </row>
    <row r="8" spans="1:35" x14ac:dyDescent="0.15">
      <c r="A8" s="101"/>
      <c r="B8" s="10"/>
      <c r="C8" s="10"/>
      <c r="D8" s="10"/>
      <c r="E8" s="10"/>
      <c r="F8" s="10"/>
      <c r="G8" s="10"/>
      <c r="H8" s="10"/>
      <c r="I8" s="10"/>
      <c r="J8" s="10"/>
      <c r="K8" s="10"/>
      <c r="L8" s="10"/>
      <c r="M8" s="10"/>
      <c r="N8" s="10"/>
      <c r="O8" s="10"/>
      <c r="P8" s="10"/>
      <c r="Q8" s="10"/>
      <c r="R8" s="10"/>
      <c r="S8" s="10"/>
      <c r="T8" s="10"/>
      <c r="U8" s="10"/>
      <c r="V8" s="10"/>
      <c r="W8" s="10"/>
      <c r="X8" s="10"/>
      <c r="Y8" s="10"/>
      <c r="Z8" s="10"/>
      <c r="AA8" s="100"/>
      <c r="AB8" s="10"/>
      <c r="AC8" s="10"/>
      <c r="AD8" s="10"/>
      <c r="AE8" s="10"/>
      <c r="AF8" s="10"/>
      <c r="AG8" s="10"/>
      <c r="AH8" s="10"/>
      <c r="AI8" s="10"/>
    </row>
    <row r="9" spans="1:35" x14ac:dyDescent="0.15">
      <c r="A9" s="101"/>
      <c r="B9" s="10"/>
      <c r="C9" s="10"/>
      <c r="D9" s="10"/>
      <c r="E9" s="10"/>
      <c r="F9" s="10"/>
      <c r="G9" s="10"/>
      <c r="H9" s="10"/>
      <c r="I9" s="10"/>
      <c r="J9" s="10"/>
      <c r="K9" s="10"/>
      <c r="L9" s="10"/>
      <c r="M9" s="10"/>
      <c r="N9" s="10"/>
      <c r="O9" s="10"/>
      <c r="P9" s="10"/>
      <c r="Q9" s="10"/>
      <c r="R9" s="10"/>
      <c r="S9" s="10"/>
      <c r="T9" s="10"/>
      <c r="U9" s="10"/>
      <c r="V9" s="10"/>
      <c r="W9" s="10"/>
      <c r="X9" s="10"/>
      <c r="Y9" s="10"/>
      <c r="Z9" s="10"/>
      <c r="AA9" s="100"/>
      <c r="AB9" s="10"/>
      <c r="AC9" s="10"/>
      <c r="AD9" s="10"/>
      <c r="AE9" s="10"/>
      <c r="AF9" s="10"/>
      <c r="AG9" s="10"/>
      <c r="AH9" s="10"/>
      <c r="AI9" s="10"/>
    </row>
    <row r="10" spans="1:35" ht="20" customHeight="1" x14ac:dyDescent="0.15">
      <c r="A10" s="101"/>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0"/>
      <c r="AB10" s="10"/>
      <c r="AC10" s="10"/>
      <c r="AD10" s="10"/>
      <c r="AE10" s="10"/>
      <c r="AF10" s="10"/>
      <c r="AG10" s="10"/>
      <c r="AH10" s="10"/>
      <c r="AI10" s="10"/>
    </row>
    <row r="11" spans="1:35" x14ac:dyDescent="0.15">
      <c r="A11" s="101"/>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0"/>
      <c r="AB11" s="10"/>
      <c r="AC11" s="10"/>
      <c r="AD11" s="10"/>
      <c r="AE11" s="10"/>
      <c r="AF11" s="10"/>
      <c r="AG11" s="10"/>
      <c r="AH11" s="10"/>
      <c r="AI11" s="10"/>
    </row>
    <row r="12" spans="1:35" x14ac:dyDescent="0.15">
      <c r="A12" s="101"/>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0"/>
      <c r="AB12" s="10"/>
      <c r="AC12" s="10"/>
      <c r="AD12" s="10"/>
      <c r="AE12" s="10"/>
      <c r="AF12" s="10"/>
      <c r="AG12" s="10"/>
      <c r="AH12" s="10"/>
      <c r="AI12" s="10"/>
    </row>
    <row r="13" spans="1:35" ht="30.75" customHeight="1" x14ac:dyDescent="0.15">
      <c r="A13" s="908" t="s">
        <v>94</v>
      </c>
      <c r="B13" s="909"/>
      <c r="C13" s="909"/>
      <c r="D13" s="909"/>
      <c r="E13" s="10"/>
      <c r="F13" s="10"/>
      <c r="G13" s="10"/>
      <c r="H13" s="10"/>
      <c r="I13" s="10"/>
      <c r="J13" s="10"/>
      <c r="K13" s="10"/>
      <c r="L13" s="10"/>
      <c r="M13" s="10"/>
      <c r="N13" s="10"/>
      <c r="O13" s="10"/>
      <c r="P13" s="10"/>
      <c r="Q13" s="10"/>
      <c r="R13" s="10"/>
      <c r="S13" s="10"/>
      <c r="T13" s="10"/>
      <c r="U13" s="10"/>
      <c r="V13" s="10"/>
      <c r="W13" s="10"/>
      <c r="X13" s="10"/>
      <c r="Y13" s="10"/>
      <c r="Z13" s="10"/>
      <c r="AA13" s="100"/>
      <c r="AB13" s="10"/>
      <c r="AC13" s="10"/>
      <c r="AD13" s="10"/>
      <c r="AE13" s="10"/>
      <c r="AF13" s="10"/>
      <c r="AG13" s="10"/>
      <c r="AH13" s="10"/>
      <c r="AI13" s="10"/>
    </row>
    <row r="14" spans="1:35" ht="11.25" customHeight="1" x14ac:dyDescent="0.15">
      <c r="A14" s="440"/>
      <c r="B14" s="440"/>
      <c r="C14" s="440"/>
      <c r="D14" s="10"/>
      <c r="E14" s="10"/>
      <c r="F14" s="10"/>
      <c r="G14" s="10"/>
      <c r="H14" s="10"/>
      <c r="I14" s="10"/>
      <c r="J14" s="10"/>
      <c r="K14" s="10"/>
      <c r="L14" s="10"/>
      <c r="M14" s="10"/>
      <c r="N14" s="10"/>
      <c r="O14" s="10"/>
      <c r="P14" s="10"/>
      <c r="Q14" s="10"/>
      <c r="R14" s="10"/>
      <c r="S14" s="10"/>
      <c r="T14" s="10"/>
      <c r="U14" s="10"/>
      <c r="V14" s="10"/>
      <c r="W14" s="10"/>
      <c r="X14" s="10"/>
      <c r="Y14" s="10"/>
      <c r="Z14" s="10"/>
      <c r="AA14" s="100"/>
      <c r="AB14" s="10"/>
      <c r="AC14" s="10"/>
      <c r="AD14" s="10"/>
      <c r="AE14" s="10"/>
      <c r="AF14" s="10"/>
      <c r="AG14" s="10"/>
      <c r="AH14" s="10"/>
      <c r="AI14" s="10"/>
    </row>
    <row r="15" spans="1:35" ht="17.25" customHeight="1" x14ac:dyDescent="0.15">
      <c r="A15" s="102"/>
      <c r="B15" s="440"/>
      <c r="C15" s="440"/>
      <c r="D15" s="10"/>
      <c r="E15" s="10"/>
      <c r="F15" s="10"/>
      <c r="G15" s="10"/>
      <c r="H15" s="10"/>
      <c r="I15" s="10"/>
      <c r="J15" s="10"/>
      <c r="K15" s="10"/>
      <c r="L15" s="10"/>
      <c r="M15" s="10"/>
      <c r="N15" s="10"/>
      <c r="O15" s="10"/>
      <c r="P15" s="10"/>
      <c r="Q15" s="10"/>
      <c r="R15" s="10"/>
      <c r="S15" s="10"/>
      <c r="T15" s="10"/>
      <c r="U15" s="10"/>
      <c r="V15" s="10"/>
      <c r="W15" s="10"/>
      <c r="X15" s="10"/>
      <c r="Y15" s="10"/>
      <c r="Z15" s="10"/>
      <c r="AA15" s="100"/>
      <c r="AB15" s="10"/>
      <c r="AC15" s="10"/>
      <c r="AD15" s="10"/>
      <c r="AE15" s="10"/>
      <c r="AF15" s="10"/>
      <c r="AG15" s="10"/>
      <c r="AH15" s="10"/>
      <c r="AI15" s="10"/>
    </row>
    <row r="16" spans="1:35" ht="12" customHeight="1" x14ac:dyDescent="0.15">
      <c r="A16" s="440"/>
      <c r="B16" s="440"/>
      <c r="C16" s="440"/>
      <c r="D16" s="10"/>
      <c r="E16" s="10"/>
      <c r="F16" s="10"/>
      <c r="G16" s="10"/>
      <c r="H16" s="10"/>
      <c r="I16" s="10"/>
      <c r="J16" s="10"/>
      <c r="K16" s="10"/>
      <c r="L16" s="10"/>
      <c r="M16" s="10"/>
      <c r="N16" s="10"/>
      <c r="O16" s="10"/>
      <c r="P16" s="10"/>
      <c r="Q16" s="10"/>
      <c r="R16" s="10"/>
      <c r="S16" s="10"/>
      <c r="T16" s="10"/>
      <c r="U16" s="10"/>
      <c r="V16" s="10"/>
      <c r="W16" s="10"/>
      <c r="X16" s="10"/>
      <c r="Y16" s="10"/>
      <c r="Z16" s="10"/>
      <c r="AA16" s="100"/>
      <c r="AB16" s="10"/>
      <c r="AC16" s="10"/>
      <c r="AD16" s="10"/>
      <c r="AE16" s="10"/>
      <c r="AF16" s="10"/>
      <c r="AG16" s="10"/>
      <c r="AH16" s="10"/>
      <c r="AI16" s="10"/>
    </row>
    <row r="17" spans="1:35" ht="12" customHeight="1" x14ac:dyDescent="0.15">
      <c r="A17" s="103"/>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0"/>
      <c r="AB17" s="10"/>
      <c r="AC17" s="10"/>
      <c r="AD17" s="10"/>
      <c r="AE17" s="10"/>
      <c r="AF17" s="10"/>
      <c r="AG17" s="10"/>
      <c r="AH17" s="10"/>
      <c r="AI17" s="10"/>
    </row>
    <row r="18" spans="1:35" x14ac:dyDescent="0.15">
      <c r="A18" s="10" t="s">
        <v>79</v>
      </c>
      <c r="B18" s="10"/>
      <c r="C18" s="10"/>
      <c r="D18" s="10"/>
      <c r="E18" s="10"/>
      <c r="F18" s="10"/>
      <c r="G18" s="10"/>
      <c r="H18" s="10"/>
      <c r="I18" s="10"/>
      <c r="J18" s="10"/>
      <c r="K18" s="10"/>
      <c r="L18" s="10"/>
      <c r="M18" s="10"/>
      <c r="N18" s="10"/>
      <c r="O18" s="10"/>
      <c r="P18" s="10"/>
      <c r="Q18" s="10"/>
      <c r="R18" s="10"/>
      <c r="S18" s="104"/>
      <c r="T18" s="104"/>
      <c r="U18" s="104"/>
      <c r="V18" s="104"/>
      <c r="W18" s="104"/>
      <c r="X18" s="104"/>
      <c r="Y18" s="104"/>
      <c r="Z18" s="104"/>
      <c r="AA18" s="105"/>
      <c r="AB18" s="104"/>
      <c r="AC18" s="104"/>
      <c r="AD18" s="10"/>
      <c r="AE18" s="10"/>
      <c r="AF18" s="10"/>
      <c r="AG18" s="10"/>
      <c r="AH18" s="10"/>
      <c r="AI18" s="10"/>
    </row>
    <row r="19" spans="1:35" ht="38" customHeight="1" x14ac:dyDescent="0.15">
      <c r="A19" s="736" t="s">
        <v>95</v>
      </c>
      <c r="B19" s="737" t="s">
        <v>52</v>
      </c>
      <c r="C19" s="737" t="s">
        <v>53</v>
      </c>
      <c r="D19" s="737" t="s">
        <v>54</v>
      </c>
      <c r="E19" s="737" t="s">
        <v>55</v>
      </c>
      <c r="F19" s="737" t="s">
        <v>56</v>
      </c>
      <c r="G19" s="737" t="s">
        <v>57</v>
      </c>
      <c r="H19" s="738" t="s">
        <v>952</v>
      </c>
      <c r="I19" s="737" t="s">
        <v>59</v>
      </c>
      <c r="J19" s="739" t="s">
        <v>640</v>
      </c>
      <c r="K19" s="737" t="s">
        <v>60</v>
      </c>
      <c r="L19" s="737" t="s">
        <v>96</v>
      </c>
      <c r="M19" s="737" t="s">
        <v>62</v>
      </c>
      <c r="N19" s="739" t="s">
        <v>63</v>
      </c>
      <c r="O19" s="10"/>
      <c r="P19" s="10"/>
      <c r="Q19" s="10"/>
      <c r="R19" s="10"/>
      <c r="S19" s="104"/>
      <c r="T19" s="109"/>
      <c r="U19" s="109"/>
      <c r="V19" s="109"/>
      <c r="W19" s="109"/>
      <c r="X19" s="109"/>
      <c r="Y19" s="109"/>
      <c r="Z19" s="110"/>
      <c r="AA19" s="109"/>
      <c r="AB19" s="104"/>
      <c r="AC19" s="10"/>
      <c r="AD19" s="10"/>
      <c r="AE19" s="10"/>
      <c r="AF19" s="10"/>
      <c r="AG19" s="10"/>
      <c r="AH19" s="10"/>
    </row>
    <row r="20" spans="1:35" ht="32" customHeight="1" x14ac:dyDescent="0.15">
      <c r="A20" s="740" t="s">
        <v>700</v>
      </c>
      <c r="B20" s="741">
        <f>B38/1000000</f>
        <v>36.577519000000002</v>
      </c>
      <c r="C20" s="741">
        <f t="shared" ref="C20:H20" si="0">C38/1000000</f>
        <v>31.991156</v>
      </c>
      <c r="D20" s="741">
        <f t="shared" si="0"/>
        <v>390.72035199999999</v>
      </c>
      <c r="E20" s="741">
        <f t="shared" si="0"/>
        <v>408.14651099999998</v>
      </c>
      <c r="F20" s="741">
        <f t="shared" si="0"/>
        <v>76.927700999999999</v>
      </c>
      <c r="G20" s="741">
        <f t="shared" si="0"/>
        <v>276.07118400000002</v>
      </c>
      <c r="H20" s="741">
        <f t="shared" si="0"/>
        <v>371.42471999999998</v>
      </c>
      <c r="I20" s="741">
        <f>I38/1000000</f>
        <v>68.86139</v>
      </c>
      <c r="J20" s="741">
        <f>J38/1000000</f>
        <v>38.363185000000001</v>
      </c>
      <c r="K20" s="741">
        <f>K38/1000000</f>
        <v>52.227103999999997</v>
      </c>
      <c r="L20" s="741">
        <f>L38/1000000</f>
        <v>68.885910999999993</v>
      </c>
      <c r="M20" s="741">
        <f>M38/1000000</f>
        <v>1.3879220000000001</v>
      </c>
      <c r="N20" s="741">
        <f>SUM(B20:M20)</f>
        <v>1821.5846549999999</v>
      </c>
      <c r="O20"/>
      <c r="P20"/>
      <c r="Q20" s="113"/>
      <c r="R20" s="113"/>
      <c r="S20" s="114"/>
      <c r="T20" s="114"/>
      <c r="U20" s="114"/>
      <c r="V20" s="114"/>
      <c r="W20" s="114"/>
      <c r="X20" s="114"/>
      <c r="Y20" s="114"/>
      <c r="Z20" s="105"/>
      <c r="AA20" s="114"/>
      <c r="AB20" s="104"/>
      <c r="AC20" s="10"/>
      <c r="AD20" s="10"/>
      <c r="AE20" s="10"/>
      <c r="AF20" s="10"/>
      <c r="AG20" s="10"/>
      <c r="AH20" s="10"/>
    </row>
    <row r="21" spans="1:35" ht="34" x14ac:dyDescent="0.15">
      <c r="A21" s="742" t="s">
        <v>97</v>
      </c>
      <c r="B21" s="741">
        <f>B79</f>
        <v>3142.6228653905268</v>
      </c>
      <c r="C21" s="741">
        <f>C79</f>
        <v>7046.9466499104692</v>
      </c>
      <c r="D21" s="741">
        <f t="shared" ref="D21:M21" si="1">D79</f>
        <v>247.40886884517704</v>
      </c>
      <c r="E21" s="741">
        <f t="shared" si="1"/>
        <v>5609.586306892762</v>
      </c>
      <c r="F21" s="741">
        <f t="shared" si="1"/>
        <v>26.237466519949471</v>
      </c>
      <c r="G21" s="741">
        <f t="shared" si="1"/>
        <v>7854.7410374871542</v>
      </c>
      <c r="H21" s="741">
        <f t="shared" si="1"/>
        <v>9631.8542780975458</v>
      </c>
      <c r="I21" s="741">
        <f t="shared" si="1"/>
        <v>741.94191730615671</v>
      </c>
      <c r="J21" s="741">
        <f t="shared" si="1"/>
        <v>1419.2565291333219</v>
      </c>
      <c r="K21" s="741">
        <f t="shared" si="1"/>
        <v>334.68256025501478</v>
      </c>
      <c r="L21" s="741">
        <f t="shared" si="1"/>
        <v>608.16590161141198</v>
      </c>
      <c r="M21" s="741">
        <f t="shared" si="1"/>
        <v>13.233766058233382</v>
      </c>
      <c r="N21" s="741">
        <f>SUM(B21:M21)</f>
        <v>36676.67814750773</v>
      </c>
      <c r="O21"/>
      <c r="P21"/>
      <c r="Q21"/>
      <c r="R21" s="10"/>
      <c r="S21" s="10"/>
      <c r="T21" s="10"/>
      <c r="U21" s="10"/>
      <c r="V21" s="10"/>
      <c r="W21" s="10"/>
      <c r="X21" s="10"/>
      <c r="Y21" s="10"/>
      <c r="Z21" s="10"/>
      <c r="AA21" s="100"/>
      <c r="AB21" s="10"/>
      <c r="AC21" s="10"/>
      <c r="AD21" s="10"/>
      <c r="AE21" s="10"/>
      <c r="AF21" s="10"/>
      <c r="AG21" s="10"/>
      <c r="AH21" s="10"/>
      <c r="AI21" s="10"/>
    </row>
    <row r="22" spans="1:35" x14ac:dyDescent="0.15">
      <c r="A22" s="493"/>
      <c r="B22" s="114"/>
      <c r="C22" s="114"/>
      <c r="D22" s="114"/>
      <c r="E22" s="114"/>
      <c r="F22"/>
      <c r="G22"/>
      <c r="H22"/>
      <c r="I22"/>
      <c r="J22" s="114"/>
      <c r="K22" s="114"/>
      <c r="L22" s="114"/>
      <c r="M22" s="114"/>
      <c r="N22" s="577" t="str">
        <f>CONCATENATE(FIXED(N21/1024,2)," PB")</f>
        <v>35.82 PB</v>
      </c>
      <c r="O22" s="10"/>
      <c r="P22" s="10"/>
      <c r="Q22"/>
      <c r="R22" s="10"/>
      <c r="S22" s="10"/>
      <c r="T22" s="10"/>
      <c r="U22" s="10"/>
      <c r="V22" s="10"/>
      <c r="W22" s="10"/>
      <c r="X22" s="10"/>
      <c r="Y22" s="10"/>
      <c r="Z22" s="10"/>
      <c r="AA22" s="100"/>
      <c r="AB22" s="10"/>
      <c r="AC22" s="10"/>
      <c r="AD22" s="10"/>
      <c r="AE22" s="10"/>
      <c r="AF22" s="10"/>
      <c r="AG22" s="10"/>
      <c r="AH22" s="10"/>
      <c r="AI22" s="10"/>
    </row>
    <row r="23" spans="1:35" x14ac:dyDescent="0.15">
      <c r="A23" s="493"/>
      <c r="B23" s="114"/>
      <c r="C23" s="114"/>
      <c r="D23" s="114"/>
      <c r="E23" s="114"/>
      <c r="F23"/>
      <c r="G23"/>
      <c r="H23"/>
      <c r="I23"/>
      <c r="J23" s="114"/>
      <c r="K23" s="114"/>
      <c r="L23" s="114"/>
      <c r="M23" s="114"/>
      <c r="N23" s="157"/>
      <c r="O23" s="10"/>
      <c r="P23" s="10"/>
      <c r="Q23"/>
      <c r="R23" s="10"/>
      <c r="S23" s="10"/>
      <c r="T23" s="10"/>
      <c r="U23" s="10"/>
      <c r="V23" s="10"/>
      <c r="W23" s="10"/>
      <c r="X23" s="10"/>
      <c r="Y23" s="10"/>
      <c r="Z23" s="10"/>
      <c r="AA23" s="100"/>
      <c r="AB23" s="10"/>
      <c r="AC23" s="10"/>
      <c r="AD23" s="10"/>
      <c r="AE23" s="10"/>
      <c r="AF23" s="10"/>
      <c r="AG23" s="10"/>
      <c r="AH23" s="10"/>
      <c r="AI23" s="10"/>
    </row>
    <row r="24" spans="1:35" x14ac:dyDescent="0.15">
      <c r="A24" s="10" t="s">
        <v>65</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0"/>
      <c r="AB24" s="10"/>
      <c r="AC24" s="10"/>
      <c r="AD24" s="10"/>
      <c r="AE24" s="10"/>
      <c r="AF24" s="10"/>
      <c r="AG24" s="10"/>
      <c r="AH24" s="10"/>
      <c r="AI24" s="10"/>
    </row>
    <row r="25" spans="1:35" ht="28" x14ac:dyDescent="0.15">
      <c r="A25" s="19" t="s">
        <v>98</v>
      </c>
      <c r="B25" s="107" t="s">
        <v>52</v>
      </c>
      <c r="C25" s="107" t="s">
        <v>53</v>
      </c>
      <c r="D25" s="107" t="s">
        <v>54</v>
      </c>
      <c r="E25" s="107" t="s">
        <v>55</v>
      </c>
      <c r="F25" s="107" t="s">
        <v>56</v>
      </c>
      <c r="G25" s="35" t="s">
        <v>99</v>
      </c>
      <c r="H25" s="26" t="s">
        <v>952</v>
      </c>
      <c r="I25" s="35" t="s">
        <v>59</v>
      </c>
      <c r="J25" s="35" t="s">
        <v>640</v>
      </c>
      <c r="K25" s="35" t="s">
        <v>60</v>
      </c>
      <c r="L25" s="35" t="s">
        <v>96</v>
      </c>
      <c r="M25" s="35" t="s">
        <v>62</v>
      </c>
      <c r="N25" s="35" t="s">
        <v>63</v>
      </c>
      <c r="O25" s="10"/>
      <c r="P25" s="10"/>
      <c r="Q25" s="10"/>
      <c r="R25" s="10"/>
      <c r="S25" s="10"/>
      <c r="T25" s="10"/>
      <c r="U25" s="10"/>
      <c r="V25" s="10"/>
      <c r="W25" s="10"/>
      <c r="X25" s="10"/>
      <c r="Y25" s="10"/>
      <c r="Z25" s="100"/>
      <c r="AA25" s="10"/>
      <c r="AB25" s="10"/>
      <c r="AC25" s="10"/>
      <c r="AD25" s="10"/>
      <c r="AE25" s="10"/>
      <c r="AF25" s="10"/>
      <c r="AG25" s="10"/>
      <c r="AH25" s="10"/>
    </row>
    <row r="26" spans="1:35" ht="12" customHeight="1" x14ac:dyDescent="0.15">
      <c r="A26" s="35" t="str">
        <f>A43</f>
        <v>2018-10</v>
      </c>
      <c r="B26" s="117">
        <f>F43+G43+H43+I43</f>
        <v>2938314</v>
      </c>
      <c r="C26" s="117">
        <f t="shared" ref="C26:F37" si="2">B43</f>
        <v>705057</v>
      </c>
      <c r="D26" s="117">
        <f t="shared" si="2"/>
        <v>40555777</v>
      </c>
      <c r="E26" s="117">
        <f t="shared" si="2"/>
        <v>26266018</v>
      </c>
      <c r="F26" s="117">
        <f t="shared" si="2"/>
        <v>7560075</v>
      </c>
      <c r="G26" s="117">
        <f>J43+K43+L43</f>
        <v>21198727</v>
      </c>
      <c r="H26" s="117">
        <f t="shared" ref="H26:H37" si="3">M43</f>
        <v>51604787</v>
      </c>
      <c r="I26" s="117">
        <f>N43+O43</f>
        <v>12257853</v>
      </c>
      <c r="J26" s="117">
        <f t="shared" ref="J26:J37" si="4">P43</f>
        <v>1925338</v>
      </c>
      <c r="K26" s="117">
        <f t="shared" ref="K26:K37" si="5">Q43</f>
        <v>4654365</v>
      </c>
      <c r="L26" s="117">
        <f t="shared" ref="L26:L37" si="6">R43</f>
        <v>6109661</v>
      </c>
      <c r="M26" s="117">
        <f t="shared" ref="M26:M37" si="7">S43</f>
        <v>109063</v>
      </c>
      <c r="N26" s="117">
        <f t="shared" ref="N26:N38" si="8">SUM(B26:M26)</f>
        <v>175885035</v>
      </c>
      <c r="O26" s="10"/>
      <c r="P26" s="97"/>
      <c r="Q26" s="97"/>
      <c r="R26" s="10"/>
      <c r="S26" s="10"/>
      <c r="T26" s="10"/>
      <c r="U26" s="10"/>
      <c r="V26" s="10"/>
      <c r="W26" s="10"/>
      <c r="X26" s="10"/>
      <c r="Y26" s="10"/>
      <c r="Z26" s="100"/>
      <c r="AA26" s="10"/>
      <c r="AB26" s="10"/>
      <c r="AC26" s="10"/>
      <c r="AD26" s="10"/>
      <c r="AE26" s="10"/>
      <c r="AF26" s="10"/>
      <c r="AG26" s="10"/>
      <c r="AH26" s="10"/>
    </row>
    <row r="27" spans="1:35" x14ac:dyDescent="0.15">
      <c r="A27" s="35" t="str">
        <f t="shared" ref="A27:A37" si="9">A44</f>
        <v>2018-11</v>
      </c>
      <c r="B27" s="117">
        <f t="shared" ref="B27:B37" si="10">F44+G44+H44+I44</f>
        <v>2584745</v>
      </c>
      <c r="C27" s="117">
        <f t="shared" si="2"/>
        <v>788849</v>
      </c>
      <c r="D27" s="117">
        <f t="shared" si="2"/>
        <v>43496819</v>
      </c>
      <c r="E27" s="117">
        <f t="shared" si="2"/>
        <v>28066878</v>
      </c>
      <c r="F27" s="117">
        <f t="shared" si="2"/>
        <v>5819539</v>
      </c>
      <c r="G27" s="117">
        <f t="shared" ref="G27:G37" si="11">J44+K44+L44</f>
        <v>20132474</v>
      </c>
      <c r="H27" s="117">
        <f t="shared" si="3"/>
        <v>41805391</v>
      </c>
      <c r="I27" s="117">
        <f t="shared" ref="I27:I37" si="12">N44+O44</f>
        <v>6406553</v>
      </c>
      <c r="J27" s="117">
        <f t="shared" si="4"/>
        <v>2425828</v>
      </c>
      <c r="K27" s="117">
        <f t="shared" si="5"/>
        <v>2429754</v>
      </c>
      <c r="L27" s="117">
        <f t="shared" si="6"/>
        <v>5147655</v>
      </c>
      <c r="M27" s="117">
        <f t="shared" si="7"/>
        <v>192717</v>
      </c>
      <c r="N27" s="117">
        <f t="shared" si="8"/>
        <v>159297202</v>
      </c>
      <c r="O27" s="10"/>
      <c r="P27" s="97"/>
      <c r="Q27" s="97"/>
      <c r="R27" s="10"/>
      <c r="S27" s="10"/>
      <c r="T27" s="10"/>
      <c r="U27" s="10"/>
      <c r="V27" s="10"/>
      <c r="W27" s="10"/>
      <c r="X27" s="10"/>
      <c r="Y27" s="10"/>
      <c r="Z27" s="100"/>
      <c r="AA27" s="10"/>
      <c r="AB27" s="10"/>
      <c r="AC27" s="10"/>
      <c r="AD27" s="10"/>
      <c r="AE27" s="10"/>
      <c r="AF27" s="10"/>
      <c r="AG27" s="10"/>
      <c r="AH27" s="10"/>
    </row>
    <row r="28" spans="1:35" x14ac:dyDescent="0.15">
      <c r="A28" s="35" t="str">
        <f t="shared" si="9"/>
        <v>2018-12</v>
      </c>
      <c r="B28" s="117">
        <f t="shared" si="10"/>
        <v>4315948</v>
      </c>
      <c r="C28" s="117">
        <f t="shared" si="2"/>
        <v>1039788</v>
      </c>
      <c r="D28" s="117">
        <f t="shared" si="2"/>
        <v>30729848</v>
      </c>
      <c r="E28" s="117">
        <f t="shared" si="2"/>
        <v>30184854</v>
      </c>
      <c r="F28" s="117">
        <f t="shared" si="2"/>
        <v>3084531</v>
      </c>
      <c r="G28" s="117">
        <f t="shared" si="11"/>
        <v>23180845</v>
      </c>
      <c r="H28" s="117">
        <f t="shared" si="3"/>
        <v>26733729</v>
      </c>
      <c r="I28" s="117">
        <f t="shared" si="12"/>
        <v>5075773</v>
      </c>
      <c r="J28" s="117">
        <f t="shared" si="4"/>
        <v>2991653</v>
      </c>
      <c r="K28" s="117">
        <f t="shared" si="5"/>
        <v>4071732</v>
      </c>
      <c r="L28" s="117">
        <f t="shared" si="6"/>
        <v>6012913</v>
      </c>
      <c r="M28" s="117">
        <f t="shared" si="7"/>
        <v>157679</v>
      </c>
      <c r="N28" s="117">
        <f t="shared" si="8"/>
        <v>137579293</v>
      </c>
      <c r="O28" s="10"/>
      <c r="P28" s="97"/>
      <c r="Q28" s="97"/>
      <c r="R28" s="10"/>
      <c r="S28" s="10"/>
      <c r="T28" s="10"/>
      <c r="U28" s="10"/>
      <c r="V28" s="10"/>
      <c r="W28" s="10"/>
      <c r="X28" s="10"/>
      <c r="Y28" s="10"/>
      <c r="Z28" s="100"/>
      <c r="AA28" s="10"/>
      <c r="AB28" s="10"/>
      <c r="AC28" s="10"/>
      <c r="AD28" s="10"/>
      <c r="AE28" s="10"/>
      <c r="AF28" s="10"/>
      <c r="AG28" s="10"/>
      <c r="AH28" s="10"/>
    </row>
    <row r="29" spans="1:35" x14ac:dyDescent="0.15">
      <c r="A29" s="35" t="str">
        <f t="shared" si="9"/>
        <v>2019-01</v>
      </c>
      <c r="B29" s="117">
        <f t="shared" si="10"/>
        <v>6038820</v>
      </c>
      <c r="C29" s="117">
        <f t="shared" si="2"/>
        <v>688904</v>
      </c>
      <c r="D29" s="117">
        <f t="shared" si="2"/>
        <v>29523190</v>
      </c>
      <c r="E29" s="117">
        <f t="shared" si="2"/>
        <v>27285773</v>
      </c>
      <c r="F29" s="117">
        <f t="shared" si="2"/>
        <v>6268012</v>
      </c>
      <c r="G29" s="117">
        <f t="shared" si="11"/>
        <v>25783221</v>
      </c>
      <c r="H29" s="117">
        <f t="shared" si="3"/>
        <v>31350727</v>
      </c>
      <c r="I29" s="117">
        <f t="shared" si="12"/>
        <v>6716878</v>
      </c>
      <c r="J29" s="117">
        <f t="shared" si="4"/>
        <v>4337928</v>
      </c>
      <c r="K29" s="117">
        <f t="shared" si="5"/>
        <v>3514078</v>
      </c>
      <c r="L29" s="117">
        <f t="shared" si="6"/>
        <v>10938907</v>
      </c>
      <c r="M29" s="117">
        <f t="shared" si="7"/>
        <v>97607</v>
      </c>
      <c r="N29" s="117">
        <f t="shared" si="8"/>
        <v>152544045</v>
      </c>
      <c r="O29" s="10"/>
      <c r="P29" s="97"/>
      <c r="Q29" s="97"/>
      <c r="R29" s="10"/>
      <c r="S29" s="10"/>
      <c r="T29" s="10"/>
      <c r="U29" s="10"/>
      <c r="V29" s="10"/>
      <c r="W29" s="10"/>
      <c r="X29" s="10"/>
      <c r="Y29" s="10"/>
      <c r="Z29" s="100"/>
      <c r="AA29" s="10"/>
      <c r="AB29" s="10"/>
      <c r="AC29" s="10"/>
      <c r="AD29" s="10"/>
      <c r="AE29" s="10"/>
      <c r="AF29" s="10"/>
      <c r="AG29" s="10"/>
      <c r="AH29" s="10"/>
    </row>
    <row r="30" spans="1:35" x14ac:dyDescent="0.15">
      <c r="A30" s="35" t="str">
        <f t="shared" si="9"/>
        <v>2019-02</v>
      </c>
      <c r="B30" s="117">
        <f t="shared" si="10"/>
        <v>3812767</v>
      </c>
      <c r="C30" s="117">
        <f t="shared" si="2"/>
        <v>1824514</v>
      </c>
      <c r="D30" s="117">
        <f t="shared" si="2"/>
        <v>26510421</v>
      </c>
      <c r="E30" s="117">
        <f t="shared" si="2"/>
        <v>24919449</v>
      </c>
      <c r="F30" s="117">
        <f t="shared" si="2"/>
        <v>5168101</v>
      </c>
      <c r="G30" s="117">
        <f t="shared" si="11"/>
        <v>27205705</v>
      </c>
      <c r="H30" s="117">
        <f t="shared" si="3"/>
        <v>30753835</v>
      </c>
      <c r="I30" s="117">
        <f t="shared" si="12"/>
        <v>4058775</v>
      </c>
      <c r="J30" s="117">
        <f t="shared" si="4"/>
        <v>3656363</v>
      </c>
      <c r="K30" s="117">
        <f t="shared" si="5"/>
        <v>2959062</v>
      </c>
      <c r="L30" s="117">
        <f t="shared" si="6"/>
        <v>4499930</v>
      </c>
      <c r="M30" s="117">
        <f t="shared" si="7"/>
        <v>94142</v>
      </c>
      <c r="N30" s="117">
        <f t="shared" si="8"/>
        <v>135463064</v>
      </c>
      <c r="O30" s="10"/>
      <c r="P30" s="97"/>
      <c r="Q30" s="97"/>
      <c r="R30" s="10"/>
      <c r="S30" s="10"/>
      <c r="T30" s="10"/>
      <c r="U30" s="10"/>
      <c r="V30" s="10"/>
      <c r="W30" s="10"/>
      <c r="X30" s="10"/>
      <c r="Y30" s="10"/>
      <c r="Z30" s="100"/>
      <c r="AA30" s="10"/>
      <c r="AB30" s="10"/>
      <c r="AC30" s="10"/>
      <c r="AD30" s="10"/>
      <c r="AE30" s="10"/>
      <c r="AF30" s="10"/>
      <c r="AG30" s="10"/>
      <c r="AH30" s="10"/>
    </row>
    <row r="31" spans="1:35" x14ac:dyDescent="0.15">
      <c r="A31" s="35" t="str">
        <f t="shared" si="9"/>
        <v>2019-03</v>
      </c>
      <c r="B31" s="117">
        <f t="shared" si="10"/>
        <v>5688245</v>
      </c>
      <c r="C31" s="117">
        <f t="shared" si="2"/>
        <v>2545309</v>
      </c>
      <c r="D31" s="117">
        <f t="shared" si="2"/>
        <v>36004700</v>
      </c>
      <c r="E31" s="117">
        <f t="shared" si="2"/>
        <v>51461622</v>
      </c>
      <c r="F31" s="117">
        <f t="shared" si="2"/>
        <v>6337482</v>
      </c>
      <c r="G31" s="117">
        <f t="shared" si="11"/>
        <v>24873230</v>
      </c>
      <c r="H31" s="117">
        <f t="shared" si="3"/>
        <v>28509112</v>
      </c>
      <c r="I31" s="117">
        <f t="shared" si="12"/>
        <v>6083676</v>
      </c>
      <c r="J31" s="117">
        <f t="shared" si="4"/>
        <v>3520448</v>
      </c>
      <c r="K31" s="117">
        <f t="shared" si="5"/>
        <v>2414459</v>
      </c>
      <c r="L31" s="117">
        <f t="shared" si="6"/>
        <v>4035156</v>
      </c>
      <c r="M31" s="117">
        <f t="shared" si="7"/>
        <v>99574</v>
      </c>
      <c r="N31" s="117">
        <f t="shared" si="8"/>
        <v>171573013</v>
      </c>
      <c r="O31" s="10"/>
      <c r="P31" s="97"/>
      <c r="Q31" s="97"/>
      <c r="R31" s="10"/>
      <c r="S31" s="10"/>
      <c r="T31" s="10"/>
      <c r="U31" s="10"/>
      <c r="V31" s="10"/>
      <c r="W31" s="10"/>
      <c r="X31" s="10"/>
      <c r="Y31" s="10"/>
      <c r="Z31" s="100"/>
      <c r="AA31" s="10"/>
      <c r="AB31" s="10"/>
      <c r="AC31" s="10"/>
      <c r="AD31" s="10"/>
      <c r="AE31" s="10"/>
      <c r="AF31" s="10"/>
      <c r="AG31" s="10"/>
      <c r="AH31" s="10"/>
    </row>
    <row r="32" spans="1:35" x14ac:dyDescent="0.15">
      <c r="A32" s="35" t="str">
        <f t="shared" si="9"/>
        <v>2019-04</v>
      </c>
      <c r="B32" s="117">
        <f t="shared" si="10"/>
        <v>2126259</v>
      </c>
      <c r="C32" s="117">
        <f t="shared" si="2"/>
        <v>4283407</v>
      </c>
      <c r="D32" s="117">
        <f t="shared" si="2"/>
        <v>26863332</v>
      </c>
      <c r="E32" s="117">
        <f t="shared" si="2"/>
        <v>41244118</v>
      </c>
      <c r="F32" s="117">
        <f t="shared" si="2"/>
        <v>5251821</v>
      </c>
      <c r="G32" s="117">
        <f t="shared" si="11"/>
        <v>25917222</v>
      </c>
      <c r="H32" s="117">
        <f t="shared" si="3"/>
        <v>28147957</v>
      </c>
      <c r="I32" s="117">
        <f t="shared" si="12"/>
        <v>4783413</v>
      </c>
      <c r="J32" s="117">
        <f t="shared" si="4"/>
        <v>3120416</v>
      </c>
      <c r="K32" s="117">
        <f t="shared" si="5"/>
        <v>2869724</v>
      </c>
      <c r="L32" s="117">
        <f t="shared" si="6"/>
        <v>7804323</v>
      </c>
      <c r="M32" s="117">
        <f t="shared" si="7"/>
        <v>144264</v>
      </c>
      <c r="N32" s="117">
        <f t="shared" si="8"/>
        <v>152556256</v>
      </c>
      <c r="O32" s="10"/>
      <c r="P32" s="97"/>
      <c r="Q32" s="97"/>
      <c r="R32" s="10"/>
      <c r="S32" s="10"/>
      <c r="T32" s="10"/>
      <c r="U32" s="10"/>
      <c r="V32" s="10"/>
      <c r="W32" s="10"/>
      <c r="X32" s="10"/>
      <c r="Y32" s="10"/>
      <c r="Z32" s="100"/>
      <c r="AA32" s="10"/>
      <c r="AB32" s="10"/>
      <c r="AC32" s="10"/>
      <c r="AD32" s="10"/>
      <c r="AE32" s="10"/>
      <c r="AF32" s="10"/>
      <c r="AG32" s="10"/>
      <c r="AH32" s="10"/>
    </row>
    <row r="33" spans="1:36" x14ac:dyDescent="0.15">
      <c r="A33" s="35" t="str">
        <f t="shared" si="9"/>
        <v>2019-05</v>
      </c>
      <c r="B33" s="117">
        <f t="shared" si="10"/>
        <v>2204382</v>
      </c>
      <c r="C33" s="117">
        <f t="shared" si="2"/>
        <v>7775412</v>
      </c>
      <c r="D33" s="117">
        <f t="shared" si="2"/>
        <v>27892088</v>
      </c>
      <c r="E33" s="117">
        <f t="shared" si="2"/>
        <v>33842822</v>
      </c>
      <c r="F33" s="117">
        <f t="shared" si="2"/>
        <v>6021275</v>
      </c>
      <c r="G33" s="117">
        <f t="shared" si="11"/>
        <v>24378123</v>
      </c>
      <c r="H33" s="117">
        <f t="shared" si="3"/>
        <v>31206407</v>
      </c>
      <c r="I33" s="117">
        <f t="shared" si="12"/>
        <v>5514622</v>
      </c>
      <c r="J33" s="117">
        <f t="shared" si="4"/>
        <v>2651118</v>
      </c>
      <c r="K33" s="117">
        <f t="shared" si="5"/>
        <v>3001574</v>
      </c>
      <c r="L33" s="117">
        <f t="shared" si="6"/>
        <v>4828286</v>
      </c>
      <c r="M33" s="117">
        <f t="shared" si="7"/>
        <v>115878</v>
      </c>
      <c r="N33" s="117">
        <f t="shared" si="8"/>
        <v>149431987</v>
      </c>
      <c r="O33" s="10"/>
      <c r="P33" s="97"/>
      <c r="Q33" s="97"/>
      <c r="R33" s="10"/>
      <c r="S33" s="10"/>
      <c r="T33" s="10"/>
      <c r="U33" s="10"/>
      <c r="V33" s="10"/>
      <c r="W33" s="10"/>
      <c r="X33" s="10"/>
      <c r="Y33" s="10"/>
      <c r="Z33" s="100"/>
      <c r="AA33" s="10"/>
      <c r="AB33" s="10"/>
      <c r="AC33" s="10"/>
      <c r="AD33" s="10"/>
      <c r="AE33" s="10"/>
      <c r="AF33" s="10"/>
      <c r="AG33" s="10"/>
      <c r="AH33" s="10"/>
    </row>
    <row r="34" spans="1:36" x14ac:dyDescent="0.15">
      <c r="A34" s="35" t="str">
        <f t="shared" si="9"/>
        <v>2019-06</v>
      </c>
      <c r="B34" s="117">
        <f t="shared" si="10"/>
        <v>1533514</v>
      </c>
      <c r="C34" s="117">
        <f t="shared" si="2"/>
        <v>2364742</v>
      </c>
      <c r="D34" s="117">
        <f t="shared" si="2"/>
        <v>24676036</v>
      </c>
      <c r="E34" s="117">
        <f t="shared" si="2"/>
        <v>32309102</v>
      </c>
      <c r="F34" s="117">
        <f t="shared" si="2"/>
        <v>5112968</v>
      </c>
      <c r="G34" s="117">
        <f t="shared" si="11"/>
        <v>19810093</v>
      </c>
      <c r="H34" s="117">
        <f t="shared" si="3"/>
        <v>25098924</v>
      </c>
      <c r="I34" s="117">
        <f t="shared" si="12"/>
        <v>5312390</v>
      </c>
      <c r="J34" s="117">
        <f t="shared" si="4"/>
        <v>2462969</v>
      </c>
      <c r="K34" s="117">
        <f t="shared" si="5"/>
        <v>6349443</v>
      </c>
      <c r="L34" s="117">
        <f t="shared" si="6"/>
        <v>4753402</v>
      </c>
      <c r="M34" s="117">
        <f t="shared" si="7"/>
        <v>101586</v>
      </c>
      <c r="N34" s="117">
        <f t="shared" si="8"/>
        <v>129885169</v>
      </c>
      <c r="O34" s="10"/>
      <c r="P34" s="97"/>
      <c r="Q34" s="97"/>
      <c r="R34" s="10"/>
      <c r="S34" s="10"/>
      <c r="T34" s="10"/>
      <c r="U34" s="10"/>
      <c r="V34" s="10"/>
      <c r="W34" s="10"/>
      <c r="X34" s="10"/>
      <c r="Y34" s="10"/>
      <c r="Z34" s="100"/>
      <c r="AA34" s="10"/>
      <c r="AB34" s="10"/>
      <c r="AC34" s="10"/>
      <c r="AD34" s="10"/>
      <c r="AE34" s="10"/>
      <c r="AF34" s="10"/>
      <c r="AG34" s="10"/>
      <c r="AH34" s="10"/>
    </row>
    <row r="35" spans="1:36" x14ac:dyDescent="0.15">
      <c r="A35" s="35" t="str">
        <f t="shared" si="9"/>
        <v>2019-07</v>
      </c>
      <c r="B35" s="117">
        <f t="shared" si="10"/>
        <v>1855266</v>
      </c>
      <c r="C35" s="117">
        <f t="shared" si="2"/>
        <v>2400516</v>
      </c>
      <c r="D35" s="117">
        <f t="shared" si="2"/>
        <v>31489827</v>
      </c>
      <c r="E35" s="117">
        <f t="shared" si="2"/>
        <v>36538897</v>
      </c>
      <c r="F35" s="117">
        <f t="shared" si="2"/>
        <v>8386582</v>
      </c>
      <c r="G35" s="117">
        <f t="shared" si="11"/>
        <v>18944079</v>
      </c>
      <c r="H35" s="117">
        <f t="shared" si="3"/>
        <v>23566260</v>
      </c>
      <c r="I35" s="117">
        <f t="shared" si="12"/>
        <v>5076036</v>
      </c>
      <c r="J35" s="117">
        <f t="shared" si="4"/>
        <v>3918759</v>
      </c>
      <c r="K35" s="117">
        <f t="shared" si="5"/>
        <v>8295977</v>
      </c>
      <c r="L35" s="117">
        <f t="shared" si="6"/>
        <v>3444292</v>
      </c>
      <c r="M35" s="117">
        <f t="shared" si="7"/>
        <v>99358</v>
      </c>
      <c r="N35" s="117">
        <f t="shared" si="8"/>
        <v>144015849</v>
      </c>
      <c r="O35" s="10"/>
      <c r="P35" s="97"/>
      <c r="Q35" s="97"/>
      <c r="R35" s="10"/>
      <c r="S35" s="10"/>
      <c r="T35" s="10"/>
      <c r="U35" s="10"/>
      <c r="V35" s="10"/>
      <c r="W35" s="10"/>
      <c r="X35" s="10"/>
      <c r="Y35" s="10"/>
      <c r="Z35" s="100"/>
      <c r="AA35" s="10"/>
      <c r="AB35" s="10"/>
      <c r="AC35" s="10"/>
      <c r="AD35" s="10"/>
      <c r="AE35" s="10"/>
      <c r="AF35" s="10"/>
      <c r="AG35" s="10"/>
      <c r="AH35" s="10"/>
    </row>
    <row r="36" spans="1:36" x14ac:dyDescent="0.15">
      <c r="A36" s="35" t="str">
        <f t="shared" si="9"/>
        <v>2019-08</v>
      </c>
      <c r="B36" s="117">
        <f t="shared" si="10"/>
        <v>1057268</v>
      </c>
      <c r="C36" s="117">
        <f t="shared" si="2"/>
        <v>3400586</v>
      </c>
      <c r="D36" s="117">
        <f t="shared" si="2"/>
        <v>43637465</v>
      </c>
      <c r="E36" s="117">
        <f t="shared" si="2"/>
        <v>33952360</v>
      </c>
      <c r="F36" s="117">
        <f t="shared" si="2"/>
        <v>8465023</v>
      </c>
      <c r="G36" s="117">
        <f t="shared" si="11"/>
        <v>18326672</v>
      </c>
      <c r="H36" s="117">
        <f t="shared" si="3"/>
        <v>21173575</v>
      </c>
      <c r="I36" s="117">
        <f t="shared" si="12"/>
        <v>3260621</v>
      </c>
      <c r="J36" s="117">
        <f t="shared" si="4"/>
        <v>3718979</v>
      </c>
      <c r="K36" s="117">
        <f t="shared" si="5"/>
        <v>7899250</v>
      </c>
      <c r="L36" s="117">
        <f t="shared" si="6"/>
        <v>5576950</v>
      </c>
      <c r="M36" s="117">
        <f t="shared" si="7"/>
        <v>84521</v>
      </c>
      <c r="N36" s="117">
        <f t="shared" si="8"/>
        <v>150553270</v>
      </c>
      <c r="O36" s="10"/>
      <c r="P36" s="97"/>
      <c r="Q36" s="97"/>
      <c r="R36" s="10"/>
      <c r="S36" s="10"/>
      <c r="T36" s="10"/>
      <c r="U36" s="10"/>
      <c r="V36" s="10"/>
      <c r="W36" s="10"/>
      <c r="X36" s="10"/>
      <c r="Y36" s="10"/>
      <c r="Z36" s="100"/>
      <c r="AA36" s="10"/>
      <c r="AB36" s="10"/>
      <c r="AC36" s="10"/>
      <c r="AD36" s="10"/>
      <c r="AE36" s="10"/>
      <c r="AF36" s="10"/>
      <c r="AG36" s="10"/>
      <c r="AH36" s="10"/>
    </row>
    <row r="37" spans="1:36" x14ac:dyDescent="0.15">
      <c r="A37" s="35" t="str">
        <f t="shared" si="9"/>
        <v>2019-09</v>
      </c>
      <c r="B37" s="117">
        <f t="shared" si="10"/>
        <v>2421991</v>
      </c>
      <c r="C37" s="117">
        <f t="shared" si="2"/>
        <v>4174072</v>
      </c>
      <c r="D37" s="117">
        <f t="shared" si="2"/>
        <v>29340849</v>
      </c>
      <c r="E37" s="117">
        <f t="shared" si="2"/>
        <v>42074618</v>
      </c>
      <c r="F37" s="117">
        <f t="shared" si="2"/>
        <v>9452292</v>
      </c>
      <c r="G37" s="117">
        <f t="shared" si="11"/>
        <v>26320793</v>
      </c>
      <c r="H37" s="117">
        <f t="shared" si="3"/>
        <v>31474016</v>
      </c>
      <c r="I37" s="117">
        <f t="shared" si="12"/>
        <v>4314800</v>
      </c>
      <c r="J37" s="117">
        <f t="shared" si="4"/>
        <v>3633386</v>
      </c>
      <c r="K37" s="117">
        <f t="shared" si="5"/>
        <v>3767686</v>
      </c>
      <c r="L37" s="117">
        <f t="shared" si="6"/>
        <v>5734436</v>
      </c>
      <c r="M37" s="117">
        <f t="shared" si="7"/>
        <v>91533</v>
      </c>
      <c r="N37" s="117">
        <f t="shared" si="8"/>
        <v>162800472</v>
      </c>
      <c r="O37" s="10"/>
      <c r="P37" s="97"/>
      <c r="Q37" s="97"/>
      <c r="R37" s="10"/>
      <c r="S37" s="10"/>
      <c r="T37" s="10"/>
      <c r="U37" s="10"/>
      <c r="V37" s="10"/>
      <c r="W37" s="10"/>
      <c r="X37" s="10"/>
      <c r="Y37" s="10"/>
      <c r="Z37" s="100"/>
      <c r="AA37" s="10"/>
      <c r="AB37" s="10"/>
      <c r="AC37" s="10"/>
      <c r="AD37" s="10"/>
      <c r="AE37" s="10"/>
      <c r="AF37" s="10"/>
      <c r="AG37" s="10"/>
      <c r="AH37" s="10"/>
    </row>
    <row r="38" spans="1:36" x14ac:dyDescent="0.15">
      <c r="A38" s="118" t="s">
        <v>100</v>
      </c>
      <c r="B38" s="117">
        <f>SUM(B26:B37)</f>
        <v>36577519</v>
      </c>
      <c r="C38" s="117">
        <f>SUM(C26:C37)</f>
        <v>31991156</v>
      </c>
      <c r="D38" s="117">
        <f t="shared" ref="D38:M38" si="13">SUM(D26:D37)</f>
        <v>390720352</v>
      </c>
      <c r="E38" s="117">
        <f t="shared" si="13"/>
        <v>408146511</v>
      </c>
      <c r="F38" s="117">
        <f t="shared" si="13"/>
        <v>76927701</v>
      </c>
      <c r="G38" s="117">
        <f t="shared" si="13"/>
        <v>276071184</v>
      </c>
      <c r="H38" s="117">
        <f t="shared" si="13"/>
        <v>371424720</v>
      </c>
      <c r="I38" s="117">
        <f t="shared" si="13"/>
        <v>68861390</v>
      </c>
      <c r="J38" s="117">
        <f t="shared" si="13"/>
        <v>38363185</v>
      </c>
      <c r="K38" s="117">
        <f t="shared" si="13"/>
        <v>52227104</v>
      </c>
      <c r="L38" s="117">
        <f t="shared" si="13"/>
        <v>68885911</v>
      </c>
      <c r="M38" s="117">
        <f t="shared" si="13"/>
        <v>1387922</v>
      </c>
      <c r="N38" s="117">
        <f t="shared" si="8"/>
        <v>1821584655</v>
      </c>
      <c r="O38" s="100"/>
      <c r="P38" s="10"/>
      <c r="Q38" s="10"/>
      <c r="R38" s="10"/>
      <c r="S38" s="10"/>
      <c r="T38" s="10"/>
      <c r="U38" s="10"/>
      <c r="V38" s="10"/>
      <c r="W38" s="10"/>
      <c r="X38" s="10"/>
      <c r="Y38" s="10"/>
      <c r="Z38" s="100"/>
      <c r="AA38" s="10"/>
      <c r="AB38" s="10"/>
      <c r="AC38" s="10"/>
      <c r="AD38" s="10"/>
      <c r="AE38" s="10"/>
      <c r="AF38" s="10"/>
      <c r="AG38" s="10"/>
      <c r="AH38" s="10"/>
    </row>
    <row r="39" spans="1:36" ht="5" customHeight="1" x14ac:dyDescent="0.15">
      <c r="A39" s="119"/>
      <c r="B39" s="97"/>
      <c r="C39" s="97"/>
      <c r="D39" s="97"/>
      <c r="E39" s="97"/>
      <c r="F39" s="97"/>
      <c r="G39" s="97"/>
      <c r="H39" s="97"/>
      <c r="I39" s="97"/>
      <c r="J39" s="97"/>
      <c r="K39" s="97"/>
      <c r="L39" s="97"/>
      <c r="M39" s="97"/>
      <c r="N39" s="97"/>
      <c r="O39" s="97"/>
      <c r="P39" s="97"/>
      <c r="Q39" s="10"/>
      <c r="R39" s="10"/>
      <c r="S39" s="10"/>
      <c r="T39" s="10"/>
      <c r="U39" s="10"/>
      <c r="V39" s="10"/>
      <c r="W39" s="10"/>
      <c r="X39" s="10"/>
      <c r="Y39" s="10"/>
      <c r="Z39" s="10"/>
      <c r="AA39" s="100"/>
      <c r="AB39" s="10"/>
      <c r="AC39" s="10"/>
      <c r="AD39" s="10"/>
      <c r="AE39" s="10"/>
      <c r="AF39" s="10"/>
      <c r="AG39" s="10"/>
      <c r="AH39" s="10"/>
      <c r="AI39" s="10"/>
    </row>
    <row r="40" spans="1:36" ht="5" customHeight="1" x14ac:dyDescent="0.15">
      <c r="A40" s="119"/>
      <c r="B40" s="97"/>
      <c r="C40" s="97"/>
      <c r="D40" s="97"/>
      <c r="E40" s="97"/>
      <c r="F40" s="97"/>
      <c r="G40" s="97"/>
      <c r="H40" s="97"/>
      <c r="I40" s="97"/>
      <c r="J40" s="97"/>
      <c r="K40" s="97"/>
      <c r="L40" s="97"/>
      <c r="M40" s="97"/>
      <c r="N40" s="97"/>
      <c r="O40" s="97"/>
      <c r="P40" s="97"/>
      <c r="Q40" s="10"/>
      <c r="R40" s="10"/>
      <c r="S40" s="10"/>
      <c r="T40" s="10"/>
      <c r="U40" s="10"/>
      <c r="V40" s="10"/>
      <c r="W40" s="10"/>
      <c r="X40" s="10"/>
      <c r="Y40" s="10"/>
      <c r="Z40" s="10"/>
      <c r="AA40" s="100"/>
      <c r="AB40" s="10"/>
      <c r="AC40" s="10"/>
      <c r="AD40" s="10"/>
      <c r="AE40" s="10"/>
      <c r="AF40" s="10"/>
      <c r="AG40" s="10"/>
      <c r="AH40" s="10"/>
      <c r="AI40" s="10"/>
    </row>
    <row r="41" spans="1:36" x14ac:dyDescent="0.15">
      <c r="A41" s="120" t="s">
        <v>72</v>
      </c>
      <c r="B41" s="121"/>
      <c r="C41" s="121"/>
      <c r="D41" s="105"/>
      <c r="E41" s="105"/>
      <c r="F41" s="105"/>
      <c r="G41" s="105"/>
      <c r="H41" s="105"/>
      <c r="I41" s="105"/>
      <c r="J41" s="105"/>
      <c r="K41" s="105"/>
      <c r="L41" s="105"/>
      <c r="M41" s="105"/>
      <c r="N41" s="105"/>
      <c r="O41" s="105"/>
      <c r="P41" s="10"/>
      <c r="Q41" s="10"/>
      <c r="R41" s="10"/>
      <c r="S41" s="10"/>
      <c r="T41" s="10"/>
      <c r="U41" s="10"/>
      <c r="V41" s="10"/>
      <c r="W41" s="10"/>
      <c r="X41" s="10"/>
      <c r="Y41" s="10"/>
      <c r="Z41" s="10"/>
      <c r="AA41" s="100"/>
      <c r="AB41" s="10"/>
      <c r="AC41" s="10"/>
      <c r="AD41" s="10"/>
      <c r="AE41" s="10"/>
      <c r="AF41" s="10"/>
      <c r="AG41" s="10"/>
      <c r="AH41" s="10"/>
      <c r="AI41" s="10"/>
    </row>
    <row r="42" spans="1:36" ht="28" x14ac:dyDescent="0.15">
      <c r="A42" s="19" t="s">
        <v>98</v>
      </c>
      <c r="B42" s="122" t="s">
        <v>53</v>
      </c>
      <c r="C42" s="26" t="s">
        <v>54</v>
      </c>
      <c r="D42" s="122" t="s">
        <v>55</v>
      </c>
      <c r="E42" s="122" t="s">
        <v>56</v>
      </c>
      <c r="F42" s="122" t="s">
        <v>101</v>
      </c>
      <c r="G42" s="122" t="s">
        <v>102</v>
      </c>
      <c r="H42" s="122" t="s">
        <v>103</v>
      </c>
      <c r="I42" s="26" t="s">
        <v>104</v>
      </c>
      <c r="J42" s="122" t="s">
        <v>57</v>
      </c>
      <c r="K42" s="122" t="s">
        <v>105</v>
      </c>
      <c r="L42" s="122" t="s">
        <v>106</v>
      </c>
      <c r="M42" s="122" t="s">
        <v>952</v>
      </c>
      <c r="N42" s="122" t="s">
        <v>59</v>
      </c>
      <c r="O42" s="122" t="s">
        <v>92</v>
      </c>
      <c r="P42" s="35" t="s">
        <v>640</v>
      </c>
      <c r="Q42" s="122" t="s">
        <v>60</v>
      </c>
      <c r="R42" s="122" t="s">
        <v>78</v>
      </c>
      <c r="S42" s="35" t="s">
        <v>62</v>
      </c>
      <c r="T42" s="123" t="s">
        <v>63</v>
      </c>
      <c r="U42" s="10"/>
      <c r="V42" s="10"/>
      <c r="W42" s="10"/>
      <c r="X42" s="10"/>
      <c r="Y42" s="100"/>
      <c r="Z42" s="10"/>
      <c r="AA42" s="10"/>
      <c r="AB42" s="10"/>
      <c r="AC42" s="10"/>
      <c r="AD42" s="10"/>
      <c r="AE42" s="10"/>
      <c r="AF42" s="10"/>
      <c r="AG42" s="10"/>
      <c r="AH42" s="10"/>
      <c r="AI42" s="10"/>
      <c r="AJ42" s="10"/>
    </row>
    <row r="43" spans="1:36" x14ac:dyDescent="0.15">
      <c r="A43" s="386" t="s">
        <v>902</v>
      </c>
      <c r="B43" s="454">
        <v>705057</v>
      </c>
      <c r="C43" s="454">
        <v>40555777</v>
      </c>
      <c r="D43" s="454">
        <v>26266018</v>
      </c>
      <c r="E43" s="454">
        <v>7560075</v>
      </c>
      <c r="F43" s="454">
        <v>272074</v>
      </c>
      <c r="G43" s="454">
        <v>1438966</v>
      </c>
      <c r="H43" s="455">
        <v>606828</v>
      </c>
      <c r="I43" s="455">
        <v>620446</v>
      </c>
      <c r="J43" s="454">
        <v>21069049</v>
      </c>
      <c r="K43" s="454">
        <v>66116</v>
      </c>
      <c r="L43" s="454">
        <v>63562</v>
      </c>
      <c r="M43" s="454">
        <v>51604787</v>
      </c>
      <c r="N43" s="454">
        <v>11009445</v>
      </c>
      <c r="O43" s="454">
        <v>1248408</v>
      </c>
      <c r="P43" s="454">
        <v>1925338</v>
      </c>
      <c r="Q43" s="454">
        <v>4654365</v>
      </c>
      <c r="R43" s="454">
        <v>6109661</v>
      </c>
      <c r="S43" s="454">
        <v>109063</v>
      </c>
      <c r="T43" s="117">
        <v>175885035</v>
      </c>
      <c r="U43" s="10"/>
      <c r="V43" s="10"/>
      <c r="W43" s="10"/>
      <c r="X43" s="10"/>
      <c r="Y43" s="100"/>
      <c r="Z43" s="10"/>
      <c r="AA43" s="10"/>
      <c r="AB43" s="10"/>
      <c r="AC43" s="10"/>
      <c r="AD43" s="10"/>
      <c r="AE43" s="10"/>
      <c r="AF43" s="10"/>
      <c r="AG43" s="10"/>
      <c r="AH43" s="10"/>
      <c r="AI43" s="10"/>
      <c r="AJ43" s="10"/>
    </row>
    <row r="44" spans="1:36" x14ac:dyDescent="0.15">
      <c r="A44" s="35" t="s">
        <v>903</v>
      </c>
      <c r="B44" s="454">
        <v>788849</v>
      </c>
      <c r="C44" s="454">
        <v>43496819</v>
      </c>
      <c r="D44" s="454">
        <v>28066878</v>
      </c>
      <c r="E44" s="454">
        <v>5819539</v>
      </c>
      <c r="F44" s="454">
        <v>191820</v>
      </c>
      <c r="G44" s="454">
        <v>1134306</v>
      </c>
      <c r="H44" s="455">
        <v>385360</v>
      </c>
      <c r="I44" s="455">
        <v>873259</v>
      </c>
      <c r="J44" s="454">
        <v>20030093</v>
      </c>
      <c r="K44" s="454">
        <v>62194</v>
      </c>
      <c r="L44" s="454">
        <v>40187</v>
      </c>
      <c r="M44" s="454">
        <v>41805391</v>
      </c>
      <c r="N44" s="454">
        <v>5114559</v>
      </c>
      <c r="O44" s="454">
        <v>1291994</v>
      </c>
      <c r="P44" s="454">
        <v>2425828</v>
      </c>
      <c r="Q44" s="454">
        <v>2429754</v>
      </c>
      <c r="R44" s="454">
        <v>5147655</v>
      </c>
      <c r="S44" s="454">
        <v>192717</v>
      </c>
      <c r="T44" s="117">
        <v>159297202</v>
      </c>
      <c r="U44" s="10"/>
      <c r="V44" s="10"/>
      <c r="W44" s="10"/>
      <c r="X44" s="10"/>
      <c r="Y44" s="100"/>
      <c r="Z44" s="10"/>
      <c r="AA44" s="10"/>
      <c r="AB44" s="10"/>
      <c r="AC44" s="10"/>
      <c r="AD44" s="10"/>
      <c r="AE44" s="10"/>
      <c r="AF44" s="10"/>
      <c r="AG44" s="10"/>
      <c r="AH44" s="10"/>
      <c r="AI44" s="10"/>
      <c r="AJ44" s="10"/>
    </row>
    <row r="45" spans="1:36" x14ac:dyDescent="0.15">
      <c r="A45" s="35" t="s">
        <v>904</v>
      </c>
      <c r="B45" s="454">
        <v>1039788</v>
      </c>
      <c r="C45" s="454">
        <v>30729848</v>
      </c>
      <c r="D45" s="454">
        <v>30184854</v>
      </c>
      <c r="E45" s="454">
        <v>3084531</v>
      </c>
      <c r="F45" s="454">
        <v>96791</v>
      </c>
      <c r="G45" s="454">
        <v>2312988</v>
      </c>
      <c r="H45" s="455">
        <v>681031</v>
      </c>
      <c r="I45" s="455">
        <v>1225138</v>
      </c>
      <c r="J45" s="454">
        <v>23095104</v>
      </c>
      <c r="K45" s="454">
        <v>55172</v>
      </c>
      <c r="L45" s="454">
        <v>30569</v>
      </c>
      <c r="M45" s="454">
        <v>26733729</v>
      </c>
      <c r="N45" s="454">
        <v>3973401</v>
      </c>
      <c r="O45" s="454">
        <v>1102372</v>
      </c>
      <c r="P45" s="454">
        <v>2991653</v>
      </c>
      <c r="Q45" s="454">
        <v>4071732</v>
      </c>
      <c r="R45" s="454">
        <v>6012913</v>
      </c>
      <c r="S45" s="454">
        <v>157679</v>
      </c>
      <c r="T45" s="117">
        <v>137579293</v>
      </c>
      <c r="U45" s="10"/>
      <c r="V45" s="10"/>
      <c r="W45" s="10"/>
      <c r="X45" s="10"/>
      <c r="Y45" s="100"/>
      <c r="Z45" s="10"/>
      <c r="AA45" s="10"/>
      <c r="AB45" s="10"/>
      <c r="AC45" s="10"/>
      <c r="AD45" s="10"/>
      <c r="AE45" s="10"/>
      <c r="AF45" s="10"/>
      <c r="AG45" s="10"/>
      <c r="AH45" s="10"/>
      <c r="AI45" s="10"/>
      <c r="AJ45" s="10"/>
    </row>
    <row r="46" spans="1:36" x14ac:dyDescent="0.15">
      <c r="A46" s="35" t="s">
        <v>905</v>
      </c>
      <c r="B46" s="454">
        <v>688904</v>
      </c>
      <c r="C46" s="454">
        <v>29523190</v>
      </c>
      <c r="D46" s="454">
        <v>27285773</v>
      </c>
      <c r="E46" s="454">
        <v>6268012</v>
      </c>
      <c r="F46" s="454">
        <v>258159</v>
      </c>
      <c r="G46" s="454">
        <v>4341062</v>
      </c>
      <c r="H46" s="455">
        <v>921364</v>
      </c>
      <c r="I46" s="455">
        <v>518235</v>
      </c>
      <c r="J46" s="454">
        <v>25705203</v>
      </c>
      <c r="K46" s="454">
        <v>46487</v>
      </c>
      <c r="L46" s="454">
        <v>31531</v>
      </c>
      <c r="M46" s="454">
        <v>31350727</v>
      </c>
      <c r="N46" s="454">
        <v>5022626</v>
      </c>
      <c r="O46" s="454">
        <v>1694252</v>
      </c>
      <c r="P46" s="454">
        <v>4337928</v>
      </c>
      <c r="Q46" s="454">
        <v>3514078</v>
      </c>
      <c r="R46" s="454">
        <v>10938907</v>
      </c>
      <c r="S46" s="454">
        <v>97607</v>
      </c>
      <c r="T46" s="117">
        <v>152544045</v>
      </c>
      <c r="U46" s="10"/>
      <c r="V46" s="10"/>
      <c r="W46" s="10"/>
      <c r="X46" s="10"/>
      <c r="Y46" s="100"/>
      <c r="Z46" s="10"/>
      <c r="AA46" s="10"/>
      <c r="AB46" s="10"/>
      <c r="AC46" s="10"/>
      <c r="AD46" s="10"/>
      <c r="AE46" s="10"/>
      <c r="AF46" s="10"/>
      <c r="AG46" s="10"/>
      <c r="AH46" s="10"/>
      <c r="AI46" s="10"/>
      <c r="AJ46" s="10"/>
    </row>
    <row r="47" spans="1:36" x14ac:dyDescent="0.15">
      <c r="A47" s="35" t="s">
        <v>906</v>
      </c>
      <c r="B47" s="454">
        <v>1824514</v>
      </c>
      <c r="C47" s="454">
        <v>26510421</v>
      </c>
      <c r="D47" s="454">
        <v>24919449</v>
      </c>
      <c r="E47" s="454">
        <v>5168101</v>
      </c>
      <c r="F47" s="454">
        <v>64721</v>
      </c>
      <c r="G47" s="454">
        <v>840171</v>
      </c>
      <c r="H47" s="455">
        <v>1035734</v>
      </c>
      <c r="I47" s="455">
        <v>1872141</v>
      </c>
      <c r="J47" s="454">
        <v>27087237</v>
      </c>
      <c r="K47" s="454">
        <v>46471</v>
      </c>
      <c r="L47" s="454">
        <v>71997</v>
      </c>
      <c r="M47" s="454">
        <v>30753835</v>
      </c>
      <c r="N47" s="454">
        <v>2349597</v>
      </c>
      <c r="O47" s="454">
        <v>1709178</v>
      </c>
      <c r="P47" s="454">
        <v>3656363</v>
      </c>
      <c r="Q47" s="454">
        <v>2959062</v>
      </c>
      <c r="R47" s="454">
        <v>4499930</v>
      </c>
      <c r="S47" s="454">
        <v>94142</v>
      </c>
      <c r="T47" s="117">
        <v>135463064</v>
      </c>
      <c r="U47" s="10"/>
      <c r="V47" s="10"/>
      <c r="W47" s="10"/>
      <c r="X47" s="10"/>
      <c r="Y47" s="100"/>
      <c r="Z47" s="10"/>
      <c r="AA47" s="10"/>
      <c r="AB47" s="10"/>
      <c r="AC47" s="10"/>
      <c r="AD47" s="10"/>
      <c r="AE47" s="10"/>
      <c r="AF47" s="10"/>
      <c r="AG47" s="10"/>
      <c r="AH47" s="10"/>
      <c r="AI47" s="10"/>
      <c r="AJ47" s="10"/>
    </row>
    <row r="48" spans="1:36" x14ac:dyDescent="0.15">
      <c r="A48" s="35" t="s">
        <v>907</v>
      </c>
      <c r="B48" s="454">
        <v>2545309</v>
      </c>
      <c r="C48" s="454">
        <v>36004700</v>
      </c>
      <c r="D48" s="454">
        <v>51461622</v>
      </c>
      <c r="E48" s="454">
        <v>6337482</v>
      </c>
      <c r="F48" s="454">
        <v>144019</v>
      </c>
      <c r="G48" s="454">
        <v>766101</v>
      </c>
      <c r="H48" s="455">
        <v>985607</v>
      </c>
      <c r="I48" s="455">
        <v>3792518</v>
      </c>
      <c r="J48" s="454">
        <v>24756264</v>
      </c>
      <c r="K48" s="454">
        <v>61150</v>
      </c>
      <c r="L48" s="454">
        <v>55816</v>
      </c>
      <c r="M48" s="454">
        <v>28509112</v>
      </c>
      <c r="N48" s="454">
        <v>4378042</v>
      </c>
      <c r="O48" s="454">
        <v>1705634</v>
      </c>
      <c r="P48" s="454">
        <v>3520448</v>
      </c>
      <c r="Q48" s="454">
        <v>2414459</v>
      </c>
      <c r="R48" s="454">
        <v>4035156</v>
      </c>
      <c r="S48" s="454">
        <v>99574</v>
      </c>
      <c r="T48" s="117">
        <v>171573013</v>
      </c>
      <c r="U48" s="10"/>
      <c r="V48" s="10"/>
      <c r="W48" s="10"/>
      <c r="X48" s="10"/>
      <c r="Y48" s="100"/>
      <c r="Z48" s="10"/>
      <c r="AA48" s="10"/>
      <c r="AB48" s="10"/>
      <c r="AC48" s="10"/>
      <c r="AD48" s="10"/>
      <c r="AE48" s="10"/>
      <c r="AF48" s="10"/>
      <c r="AG48" s="10"/>
      <c r="AH48" s="10"/>
      <c r="AI48" s="10"/>
      <c r="AJ48" s="10"/>
    </row>
    <row r="49" spans="1:36" x14ac:dyDescent="0.15">
      <c r="A49" s="35" t="s">
        <v>908</v>
      </c>
      <c r="B49" s="454">
        <v>4283407</v>
      </c>
      <c r="C49" s="454">
        <v>26863332</v>
      </c>
      <c r="D49" s="454">
        <v>41244118</v>
      </c>
      <c r="E49" s="454">
        <v>5251821</v>
      </c>
      <c r="F49" s="454">
        <v>130587</v>
      </c>
      <c r="G49" s="454">
        <v>607533</v>
      </c>
      <c r="H49" s="455">
        <v>556655</v>
      </c>
      <c r="I49" s="455">
        <v>831484</v>
      </c>
      <c r="J49" s="454">
        <v>25809488</v>
      </c>
      <c r="K49" s="454">
        <v>62955</v>
      </c>
      <c r="L49" s="454">
        <v>44779</v>
      </c>
      <c r="M49" s="454">
        <v>28147957</v>
      </c>
      <c r="N49" s="454">
        <v>2833020</v>
      </c>
      <c r="O49" s="454">
        <v>1950393</v>
      </c>
      <c r="P49" s="454">
        <v>3120416</v>
      </c>
      <c r="Q49" s="454">
        <v>2869724</v>
      </c>
      <c r="R49" s="454">
        <v>7804323</v>
      </c>
      <c r="S49" s="454">
        <v>144264</v>
      </c>
      <c r="T49" s="117">
        <v>152556256</v>
      </c>
      <c r="U49" s="10"/>
      <c r="V49" s="10"/>
      <c r="W49" s="10"/>
      <c r="X49" s="10"/>
      <c r="Y49" s="100"/>
      <c r="Z49" s="10"/>
      <c r="AA49" s="10"/>
      <c r="AB49" s="10"/>
      <c r="AC49" s="10"/>
      <c r="AD49" s="10"/>
      <c r="AE49" s="10"/>
      <c r="AF49" s="10"/>
      <c r="AG49" s="10"/>
      <c r="AH49" s="10"/>
      <c r="AI49" s="10"/>
      <c r="AJ49" s="10"/>
    </row>
    <row r="50" spans="1:36" x14ac:dyDescent="0.15">
      <c r="A50" s="35" t="s">
        <v>909</v>
      </c>
      <c r="B50" s="454">
        <v>7775412</v>
      </c>
      <c r="C50" s="454">
        <v>27892088</v>
      </c>
      <c r="D50" s="454">
        <v>33842822</v>
      </c>
      <c r="E50" s="454">
        <v>6021275</v>
      </c>
      <c r="F50" s="454">
        <v>11913</v>
      </c>
      <c r="G50" s="454">
        <v>451958</v>
      </c>
      <c r="H50" s="455">
        <v>0</v>
      </c>
      <c r="I50" s="455">
        <v>1740511</v>
      </c>
      <c r="J50" s="454">
        <v>24273714</v>
      </c>
      <c r="K50" s="454">
        <v>63836</v>
      </c>
      <c r="L50" s="454">
        <v>40573</v>
      </c>
      <c r="M50" s="454">
        <v>31206407</v>
      </c>
      <c r="N50" s="454">
        <v>3849520</v>
      </c>
      <c r="O50" s="454">
        <v>1665102</v>
      </c>
      <c r="P50" s="454">
        <v>2651118</v>
      </c>
      <c r="Q50" s="454">
        <v>3001574</v>
      </c>
      <c r="R50" s="454">
        <v>4828286</v>
      </c>
      <c r="S50" s="454">
        <v>115878</v>
      </c>
      <c r="T50" s="117">
        <v>149431987</v>
      </c>
      <c r="U50" s="10"/>
      <c r="V50" s="10"/>
      <c r="W50" s="10"/>
      <c r="X50" s="10"/>
      <c r="Y50" s="100"/>
      <c r="Z50" s="10"/>
      <c r="AA50" s="10"/>
      <c r="AB50" s="10"/>
      <c r="AC50" s="10"/>
      <c r="AD50" s="10"/>
      <c r="AE50" s="10"/>
      <c r="AF50" s="10"/>
      <c r="AG50" s="10"/>
      <c r="AH50" s="10"/>
      <c r="AI50" s="10"/>
      <c r="AJ50" s="10"/>
    </row>
    <row r="51" spans="1:36" x14ac:dyDescent="0.15">
      <c r="A51" s="35" t="s">
        <v>910</v>
      </c>
      <c r="B51" s="454">
        <v>2364742</v>
      </c>
      <c r="C51" s="454">
        <v>24676036</v>
      </c>
      <c r="D51" s="454">
        <v>32309102</v>
      </c>
      <c r="E51" s="454">
        <v>5112968</v>
      </c>
      <c r="F51" s="454">
        <v>140260</v>
      </c>
      <c r="G51" s="454">
        <v>214765</v>
      </c>
      <c r="H51" s="455">
        <v>0</v>
      </c>
      <c r="I51" s="455">
        <v>1178489</v>
      </c>
      <c r="J51" s="454">
        <v>19721284</v>
      </c>
      <c r="K51" s="454">
        <v>59133</v>
      </c>
      <c r="L51" s="454">
        <v>29676</v>
      </c>
      <c r="M51" s="454">
        <v>25098924</v>
      </c>
      <c r="N51" s="454">
        <v>4115945</v>
      </c>
      <c r="O51" s="454">
        <v>1196445</v>
      </c>
      <c r="P51" s="454">
        <v>2462969</v>
      </c>
      <c r="Q51" s="454">
        <v>6349443</v>
      </c>
      <c r="R51" s="454">
        <v>4753402</v>
      </c>
      <c r="S51" s="454">
        <v>101586</v>
      </c>
      <c r="T51" s="117">
        <v>129885169</v>
      </c>
      <c r="U51" s="10"/>
      <c r="V51" s="10"/>
      <c r="W51" s="10"/>
      <c r="X51" s="10"/>
      <c r="Y51" s="100"/>
      <c r="Z51" s="10"/>
      <c r="AA51" s="10"/>
      <c r="AB51" s="10"/>
      <c r="AC51" s="10"/>
      <c r="AD51" s="10"/>
      <c r="AE51" s="10"/>
      <c r="AF51" s="10"/>
      <c r="AG51" s="10"/>
      <c r="AH51" s="10"/>
      <c r="AI51" s="10"/>
      <c r="AJ51" s="10"/>
    </row>
    <row r="52" spans="1:36" x14ac:dyDescent="0.15">
      <c r="A52" s="35" t="s">
        <v>911</v>
      </c>
      <c r="B52" s="454">
        <v>2400516</v>
      </c>
      <c r="C52" s="454">
        <v>31489827</v>
      </c>
      <c r="D52" s="454">
        <v>36538897</v>
      </c>
      <c r="E52" s="454">
        <v>8386582</v>
      </c>
      <c r="F52" s="454">
        <v>189974</v>
      </c>
      <c r="G52" s="454">
        <v>574282</v>
      </c>
      <c r="H52" s="455">
        <v>0</v>
      </c>
      <c r="I52" s="455">
        <v>1091010</v>
      </c>
      <c r="J52" s="454">
        <v>18861992</v>
      </c>
      <c r="K52" s="454">
        <v>46940</v>
      </c>
      <c r="L52" s="454">
        <v>35147</v>
      </c>
      <c r="M52" s="454">
        <v>23566260</v>
      </c>
      <c r="N52" s="454">
        <v>4101224</v>
      </c>
      <c r="O52" s="454">
        <v>974812</v>
      </c>
      <c r="P52" s="454">
        <v>3918759</v>
      </c>
      <c r="Q52" s="454">
        <v>8295977</v>
      </c>
      <c r="R52" s="454">
        <v>3444292</v>
      </c>
      <c r="S52" s="454">
        <v>99358</v>
      </c>
      <c r="T52" s="117">
        <v>144015849</v>
      </c>
      <c r="U52" s="10"/>
      <c r="V52" s="10"/>
      <c r="W52" s="10"/>
      <c r="X52" s="10"/>
      <c r="Y52" s="100"/>
      <c r="Z52" s="10"/>
      <c r="AA52" s="10"/>
      <c r="AB52" s="10"/>
      <c r="AC52" s="10"/>
      <c r="AD52" s="10"/>
      <c r="AE52" s="10"/>
      <c r="AF52" s="10"/>
      <c r="AG52" s="10"/>
      <c r="AH52" s="10"/>
      <c r="AI52" s="10"/>
      <c r="AJ52" s="10"/>
    </row>
    <row r="53" spans="1:36" x14ac:dyDescent="0.15">
      <c r="A53" s="35" t="s">
        <v>912</v>
      </c>
      <c r="B53" s="454">
        <v>3400586</v>
      </c>
      <c r="C53" s="454">
        <v>43637465</v>
      </c>
      <c r="D53" s="454">
        <v>33952360</v>
      </c>
      <c r="E53" s="454">
        <v>8465023</v>
      </c>
      <c r="F53" s="454">
        <v>28062</v>
      </c>
      <c r="G53" s="454">
        <v>478584</v>
      </c>
      <c r="H53" s="455">
        <v>0</v>
      </c>
      <c r="I53" s="455">
        <v>550622</v>
      </c>
      <c r="J53" s="454">
        <v>18313047</v>
      </c>
      <c r="K53" s="454">
        <v>9068</v>
      </c>
      <c r="L53" s="454">
        <v>4557</v>
      </c>
      <c r="M53" s="454">
        <v>21173575</v>
      </c>
      <c r="N53" s="454">
        <v>2138214</v>
      </c>
      <c r="O53" s="454">
        <v>1122407</v>
      </c>
      <c r="P53" s="454">
        <v>3718979</v>
      </c>
      <c r="Q53" s="454">
        <v>7899250</v>
      </c>
      <c r="R53" s="454">
        <v>5576950</v>
      </c>
      <c r="S53" s="454">
        <v>84521</v>
      </c>
      <c r="T53" s="117">
        <v>150553270</v>
      </c>
      <c r="U53" s="10"/>
      <c r="V53" s="10"/>
      <c r="W53" s="10"/>
      <c r="X53" s="10"/>
      <c r="Y53" s="100"/>
      <c r="Z53" s="10"/>
      <c r="AA53" s="10"/>
      <c r="AB53" s="10"/>
      <c r="AC53" s="10"/>
      <c r="AD53" s="10"/>
      <c r="AE53" s="10"/>
      <c r="AF53" s="10"/>
      <c r="AG53" s="10"/>
      <c r="AH53" s="10"/>
      <c r="AI53" s="10"/>
      <c r="AJ53" s="10"/>
    </row>
    <row r="54" spans="1:36" x14ac:dyDescent="0.15">
      <c r="A54" s="35" t="s">
        <v>913</v>
      </c>
      <c r="B54" s="454">
        <v>4174072</v>
      </c>
      <c r="C54" s="454">
        <v>29340849</v>
      </c>
      <c r="D54" s="454">
        <v>42074618</v>
      </c>
      <c r="E54" s="454">
        <v>9452292</v>
      </c>
      <c r="F54" s="454">
        <v>48944</v>
      </c>
      <c r="G54" s="454">
        <v>1263735</v>
      </c>
      <c r="H54" s="455">
        <v>0</v>
      </c>
      <c r="I54" s="455">
        <v>1109312</v>
      </c>
      <c r="J54" s="454">
        <v>26320793</v>
      </c>
      <c r="K54" s="454">
        <v>0</v>
      </c>
      <c r="L54" s="454">
        <v>0</v>
      </c>
      <c r="M54" s="454">
        <v>31474016</v>
      </c>
      <c r="N54" s="454">
        <v>3416848</v>
      </c>
      <c r="O54" s="454">
        <v>897952</v>
      </c>
      <c r="P54" s="454">
        <v>3633386</v>
      </c>
      <c r="Q54" s="454">
        <v>3767686</v>
      </c>
      <c r="R54" s="454">
        <v>5734436</v>
      </c>
      <c r="S54" s="454">
        <v>91533</v>
      </c>
      <c r="T54" s="117">
        <v>162800472</v>
      </c>
      <c r="U54" s="10"/>
      <c r="V54" s="10"/>
      <c r="W54" s="10"/>
      <c r="X54" s="10"/>
      <c r="Y54" s="100"/>
      <c r="Z54" s="10"/>
      <c r="AA54" s="10"/>
      <c r="AB54" s="10"/>
      <c r="AC54" s="10"/>
      <c r="AD54" s="10"/>
      <c r="AE54" s="10"/>
      <c r="AF54" s="10"/>
      <c r="AG54" s="10"/>
      <c r="AH54" s="10"/>
      <c r="AI54" s="10"/>
      <c r="AJ54" s="10"/>
    </row>
    <row r="55" spans="1:36" x14ac:dyDescent="0.15">
      <c r="A55" s="124" t="s">
        <v>100</v>
      </c>
      <c r="B55" s="117">
        <f>SUM(B43:B54)</f>
        <v>31991156</v>
      </c>
      <c r="C55" s="117">
        <f t="shared" ref="C55:S55" si="14">SUM(C43:C54)</f>
        <v>390720352</v>
      </c>
      <c r="D55" s="117">
        <f t="shared" si="14"/>
        <v>408146511</v>
      </c>
      <c r="E55" s="117">
        <f t="shared" si="14"/>
        <v>76927701</v>
      </c>
      <c r="F55" s="117">
        <f t="shared" si="14"/>
        <v>1577324</v>
      </c>
      <c r="G55" s="117">
        <f t="shared" si="14"/>
        <v>14424451</v>
      </c>
      <c r="H55" s="117">
        <f t="shared" si="14"/>
        <v>5172579</v>
      </c>
      <c r="I55" s="117">
        <f t="shared" si="14"/>
        <v>15403165</v>
      </c>
      <c r="J55" s="117">
        <f t="shared" si="14"/>
        <v>275043268</v>
      </c>
      <c r="K55" s="117">
        <f t="shared" si="14"/>
        <v>579522</v>
      </c>
      <c r="L55" s="117">
        <f t="shared" si="14"/>
        <v>448394</v>
      </c>
      <c r="M55" s="117">
        <f t="shared" si="14"/>
        <v>371424720</v>
      </c>
      <c r="N55" s="117">
        <f t="shared" si="14"/>
        <v>52302441</v>
      </c>
      <c r="O55" s="117">
        <f t="shared" si="14"/>
        <v>16558949</v>
      </c>
      <c r="P55" s="117">
        <f t="shared" si="14"/>
        <v>38363185</v>
      </c>
      <c r="Q55" s="117">
        <f t="shared" si="14"/>
        <v>52227104</v>
      </c>
      <c r="R55" s="117">
        <f t="shared" si="14"/>
        <v>68885911</v>
      </c>
      <c r="S55" s="117">
        <f t="shared" si="14"/>
        <v>1387922</v>
      </c>
      <c r="T55" s="117">
        <f>SUM(T43:T54)</f>
        <v>1821584655</v>
      </c>
      <c r="U55" s="10"/>
      <c r="V55" s="10"/>
      <c r="W55" s="10"/>
      <c r="X55" s="10"/>
      <c r="Y55" s="100"/>
      <c r="Z55" s="10"/>
      <c r="AA55" s="10"/>
      <c r="AB55" s="10"/>
      <c r="AC55" s="10"/>
      <c r="AD55" s="10"/>
      <c r="AE55" s="10"/>
      <c r="AF55" s="10"/>
      <c r="AG55" s="10"/>
      <c r="AH55" s="10"/>
      <c r="AI55" s="10"/>
      <c r="AJ55" s="10"/>
    </row>
    <row r="56" spans="1:36" x14ac:dyDescent="0.15">
      <c r="A56" s="10"/>
      <c r="B56" s="637"/>
      <c r="C56" s="637"/>
      <c r="D56" s="637"/>
      <c r="E56" s="637"/>
      <c r="F56" s="637"/>
      <c r="G56" s="637"/>
      <c r="H56" s="637"/>
      <c r="I56" s="637"/>
      <c r="J56" s="637"/>
      <c r="K56" s="637"/>
      <c r="L56" s="637"/>
      <c r="M56" s="637"/>
      <c r="N56" s="637"/>
      <c r="O56" s="637"/>
      <c r="P56" s="637"/>
      <c r="Q56" s="637"/>
      <c r="R56" s="637"/>
      <c r="S56" s="637"/>
      <c r="T56" s="637"/>
      <c r="U56" s="10"/>
      <c r="V56"/>
      <c r="W56" s="10"/>
      <c r="X56" s="10"/>
      <c r="Y56" s="10"/>
      <c r="Z56" s="10"/>
      <c r="AA56" s="100"/>
      <c r="AB56" s="10"/>
      <c r="AC56" s="10"/>
      <c r="AD56" s="10"/>
      <c r="AE56" s="10"/>
      <c r="AF56" s="10"/>
      <c r="AG56" s="10"/>
      <c r="AH56" s="10"/>
      <c r="AI56" s="10"/>
    </row>
    <row r="57" spans="1:36" x14ac:dyDescent="0.15">
      <c r="A57" s="120"/>
      <c r="B57" s="10"/>
      <c r="C57" s="105"/>
      <c r="D57" s="105"/>
      <c r="E57" s="105"/>
      <c r="F57" s="105"/>
      <c r="G57" s="105"/>
      <c r="H57" s="125"/>
      <c r="I57" s="125"/>
      <c r="J57" s="105"/>
      <c r="K57" s="105"/>
      <c r="L57" s="105"/>
      <c r="M57" s="105"/>
      <c r="N57" s="126"/>
      <c r="O57" s="10"/>
      <c r="P57" s="10"/>
      <c r="Q57" s="10"/>
      <c r="R57" s="10"/>
      <c r="S57" s="10"/>
      <c r="T57" s="10"/>
      <c r="U57" s="10"/>
      <c r="V57"/>
      <c r="W57" s="10"/>
      <c r="X57" s="10"/>
      <c r="Y57" s="10"/>
      <c r="Z57" s="10"/>
      <c r="AA57" s="100"/>
      <c r="AB57" s="10"/>
      <c r="AC57" s="10"/>
      <c r="AD57" s="10"/>
      <c r="AE57" s="10"/>
      <c r="AF57" s="10"/>
      <c r="AG57" s="10"/>
      <c r="AH57" s="10"/>
      <c r="AI57" s="10"/>
    </row>
    <row r="58" spans="1:36" x14ac:dyDescent="0.15">
      <c r="A58" s="120"/>
      <c r="B58" s="10"/>
      <c r="C58" s="105"/>
      <c r="D58" s="105"/>
      <c r="E58" s="105"/>
      <c r="F58" s="105"/>
      <c r="G58" s="105"/>
      <c r="H58" s="125"/>
      <c r="I58" s="125"/>
      <c r="J58" s="105"/>
      <c r="K58" s="105"/>
      <c r="L58" s="105"/>
      <c r="M58" s="105"/>
      <c r="N58" s="126"/>
      <c r="O58" s="10"/>
      <c r="P58" s="10"/>
      <c r="Q58" s="10"/>
      <c r="R58" s="10"/>
      <c r="S58" s="10"/>
      <c r="T58" s="10"/>
      <c r="U58" s="10"/>
      <c r="V58" s="10"/>
      <c r="W58" s="10"/>
      <c r="X58" s="10"/>
      <c r="Y58" s="10"/>
      <c r="Z58" s="10"/>
      <c r="AA58" s="100"/>
      <c r="AB58" s="10"/>
      <c r="AC58" s="10"/>
      <c r="AD58" s="10"/>
      <c r="AE58" s="10"/>
      <c r="AF58" s="10"/>
      <c r="AG58" s="10"/>
      <c r="AH58" s="10"/>
      <c r="AI58" s="10"/>
    </row>
    <row r="59" spans="1:36" x14ac:dyDescent="0.15">
      <c r="A59" s="120"/>
      <c r="B59" s="10"/>
      <c r="C59" s="105"/>
      <c r="D59" s="105"/>
      <c r="E59" s="105"/>
      <c r="F59" s="105"/>
      <c r="G59" s="105"/>
      <c r="H59" s="125"/>
      <c r="I59" s="125"/>
      <c r="J59" s="105"/>
      <c r="K59" s="105"/>
      <c r="L59" s="105"/>
      <c r="M59" s="105"/>
      <c r="N59" s="126"/>
      <c r="O59" s="10"/>
      <c r="P59" s="10"/>
      <c r="Q59"/>
      <c r="R59" s="10"/>
      <c r="S59" s="10"/>
      <c r="T59" s="10"/>
      <c r="U59" s="10"/>
      <c r="V59" s="10"/>
      <c r="W59" s="10"/>
      <c r="X59" s="10"/>
      <c r="Y59" s="10"/>
      <c r="Z59" s="10"/>
      <c r="AA59" s="100"/>
      <c r="AB59" s="10"/>
      <c r="AC59" s="10"/>
      <c r="AD59" s="10"/>
      <c r="AE59" s="10"/>
      <c r="AF59" s="10"/>
      <c r="AG59" s="10"/>
      <c r="AH59" s="10"/>
      <c r="AI59" s="10"/>
    </row>
    <row r="60" spans="1:36" x14ac:dyDescent="0.15">
      <c r="A60" s="120"/>
      <c r="B60" s="10"/>
      <c r="C60" s="105"/>
      <c r="D60" s="105"/>
      <c r="E60" s="105"/>
      <c r="F60" s="105"/>
      <c r="G60" s="105"/>
      <c r="H60" s="125"/>
      <c r="I60" s="125"/>
      <c r="J60" s="105"/>
      <c r="K60" s="105"/>
      <c r="L60" s="105"/>
      <c r="M60" s="105"/>
      <c r="N60" s="126"/>
      <c r="O60" s="10"/>
      <c r="P60" s="10"/>
      <c r="Q60" s="10"/>
      <c r="R60" s="10"/>
      <c r="S60" s="10"/>
      <c r="T60" s="10"/>
      <c r="U60" s="10"/>
      <c r="V60" s="10"/>
      <c r="W60" s="10"/>
      <c r="X60" s="10"/>
      <c r="Y60" s="10"/>
      <c r="Z60" s="10"/>
      <c r="AA60" s="100"/>
      <c r="AB60" s="10"/>
      <c r="AC60" s="10"/>
      <c r="AD60" s="10"/>
      <c r="AE60" s="10"/>
      <c r="AF60" s="10"/>
      <c r="AG60" s="10"/>
      <c r="AH60" s="10"/>
      <c r="AI60" s="10"/>
    </row>
    <row r="61" spans="1:36" x14ac:dyDescent="0.15">
      <c r="A61" s="120"/>
      <c r="B61" s="10"/>
      <c r="C61" s="105"/>
      <c r="D61" s="105"/>
      <c r="E61" s="105"/>
      <c r="F61" s="105"/>
      <c r="G61" s="105"/>
      <c r="H61" s="125"/>
      <c r="I61" s="125"/>
      <c r="J61" s="105"/>
      <c r="K61" s="105"/>
      <c r="L61" s="105"/>
      <c r="M61" s="105"/>
      <c r="N61" s="126"/>
      <c r="O61" s="10"/>
      <c r="P61" s="10"/>
      <c r="Q61" s="10"/>
      <c r="R61" s="10"/>
      <c r="S61" s="10"/>
      <c r="T61" s="10"/>
      <c r="U61" s="10"/>
      <c r="V61" s="10"/>
      <c r="W61" s="10"/>
      <c r="X61" s="10"/>
      <c r="Y61" s="10"/>
      <c r="Z61" s="10"/>
      <c r="AA61" s="100"/>
      <c r="AB61" s="10"/>
      <c r="AC61" s="10"/>
      <c r="AD61" s="10"/>
      <c r="AE61" s="10"/>
      <c r="AF61" s="10"/>
      <c r="AG61" s="10"/>
      <c r="AH61" s="10"/>
      <c r="AI61" s="10"/>
    </row>
    <row r="62" spans="1:36" x14ac:dyDescent="0.15">
      <c r="A62" s="120"/>
      <c r="B62" s="10"/>
      <c r="C62" s="105"/>
      <c r="D62" s="105"/>
      <c r="E62" s="105"/>
      <c r="F62" s="105"/>
      <c r="G62" s="105"/>
      <c r="H62" s="125"/>
      <c r="I62" s="125"/>
      <c r="J62" s="105"/>
      <c r="K62" s="105"/>
      <c r="L62" s="105"/>
      <c r="M62" s="105"/>
      <c r="N62" s="126"/>
      <c r="O62" s="10"/>
      <c r="P62" s="10"/>
      <c r="Q62" s="10"/>
      <c r="R62" s="10"/>
      <c r="S62" s="10"/>
      <c r="T62" s="10"/>
      <c r="U62" s="10"/>
      <c r="V62" s="10"/>
      <c r="W62" s="10"/>
      <c r="X62" s="10"/>
      <c r="Y62" s="10"/>
      <c r="Z62" s="10"/>
      <c r="AA62" s="100"/>
      <c r="AB62" s="10"/>
      <c r="AC62" s="10"/>
      <c r="AD62" s="10"/>
      <c r="AE62" s="10"/>
      <c r="AF62" s="10"/>
      <c r="AG62" s="10"/>
      <c r="AH62" s="10"/>
      <c r="AI62" s="10"/>
    </row>
    <row r="63" spans="1:36" x14ac:dyDescent="0.15">
      <c r="A63" s="120"/>
      <c r="B63" s="10"/>
      <c r="C63" s="105"/>
      <c r="D63" s="105"/>
      <c r="E63" s="105"/>
      <c r="F63" s="105"/>
      <c r="G63" s="105"/>
      <c r="H63" s="125"/>
      <c r="I63" s="125"/>
      <c r="J63" s="105"/>
      <c r="K63" s="105"/>
      <c r="L63" s="105"/>
      <c r="M63" s="105"/>
      <c r="N63" s="126"/>
      <c r="O63" s="10"/>
      <c r="P63" s="10"/>
      <c r="Q63" s="10"/>
      <c r="R63" s="10"/>
      <c r="S63" s="10"/>
      <c r="T63" s="10"/>
      <c r="U63" s="10"/>
      <c r="V63" s="10"/>
      <c r="W63" s="10"/>
      <c r="X63" s="10"/>
      <c r="Y63" s="10"/>
      <c r="Z63" s="10"/>
      <c r="AA63" s="100"/>
      <c r="AB63" s="10"/>
      <c r="AC63" s="10"/>
      <c r="AD63" s="10"/>
      <c r="AE63" s="10"/>
      <c r="AF63" s="10"/>
      <c r="AG63" s="10"/>
      <c r="AH63" s="10"/>
      <c r="AI63" s="10"/>
    </row>
    <row r="64" spans="1:36" x14ac:dyDescent="0.15">
      <c r="A64" s="120"/>
      <c r="B64" s="10"/>
      <c r="C64" s="105"/>
      <c r="D64" s="105"/>
      <c r="E64" s="105"/>
      <c r="F64" s="105"/>
      <c r="G64" s="105"/>
      <c r="H64" s="125"/>
      <c r="I64" s="125"/>
      <c r="J64" s="105"/>
      <c r="K64" s="105"/>
      <c r="L64" s="105"/>
      <c r="M64" s="105"/>
      <c r="N64" s="126"/>
      <c r="O64" s="10"/>
      <c r="P64" s="10"/>
      <c r="Q64" s="10"/>
      <c r="R64" s="10"/>
      <c r="S64" s="10"/>
      <c r="T64" s="10"/>
      <c r="U64" s="10"/>
      <c r="V64" s="10"/>
      <c r="W64" s="10"/>
      <c r="X64" s="10"/>
      <c r="Y64" s="10"/>
      <c r="Z64" s="10"/>
      <c r="AA64" s="100"/>
      <c r="AB64" s="10"/>
      <c r="AC64" s="10"/>
      <c r="AD64" s="10"/>
      <c r="AE64" s="10"/>
      <c r="AF64" s="10"/>
      <c r="AG64" s="10"/>
      <c r="AH64" s="10"/>
      <c r="AI64" s="10"/>
    </row>
    <row r="65" spans="1:35" x14ac:dyDescent="0.15">
      <c r="A65" s="120"/>
      <c r="B65" s="10"/>
      <c r="C65" s="105"/>
      <c r="D65" s="105"/>
      <c r="E65" s="105"/>
      <c r="F65" s="105"/>
      <c r="G65" s="105"/>
      <c r="H65" s="125"/>
      <c r="I65" s="125"/>
      <c r="J65" s="105"/>
      <c r="K65" s="105"/>
      <c r="L65" s="105"/>
      <c r="M65" s="105"/>
      <c r="N65" s="126"/>
      <c r="O65" s="10"/>
      <c r="P65" s="10"/>
      <c r="Q65" s="10"/>
      <c r="R65" s="10"/>
      <c r="S65" s="10"/>
      <c r="T65" s="10"/>
      <c r="U65" s="10"/>
      <c r="V65" s="10"/>
      <c r="W65" s="10"/>
      <c r="X65" s="10"/>
      <c r="Y65" s="10"/>
      <c r="Z65" s="10"/>
      <c r="AA65" s="100"/>
      <c r="AB65" s="10"/>
      <c r="AC65" s="10"/>
      <c r="AD65" s="10"/>
      <c r="AE65" s="10"/>
      <c r="AF65" s="10"/>
      <c r="AG65" s="10"/>
      <c r="AH65" s="10"/>
      <c r="AI65" s="10"/>
    </row>
    <row r="66" spans="1:35" x14ac:dyDescent="0.15">
      <c r="A66" s="120"/>
      <c r="B66" s="10"/>
      <c r="C66" s="105"/>
      <c r="D66" s="105"/>
      <c r="E66" s="105"/>
      <c r="F66" s="105"/>
      <c r="G66" s="105"/>
      <c r="H66" s="125"/>
      <c r="I66" s="125"/>
      <c r="J66" s="105"/>
      <c r="K66" s="105"/>
      <c r="L66" s="105"/>
      <c r="M66" s="105"/>
      <c r="N66" s="126"/>
      <c r="O66" s="10"/>
      <c r="P66" s="10"/>
      <c r="Q66" s="10"/>
      <c r="R66" s="10"/>
      <c r="S66" s="10"/>
      <c r="T66" s="10"/>
      <c r="U66" s="10"/>
      <c r="V66" s="10"/>
      <c r="W66" s="10"/>
      <c r="X66" s="10"/>
      <c r="Y66" s="10"/>
      <c r="Z66" s="10"/>
      <c r="AA66" s="100"/>
      <c r="AB66" s="10"/>
      <c r="AC66" s="10"/>
      <c r="AD66" s="10"/>
      <c r="AE66" s="10"/>
      <c r="AF66" s="10"/>
      <c r="AG66" s="10"/>
      <c r="AH66" s="10"/>
      <c r="AI66" s="10"/>
    </row>
    <row r="67" spans="1:35" x14ac:dyDescent="0.15">
      <c r="A67" s="120"/>
      <c r="B67" s="10"/>
      <c r="C67" s="105"/>
      <c r="D67" s="105"/>
      <c r="E67" s="105"/>
      <c r="F67" s="105"/>
      <c r="G67" s="105"/>
      <c r="H67" s="125"/>
      <c r="I67" s="125"/>
      <c r="J67" s="105"/>
      <c r="K67" s="105"/>
      <c r="L67" s="105"/>
      <c r="M67" s="105"/>
      <c r="N67" s="126"/>
      <c r="O67" s="10"/>
      <c r="P67" s="10"/>
      <c r="Q67" s="10"/>
      <c r="R67" s="10"/>
      <c r="S67" s="10"/>
      <c r="T67" s="10"/>
      <c r="U67" s="10"/>
      <c r="V67" s="10"/>
      <c r="W67" s="10"/>
      <c r="X67" s="10"/>
      <c r="Y67" s="10"/>
      <c r="Z67" s="10"/>
      <c r="AA67" s="100"/>
      <c r="AB67" s="10"/>
      <c r="AC67" s="10"/>
      <c r="AD67" s="10"/>
      <c r="AE67" s="10"/>
      <c r="AF67" s="10"/>
      <c r="AG67" s="10"/>
      <c r="AH67" s="10"/>
      <c r="AI67" s="10"/>
    </row>
    <row r="68" spans="1:35" x14ac:dyDescent="0.15">
      <c r="A68" s="120"/>
      <c r="B68" s="10"/>
      <c r="C68" s="105"/>
      <c r="D68" s="105"/>
      <c r="E68" s="105"/>
      <c r="F68" s="105"/>
      <c r="G68" s="105"/>
      <c r="H68" s="125"/>
      <c r="I68" s="125"/>
      <c r="J68" s="105"/>
      <c r="K68" s="105"/>
      <c r="L68" s="105"/>
      <c r="M68" s="105"/>
      <c r="N68" s="126"/>
      <c r="O68" s="10"/>
      <c r="P68" s="10"/>
      <c r="Q68" s="10"/>
      <c r="R68" s="10"/>
      <c r="S68" s="10"/>
      <c r="T68" s="10"/>
      <c r="U68" s="10"/>
      <c r="V68" s="10"/>
      <c r="W68" s="10"/>
      <c r="X68" s="10"/>
      <c r="Y68" s="10"/>
      <c r="Z68" s="10"/>
      <c r="AA68" s="100"/>
      <c r="AB68" s="10"/>
      <c r="AC68" s="10"/>
      <c r="AD68" s="10"/>
      <c r="AE68" s="10"/>
      <c r="AF68" s="10"/>
      <c r="AG68" s="10"/>
      <c r="AH68" s="10"/>
      <c r="AI68" s="10"/>
    </row>
    <row r="69" spans="1:35" x14ac:dyDescent="0.15">
      <c r="A69" s="120"/>
      <c r="B69" s="10"/>
      <c r="C69" s="105"/>
      <c r="D69" s="105"/>
      <c r="E69" s="105"/>
      <c r="F69" s="105"/>
      <c r="G69" s="105"/>
      <c r="H69" s="125"/>
      <c r="I69" s="125"/>
      <c r="J69" s="105"/>
      <c r="K69" s="105"/>
      <c r="L69" s="105"/>
      <c r="M69" s="105"/>
      <c r="N69" s="126"/>
      <c r="O69" s="10"/>
      <c r="P69" s="10"/>
      <c r="Q69" s="10"/>
      <c r="R69" s="10"/>
      <c r="S69" s="10"/>
      <c r="T69" s="10"/>
      <c r="U69" s="10"/>
      <c r="V69" s="10"/>
      <c r="W69" s="10"/>
      <c r="X69" s="10"/>
      <c r="Y69" s="10"/>
      <c r="Z69" s="10"/>
      <c r="AA69" s="100"/>
      <c r="AB69" s="10"/>
      <c r="AC69" s="10"/>
      <c r="AD69" s="10"/>
      <c r="AE69" s="10"/>
      <c r="AF69" s="10"/>
      <c r="AG69" s="10"/>
      <c r="AH69" s="10"/>
      <c r="AI69" s="10"/>
    </row>
    <row r="70" spans="1:35" x14ac:dyDescent="0.15">
      <c r="A70" s="120"/>
      <c r="B70" s="10"/>
      <c r="C70" s="105"/>
      <c r="D70" s="105"/>
      <c r="E70" s="105"/>
      <c r="F70" s="105"/>
      <c r="G70" s="105"/>
      <c r="H70" s="125"/>
      <c r="I70" s="125"/>
      <c r="J70" s="105"/>
      <c r="K70" s="105"/>
      <c r="L70" s="105"/>
      <c r="M70" s="105"/>
      <c r="N70" s="126"/>
      <c r="O70" s="10"/>
      <c r="P70" s="10"/>
      <c r="Q70" s="10"/>
      <c r="R70" s="10"/>
      <c r="S70" s="10"/>
      <c r="T70" s="10"/>
      <c r="U70" s="10"/>
      <c r="V70" s="10"/>
      <c r="W70" s="10"/>
      <c r="X70" s="10"/>
      <c r="Y70" s="10"/>
      <c r="Z70" s="10"/>
      <c r="AA70" s="100"/>
      <c r="AB70" s="10"/>
      <c r="AC70" s="10"/>
      <c r="AD70" s="10"/>
      <c r="AE70" s="10"/>
      <c r="AF70" s="10"/>
      <c r="AG70" s="10"/>
      <c r="AH70" s="10"/>
      <c r="AI70" s="10"/>
    </row>
    <row r="71" spans="1:35" x14ac:dyDescent="0.15">
      <c r="A71" s="120"/>
      <c r="B71" s="10"/>
      <c r="C71" s="105"/>
      <c r="D71" s="105"/>
      <c r="E71" s="105"/>
      <c r="F71" s="105"/>
      <c r="G71" s="105"/>
      <c r="H71" s="125"/>
      <c r="I71" s="125"/>
      <c r="J71" s="105"/>
      <c r="K71" s="105"/>
      <c r="L71" s="105"/>
      <c r="M71" s="105"/>
      <c r="N71" s="126"/>
      <c r="O71" s="10"/>
      <c r="P71" s="10"/>
      <c r="Q71" s="10"/>
      <c r="R71" s="10"/>
      <c r="S71" s="10"/>
      <c r="T71" s="10"/>
      <c r="U71" s="10"/>
      <c r="V71" s="10"/>
      <c r="W71" s="10"/>
      <c r="X71" s="10"/>
      <c r="Y71" s="10"/>
      <c r="Z71" s="10"/>
      <c r="AA71" s="100"/>
      <c r="AB71" s="10"/>
      <c r="AC71" s="10"/>
      <c r="AD71" s="10"/>
      <c r="AE71" s="10"/>
      <c r="AF71" s="10"/>
      <c r="AG71" s="10"/>
      <c r="AH71" s="10"/>
      <c r="AI71" s="10"/>
    </row>
    <row r="72" spans="1:35" ht="30.75" customHeight="1" x14ac:dyDescent="0.15">
      <c r="A72" s="441" t="s">
        <v>107</v>
      </c>
      <c r="B72" s="441"/>
      <c r="C72" s="441"/>
      <c r="D72" s="127"/>
      <c r="E72" s="105"/>
      <c r="F72" s="105"/>
      <c r="G72" s="105"/>
      <c r="H72" s="125"/>
      <c r="I72" s="125"/>
      <c r="J72" s="105"/>
      <c r="K72" s="105"/>
      <c r="L72" s="105"/>
      <c r="M72" s="105"/>
      <c r="N72" s="126"/>
      <c r="O72" s="10"/>
      <c r="P72" s="10"/>
      <c r="Q72" s="10"/>
      <c r="R72" s="10"/>
      <c r="S72" s="10"/>
      <c r="T72" s="10"/>
      <c r="U72" s="10"/>
      <c r="V72" s="10"/>
      <c r="W72" s="10"/>
      <c r="X72" s="10"/>
      <c r="Y72" s="10"/>
      <c r="Z72" s="10"/>
      <c r="AA72" s="100"/>
      <c r="AB72" s="10"/>
      <c r="AC72" s="10"/>
      <c r="AD72" s="10"/>
      <c r="AE72" s="10"/>
      <c r="AF72" s="10"/>
      <c r="AG72" s="10"/>
      <c r="AH72" s="10"/>
      <c r="AI72" s="10"/>
    </row>
    <row r="73" spans="1:35" ht="12" customHeight="1" x14ac:dyDescent="0.15">
      <c r="A73" s="103"/>
      <c r="B73" s="10"/>
      <c r="C73" s="105"/>
      <c r="D73" s="105"/>
      <c r="E73" s="105"/>
      <c r="F73" s="105"/>
      <c r="G73" s="105"/>
      <c r="H73" s="125"/>
      <c r="I73" s="125"/>
      <c r="J73" s="105"/>
      <c r="K73" s="105"/>
      <c r="L73" s="105"/>
      <c r="M73" s="105"/>
      <c r="N73" s="126"/>
      <c r="O73" s="10"/>
      <c r="P73" s="10"/>
      <c r="Q73" s="10"/>
      <c r="R73" s="10"/>
      <c r="S73" s="10"/>
      <c r="T73" s="10"/>
      <c r="U73" s="10"/>
      <c r="V73" s="10"/>
      <c r="W73" s="10"/>
      <c r="X73" s="10"/>
      <c r="Y73" s="10"/>
      <c r="Z73" s="10"/>
      <c r="AA73" s="100"/>
      <c r="AB73" s="10"/>
      <c r="AC73" s="10"/>
      <c r="AD73" s="10"/>
      <c r="AE73" s="10"/>
      <c r="AF73" s="10"/>
      <c r="AG73" s="10"/>
      <c r="AH73" s="10"/>
      <c r="AI73" s="10"/>
    </row>
    <row r="74" spans="1:35" x14ac:dyDescent="0.15">
      <c r="A74" s="102"/>
      <c r="B74" s="10"/>
      <c r="C74" s="105"/>
      <c r="D74" s="105"/>
      <c r="E74" s="105"/>
      <c r="F74" s="105"/>
      <c r="G74" s="105"/>
      <c r="H74" s="125"/>
      <c r="I74" s="125"/>
      <c r="J74" s="105"/>
      <c r="K74" s="105"/>
      <c r="L74" s="105"/>
      <c r="M74" s="105"/>
      <c r="N74" s="126"/>
      <c r="O74" s="10"/>
      <c r="P74" s="10"/>
      <c r="Q74" s="10"/>
      <c r="R74" s="10"/>
      <c r="S74" s="10"/>
      <c r="T74" s="10"/>
      <c r="U74" s="10"/>
      <c r="V74" s="10"/>
      <c r="W74" s="10"/>
      <c r="X74" s="10"/>
      <c r="Y74" s="10"/>
      <c r="Z74" s="10"/>
      <c r="AA74" s="100"/>
      <c r="AB74" s="10"/>
      <c r="AC74" s="10"/>
      <c r="AD74" s="10"/>
      <c r="AE74" s="10"/>
      <c r="AF74" s="10"/>
      <c r="AG74" s="10"/>
      <c r="AH74" s="10"/>
      <c r="AI74" s="10"/>
    </row>
    <row r="75" spans="1:35" ht="12" customHeight="1" x14ac:dyDescent="0.15">
      <c r="A75" s="103"/>
      <c r="B75" s="10"/>
      <c r="C75" s="105"/>
      <c r="D75" s="105"/>
      <c r="E75" s="105"/>
      <c r="F75" s="105"/>
      <c r="G75" s="105"/>
      <c r="H75" s="125"/>
      <c r="I75" s="125"/>
      <c r="J75" s="105"/>
      <c r="K75" s="105"/>
      <c r="L75" s="105"/>
      <c r="M75" s="105"/>
      <c r="N75" s="126"/>
      <c r="O75" s="10"/>
      <c r="P75" s="10"/>
      <c r="Q75" s="10"/>
      <c r="R75" s="10"/>
      <c r="S75" s="10"/>
      <c r="T75" s="10"/>
      <c r="U75" s="10"/>
      <c r="V75" s="10"/>
      <c r="W75" s="10"/>
      <c r="X75" s="10"/>
      <c r="Y75" s="10"/>
      <c r="Z75" s="10"/>
      <c r="AA75" s="100"/>
      <c r="AB75" s="10"/>
      <c r="AC75" s="10"/>
      <c r="AD75" s="10"/>
      <c r="AE75" s="10"/>
      <c r="AF75" s="10"/>
      <c r="AG75" s="10"/>
      <c r="AH75" s="10"/>
      <c r="AI75" s="10"/>
    </row>
    <row r="76" spans="1:35" ht="12" customHeight="1" x14ac:dyDescent="0.15">
      <c r="A76" s="103"/>
      <c r="B76" s="10"/>
      <c r="C76" s="105"/>
      <c r="D76" s="105"/>
      <c r="E76" s="105"/>
      <c r="F76" s="105"/>
      <c r="G76" s="105"/>
      <c r="H76" s="125"/>
      <c r="I76" s="125"/>
      <c r="J76" s="105"/>
      <c r="K76" s="105"/>
      <c r="L76" s="105"/>
      <c r="M76" s="105"/>
      <c r="N76" s="126"/>
      <c r="O76" s="10"/>
      <c r="P76" s="10"/>
      <c r="Q76" s="10"/>
      <c r="R76" s="10"/>
      <c r="S76" s="10"/>
      <c r="T76" s="10"/>
      <c r="U76" s="10"/>
      <c r="V76" s="10"/>
      <c r="W76" s="10"/>
      <c r="X76" s="10"/>
      <c r="Y76" s="10"/>
      <c r="Z76" s="10"/>
      <c r="AA76" s="100"/>
      <c r="AB76" s="10"/>
      <c r="AC76" s="10"/>
      <c r="AD76" s="10"/>
      <c r="AE76" s="10"/>
      <c r="AF76" s="10"/>
      <c r="AG76" s="10"/>
      <c r="AH76" s="10"/>
      <c r="AI76" s="10"/>
    </row>
    <row r="77" spans="1:35" x14ac:dyDescent="0.15">
      <c r="A77" s="120" t="s">
        <v>79</v>
      </c>
      <c r="B77" s="10"/>
      <c r="C77" s="105"/>
      <c r="D77" s="105"/>
      <c r="E77" s="105"/>
      <c r="F77" s="105"/>
      <c r="G77" s="105"/>
      <c r="H77" s="125"/>
      <c r="I77" s="125"/>
      <c r="J77" s="105"/>
      <c r="K77" s="105"/>
      <c r="L77" s="105"/>
      <c r="M77" s="105"/>
      <c r="N77" s="126"/>
      <c r="O77" s="10"/>
      <c r="P77" s="10"/>
      <c r="Q77" s="10"/>
      <c r="R77" s="10"/>
      <c r="S77" s="10"/>
      <c r="T77" s="10"/>
      <c r="U77" s="10"/>
      <c r="V77" s="10"/>
      <c r="W77" s="10"/>
      <c r="X77" s="10"/>
      <c r="Y77" s="10"/>
      <c r="Z77" s="10"/>
      <c r="AA77" s="100"/>
      <c r="AB77" s="10"/>
      <c r="AC77" s="10"/>
      <c r="AD77" s="10"/>
      <c r="AE77" s="10"/>
      <c r="AF77" s="10"/>
      <c r="AG77" s="10"/>
      <c r="AH77" s="10"/>
      <c r="AI77" s="10"/>
    </row>
    <row r="78" spans="1:35" ht="28" x14ac:dyDescent="0.15">
      <c r="A78" s="128" t="s">
        <v>108</v>
      </c>
      <c r="B78" s="107" t="s">
        <v>52</v>
      </c>
      <c r="C78" s="107" t="s">
        <v>53</v>
      </c>
      <c r="D78" s="107" t="s">
        <v>54</v>
      </c>
      <c r="E78" s="107" t="s">
        <v>55</v>
      </c>
      <c r="F78" s="107" t="s">
        <v>56</v>
      </c>
      <c r="G78" s="129" t="s">
        <v>99</v>
      </c>
      <c r="H78" s="129" t="s">
        <v>952</v>
      </c>
      <c r="I78" s="129" t="s">
        <v>59</v>
      </c>
      <c r="J78" s="129" t="s">
        <v>640</v>
      </c>
      <c r="K78" s="130" t="s">
        <v>60</v>
      </c>
      <c r="L78" s="122" t="s">
        <v>96</v>
      </c>
      <c r="M78" s="122" t="s">
        <v>62</v>
      </c>
      <c r="N78" s="122" t="s">
        <v>63</v>
      </c>
      <c r="O78" s="131"/>
      <c r="P78" s="10"/>
      <c r="Q78" s="10"/>
      <c r="R78" s="10"/>
      <c r="S78" s="10"/>
      <c r="T78" s="10"/>
      <c r="U78" s="10"/>
      <c r="V78" s="10"/>
      <c r="W78" s="10"/>
      <c r="X78" s="10"/>
      <c r="Y78" s="10"/>
      <c r="Z78" s="100"/>
      <c r="AA78" s="10"/>
      <c r="AB78" s="10"/>
      <c r="AC78" s="10"/>
      <c r="AD78" s="10"/>
      <c r="AE78" s="10"/>
      <c r="AF78" s="10"/>
      <c r="AG78" s="10"/>
      <c r="AH78" s="10"/>
    </row>
    <row r="79" spans="1:35" ht="28" x14ac:dyDescent="0.15">
      <c r="A79" s="115" t="s">
        <v>97</v>
      </c>
      <c r="B79" s="116">
        <f>B95/1024</f>
        <v>3142.6228653905268</v>
      </c>
      <c r="C79" s="116">
        <f t="shared" ref="C79:M79" si="15">C95/1024</f>
        <v>7046.9466499104692</v>
      </c>
      <c r="D79" s="116">
        <f t="shared" si="15"/>
        <v>247.40886884517704</v>
      </c>
      <c r="E79" s="116">
        <f t="shared" si="15"/>
        <v>5609.586306892762</v>
      </c>
      <c r="F79" s="116">
        <f t="shared" si="15"/>
        <v>26.237466519949471</v>
      </c>
      <c r="G79" s="116">
        <f t="shared" si="15"/>
        <v>7854.7410374871542</v>
      </c>
      <c r="H79" s="116">
        <f t="shared" si="15"/>
        <v>9631.8542780975458</v>
      </c>
      <c r="I79" s="116">
        <f t="shared" si="15"/>
        <v>741.94191730615671</v>
      </c>
      <c r="J79" s="116">
        <f t="shared" si="15"/>
        <v>1419.2565291333219</v>
      </c>
      <c r="K79" s="116">
        <f t="shared" si="15"/>
        <v>334.68256025501478</v>
      </c>
      <c r="L79" s="116">
        <f t="shared" si="15"/>
        <v>608.16590161141198</v>
      </c>
      <c r="M79" s="116">
        <f t="shared" si="15"/>
        <v>13.233766058233382</v>
      </c>
      <c r="N79" s="116">
        <f>SUM(B79:M79)</f>
        <v>36676.67814750773</v>
      </c>
      <c r="O79" s="577" t="str">
        <f>CONCATENATE(FIXED(N79/1024,2)," PB")</f>
        <v>35.82 PB</v>
      </c>
      <c r="P79"/>
      <c r="Q79" s="10"/>
      <c r="R79" s="10"/>
      <c r="S79" s="10"/>
      <c r="T79" s="10"/>
      <c r="U79" s="10"/>
      <c r="V79" s="10"/>
      <c r="W79" s="10"/>
      <c r="X79" s="10"/>
      <c r="Y79" s="10"/>
      <c r="Z79" s="100"/>
      <c r="AA79" s="10"/>
      <c r="AB79" s="10"/>
      <c r="AC79" s="10"/>
      <c r="AD79" s="10"/>
      <c r="AE79" s="10"/>
      <c r="AF79" s="10"/>
      <c r="AG79" s="10"/>
      <c r="AH79" s="10"/>
    </row>
    <row r="80" spans="1:35" x14ac:dyDescent="0.15">
      <c r="A80" s="120"/>
      <c r="B80" s="132"/>
      <c r="C80" s="132"/>
      <c r="D80" s="132"/>
      <c r="E80" s="132"/>
      <c r="F80" s="132"/>
      <c r="G80" s="132"/>
      <c r="H80" s="132"/>
      <c r="I80" s="132"/>
      <c r="J80" s="132"/>
      <c r="K80" s="132"/>
      <c r="L80" s="132"/>
      <c r="M80" s="132"/>
      <c r="N80" s="132"/>
      <c r="O80" s="10"/>
      <c r="P80" s="10"/>
      <c r="Q80" s="10"/>
      <c r="R80" s="10"/>
      <c r="S80" s="10"/>
      <c r="T80" s="10"/>
      <c r="U80" s="10"/>
      <c r="V80" s="10"/>
      <c r="W80" s="10"/>
      <c r="X80" s="10"/>
      <c r="Y80" s="10"/>
      <c r="Z80" s="10"/>
      <c r="AA80" s="100"/>
      <c r="AB80" s="10"/>
      <c r="AC80" s="10"/>
      <c r="AD80" s="10"/>
      <c r="AE80" s="10"/>
      <c r="AF80" s="10"/>
      <c r="AG80" s="10"/>
      <c r="AH80" s="10"/>
      <c r="AI80" s="10"/>
    </row>
    <row r="81" spans="1:35" x14ac:dyDescent="0.15">
      <c r="A81" s="120" t="s">
        <v>65</v>
      </c>
      <c r="B81" s="10"/>
      <c r="C81" s="105"/>
      <c r="D81" s="105"/>
      <c r="E81" s="105"/>
      <c r="F81" s="105"/>
      <c r="G81" s="105"/>
      <c r="H81" s="125"/>
      <c r="I81" s="125"/>
      <c r="J81" s="105"/>
      <c r="K81" s="105"/>
      <c r="L81" s="105"/>
      <c r="M81" s="105"/>
      <c r="N81" s="105"/>
      <c r="O81" s="10"/>
      <c r="P81" s="10"/>
      <c r="Q81" s="10"/>
      <c r="R81" s="10"/>
      <c r="S81" s="10"/>
      <c r="T81" s="10"/>
      <c r="U81" s="10"/>
      <c r="V81" s="10"/>
      <c r="W81" s="10"/>
      <c r="X81" s="10"/>
      <c r="Y81" s="10"/>
      <c r="Z81" s="10"/>
      <c r="AA81" s="100"/>
      <c r="AB81" s="10"/>
      <c r="AC81" s="10"/>
      <c r="AD81" s="10"/>
      <c r="AE81" s="10"/>
      <c r="AF81" s="10"/>
      <c r="AG81" s="10"/>
      <c r="AH81" s="10"/>
      <c r="AI81" s="10"/>
    </row>
    <row r="82" spans="1:35" ht="28" x14ac:dyDescent="0.15">
      <c r="A82" s="128" t="s">
        <v>109</v>
      </c>
      <c r="B82" s="107" t="s">
        <v>52</v>
      </c>
      <c r="C82" s="107" t="s">
        <v>53</v>
      </c>
      <c r="D82" s="107" t="s">
        <v>54</v>
      </c>
      <c r="E82" s="107" t="s">
        <v>55</v>
      </c>
      <c r="F82" s="107" t="s">
        <v>56</v>
      </c>
      <c r="G82" s="129" t="s">
        <v>99</v>
      </c>
      <c r="H82" s="129" t="s">
        <v>952</v>
      </c>
      <c r="I82" s="129" t="s">
        <v>59</v>
      </c>
      <c r="J82" s="129" t="s">
        <v>640</v>
      </c>
      <c r="K82" s="130" t="s">
        <v>60</v>
      </c>
      <c r="L82" s="122" t="s">
        <v>96</v>
      </c>
      <c r="M82" s="122" t="s">
        <v>62</v>
      </c>
      <c r="N82" s="122" t="s">
        <v>63</v>
      </c>
      <c r="O82" s="10"/>
      <c r="P82" s="10"/>
      <c r="Q82" s="10"/>
      <c r="R82" s="10"/>
      <c r="S82" s="10"/>
      <c r="T82" s="10"/>
      <c r="U82" s="10"/>
      <c r="V82" s="10"/>
      <c r="W82" s="10"/>
      <c r="X82" s="10"/>
      <c r="Y82" s="10"/>
      <c r="Z82" s="100"/>
      <c r="AA82" s="10"/>
      <c r="AB82" s="10"/>
      <c r="AC82" s="10"/>
      <c r="AD82" s="10"/>
      <c r="AE82" s="10"/>
      <c r="AF82" s="10"/>
      <c r="AG82" s="10"/>
      <c r="AH82" s="10"/>
    </row>
    <row r="83" spans="1:35" x14ac:dyDescent="0.15">
      <c r="A83" s="35" t="str">
        <f>A99</f>
        <v>2018-10</v>
      </c>
      <c r="B83" s="112">
        <f>F99+G99+H99+I99</f>
        <v>286820.36911373097</v>
      </c>
      <c r="C83" s="112">
        <f t="shared" ref="C83:F94" si="16">B99</f>
        <v>363713.40959596599</v>
      </c>
      <c r="D83" s="112">
        <f t="shared" si="16"/>
        <v>19480.453146905598</v>
      </c>
      <c r="E83" s="112">
        <f t="shared" si="16"/>
        <v>521206.46913710202</v>
      </c>
      <c r="F83" s="112">
        <f t="shared" si="16"/>
        <v>10596.2302783057</v>
      </c>
      <c r="G83" s="112">
        <f>J99+K99+L99</f>
        <v>370846.15617247019</v>
      </c>
      <c r="H83" s="112">
        <f t="shared" ref="H83:H94" si="17">M99</f>
        <v>856755.18758514395</v>
      </c>
      <c r="I83" s="112">
        <f>N99+O99</f>
        <v>74080.11999806008</v>
      </c>
      <c r="J83" s="112">
        <f t="shared" ref="J83:J94" si="18">P99</f>
        <v>111846.16954382601</v>
      </c>
      <c r="K83" s="112">
        <f t="shared" ref="K83:K94" si="19">Q99</f>
        <v>77886.643373061001</v>
      </c>
      <c r="L83" s="112">
        <f t="shared" ref="L83:L94" si="20">R99</f>
        <v>48019.329849798203</v>
      </c>
      <c r="M83" s="112">
        <f t="shared" ref="M83:M94" si="21">S99</f>
        <v>809.70182579942002</v>
      </c>
      <c r="N83" s="112">
        <f t="shared" ref="N83:N94" si="22">SUM(B83:M83)</f>
        <v>2742060.2396201692</v>
      </c>
      <c r="O83" s="10"/>
      <c r="P83" s="10"/>
      <c r="Q83" s="10"/>
      <c r="R83" s="10"/>
      <c r="S83" s="10"/>
      <c r="T83" s="10"/>
      <c r="U83" s="10"/>
      <c r="V83" s="10"/>
      <c r="W83" s="10"/>
      <c r="X83" s="10"/>
      <c r="Y83" s="10"/>
      <c r="Z83" s="100"/>
      <c r="AA83" s="10"/>
      <c r="AB83" s="10"/>
      <c r="AC83" s="10"/>
      <c r="AD83" s="10"/>
      <c r="AE83" s="10"/>
      <c r="AF83" s="10"/>
      <c r="AG83" s="10"/>
      <c r="AH83" s="10"/>
    </row>
    <row r="84" spans="1:35" x14ac:dyDescent="0.15">
      <c r="A84" s="35" t="str">
        <f t="shared" ref="A84:A94" si="23">A100</f>
        <v>2018-11</v>
      </c>
      <c r="B84" s="112">
        <f t="shared" ref="B84:B94" si="24">F100+G100+H100+I100</f>
        <v>293782.58732895437</v>
      </c>
      <c r="C84" s="112">
        <f t="shared" si="16"/>
        <v>390965.82441169798</v>
      </c>
      <c r="D84" s="112">
        <f t="shared" si="16"/>
        <v>19791.720746095201</v>
      </c>
      <c r="E84" s="112">
        <f t="shared" si="16"/>
        <v>478621.62583445699</v>
      </c>
      <c r="F84" s="112">
        <f t="shared" si="16"/>
        <v>1197.1565544568</v>
      </c>
      <c r="G84" s="112">
        <f t="shared" ref="G84:G94" si="25">J100+K100+L100</f>
        <v>543321.09179681132</v>
      </c>
      <c r="H84" s="112">
        <f t="shared" si="17"/>
        <v>865015.92369003198</v>
      </c>
      <c r="I84" s="112">
        <f t="shared" ref="I84:I94" si="26">N100+O100</f>
        <v>39755.733206544937</v>
      </c>
      <c r="J84" s="112">
        <f t="shared" si="18"/>
        <v>104525.523780207</v>
      </c>
      <c r="K84" s="112">
        <f t="shared" si="19"/>
        <v>48188.466366671601</v>
      </c>
      <c r="L84" s="112">
        <f t="shared" si="20"/>
        <v>51557.440805849597</v>
      </c>
      <c r="M84" s="112">
        <f t="shared" si="21"/>
        <v>903.57063021603904</v>
      </c>
      <c r="N84" s="112">
        <f t="shared" si="22"/>
        <v>2837626.6651519942</v>
      </c>
      <c r="O84" s="10"/>
      <c r="P84" s="10"/>
      <c r="Q84" s="10"/>
      <c r="R84" s="10"/>
      <c r="S84" s="10"/>
      <c r="T84" s="10"/>
      <c r="U84" s="10"/>
      <c r="V84" s="10"/>
      <c r="W84" s="10"/>
      <c r="X84" s="10"/>
      <c r="Y84" s="10"/>
      <c r="Z84" s="100"/>
      <c r="AA84" s="10"/>
      <c r="AB84" s="10"/>
      <c r="AC84" s="10"/>
      <c r="AD84" s="10"/>
      <c r="AE84" s="10"/>
      <c r="AF84" s="10"/>
      <c r="AG84" s="10"/>
      <c r="AH84" s="10"/>
    </row>
    <row r="85" spans="1:35" x14ac:dyDescent="0.15">
      <c r="A85" s="35" t="str">
        <f t="shared" si="23"/>
        <v>2018-12</v>
      </c>
      <c r="B85" s="112">
        <f t="shared" si="24"/>
        <v>270669.60968066734</v>
      </c>
      <c r="C85" s="112">
        <f t="shared" si="16"/>
        <v>363942.27767815499</v>
      </c>
      <c r="D85" s="112">
        <f t="shared" si="16"/>
        <v>18794.422406662201</v>
      </c>
      <c r="E85" s="112">
        <f t="shared" si="16"/>
        <v>381359.52618922398</v>
      </c>
      <c r="F85" s="112">
        <f t="shared" si="16"/>
        <v>304.64479116257201</v>
      </c>
      <c r="G85" s="112">
        <f t="shared" si="25"/>
        <v>494763.83319223998</v>
      </c>
      <c r="H85" s="112">
        <f t="shared" si="17"/>
        <v>797061.75354733295</v>
      </c>
      <c r="I85" s="112">
        <f t="shared" si="26"/>
        <v>57614.738760210545</v>
      </c>
      <c r="J85" s="112">
        <f t="shared" si="18"/>
        <v>134571.21709105599</v>
      </c>
      <c r="K85" s="112">
        <f t="shared" si="19"/>
        <v>23753.0767118273</v>
      </c>
      <c r="L85" s="112">
        <f t="shared" si="20"/>
        <v>65921.527540789903</v>
      </c>
      <c r="M85" s="112">
        <f t="shared" si="21"/>
        <v>740.54922246001604</v>
      </c>
      <c r="N85" s="112">
        <f t="shared" si="22"/>
        <v>2609497.1768117882</v>
      </c>
      <c r="O85" s="10"/>
      <c r="P85" s="10"/>
      <c r="Q85" s="10"/>
      <c r="R85" s="10"/>
      <c r="S85" s="10"/>
      <c r="T85" s="10"/>
      <c r="U85" s="10"/>
      <c r="V85" s="10"/>
      <c r="W85" s="10"/>
      <c r="X85" s="10"/>
      <c r="Y85" s="10"/>
      <c r="Z85" s="100"/>
      <c r="AA85" s="10"/>
      <c r="AB85" s="10"/>
      <c r="AC85" s="10"/>
      <c r="AD85" s="10"/>
      <c r="AE85" s="10"/>
      <c r="AF85" s="10"/>
      <c r="AG85" s="10"/>
      <c r="AH85" s="10"/>
    </row>
    <row r="86" spans="1:35" x14ac:dyDescent="0.15">
      <c r="A86" s="35" t="str">
        <f t="shared" si="23"/>
        <v>2019-01</v>
      </c>
      <c r="B86" s="112">
        <f t="shared" si="24"/>
        <v>503403.34945350228</v>
      </c>
      <c r="C86" s="112">
        <f t="shared" si="16"/>
        <v>160810.488562254</v>
      </c>
      <c r="D86" s="112">
        <f t="shared" si="16"/>
        <v>18426.950635026202</v>
      </c>
      <c r="E86" s="112">
        <f t="shared" si="16"/>
        <v>374502.52216911397</v>
      </c>
      <c r="F86" s="112">
        <f t="shared" si="16"/>
        <v>1949.3421711968199</v>
      </c>
      <c r="G86" s="112">
        <f t="shared" si="25"/>
        <v>468512.51688918652</v>
      </c>
      <c r="H86" s="112">
        <f t="shared" si="17"/>
        <v>898425.76564515894</v>
      </c>
      <c r="I86" s="112">
        <f t="shared" si="26"/>
        <v>102901.37251931733</v>
      </c>
      <c r="J86" s="112">
        <f t="shared" si="18"/>
        <v>195696.18834478399</v>
      </c>
      <c r="K86" s="112">
        <f t="shared" si="19"/>
        <v>24053.312483400299</v>
      </c>
      <c r="L86" s="112">
        <f t="shared" si="20"/>
        <v>47712.416322668003</v>
      </c>
      <c r="M86" s="112">
        <f t="shared" si="21"/>
        <v>804.53893429972197</v>
      </c>
      <c r="N86" s="112">
        <f t="shared" si="22"/>
        <v>2797198.7641299083</v>
      </c>
      <c r="O86" s="10"/>
      <c r="P86" s="10"/>
      <c r="Q86" s="10"/>
      <c r="R86" s="10"/>
      <c r="S86" s="10"/>
      <c r="T86" s="10"/>
      <c r="U86" s="10"/>
      <c r="V86" s="10"/>
      <c r="W86" s="10"/>
      <c r="X86" s="10"/>
      <c r="Y86" s="10"/>
      <c r="Z86" s="100"/>
      <c r="AA86" s="10"/>
      <c r="AB86" s="10"/>
      <c r="AC86" s="10"/>
      <c r="AD86" s="10"/>
      <c r="AE86" s="10"/>
      <c r="AF86" s="10"/>
      <c r="AG86" s="10"/>
      <c r="AH86" s="10"/>
    </row>
    <row r="87" spans="1:35" s="51" customFormat="1" x14ac:dyDescent="0.15">
      <c r="A87" s="35" t="str">
        <f t="shared" si="23"/>
        <v>2019-02</v>
      </c>
      <c r="B87" s="112">
        <f t="shared" si="24"/>
        <v>342583.24699819251</v>
      </c>
      <c r="C87" s="112">
        <f t="shared" si="16"/>
        <v>604631.64713288494</v>
      </c>
      <c r="D87" s="112">
        <f t="shared" si="16"/>
        <v>17190.104503005699</v>
      </c>
      <c r="E87" s="112">
        <f t="shared" si="16"/>
        <v>501743.13482365099</v>
      </c>
      <c r="F87" s="112">
        <f t="shared" si="16"/>
        <v>1356.4606479480799</v>
      </c>
      <c r="G87" s="112">
        <f t="shared" si="25"/>
        <v>457426.05760676856</v>
      </c>
      <c r="H87" s="112">
        <f t="shared" si="17"/>
        <v>874991.73841324903</v>
      </c>
      <c r="I87" s="112">
        <f t="shared" si="26"/>
        <v>51988.9010993009</v>
      </c>
      <c r="J87" s="112">
        <f t="shared" si="18"/>
        <v>83922.503576408097</v>
      </c>
      <c r="K87" s="112">
        <f t="shared" si="19"/>
        <v>18779.137113112101</v>
      </c>
      <c r="L87" s="112">
        <f t="shared" si="20"/>
        <v>44184.403433824802</v>
      </c>
      <c r="M87" s="112">
        <f t="shared" si="21"/>
        <v>775.09472431708105</v>
      </c>
      <c r="N87" s="112">
        <f t="shared" si="22"/>
        <v>2999572.4300726629</v>
      </c>
      <c r="O87" s="10"/>
      <c r="P87" s="10"/>
      <c r="Q87" s="10"/>
      <c r="R87" s="10"/>
      <c r="S87" s="10"/>
      <c r="T87" s="10"/>
      <c r="U87" s="10"/>
      <c r="V87" s="10"/>
      <c r="W87" s="10"/>
      <c r="X87" s="10"/>
      <c r="Y87" s="10"/>
      <c r="Z87" s="100"/>
      <c r="AA87" s="10"/>
      <c r="AB87" s="10"/>
      <c r="AC87" s="10"/>
      <c r="AD87" s="10"/>
      <c r="AE87" s="10"/>
      <c r="AF87" s="10"/>
      <c r="AG87" s="10"/>
      <c r="AH87" s="10"/>
    </row>
    <row r="88" spans="1:35" x14ac:dyDescent="0.15">
      <c r="A88" s="35" t="str">
        <f t="shared" si="23"/>
        <v>2019-03</v>
      </c>
      <c r="B88" s="112">
        <f t="shared" si="24"/>
        <v>468545.43986390613</v>
      </c>
      <c r="C88" s="112">
        <f t="shared" si="16"/>
        <v>860537.25092522299</v>
      </c>
      <c r="D88" s="112">
        <f t="shared" si="16"/>
        <v>20679.6483474411</v>
      </c>
      <c r="E88" s="112">
        <f t="shared" si="16"/>
        <v>583714.812833542</v>
      </c>
      <c r="F88" s="112">
        <f t="shared" si="16"/>
        <v>1413.6713645253301</v>
      </c>
      <c r="G88" s="112">
        <f t="shared" si="25"/>
        <v>506965.31011246768</v>
      </c>
      <c r="H88" s="112">
        <f t="shared" si="17"/>
        <v>912455.39688302495</v>
      </c>
      <c r="I88" s="112">
        <f t="shared" si="26"/>
        <v>23168.884303127368</v>
      </c>
      <c r="J88" s="112">
        <f t="shared" si="18"/>
        <v>89885.974854928398</v>
      </c>
      <c r="K88" s="112">
        <f t="shared" si="19"/>
        <v>35102.186486197003</v>
      </c>
      <c r="L88" s="112">
        <f t="shared" si="20"/>
        <v>50970.838612115898</v>
      </c>
      <c r="M88" s="112">
        <f t="shared" si="21"/>
        <v>925.07470773812304</v>
      </c>
      <c r="N88" s="112">
        <f t="shared" si="22"/>
        <v>3554364.489294237</v>
      </c>
      <c r="O88" s="10"/>
      <c r="P88" s="10"/>
      <c r="Q88" s="10"/>
      <c r="R88" s="10"/>
      <c r="S88" s="10"/>
      <c r="T88" s="10"/>
      <c r="U88" s="10"/>
      <c r="V88" s="10"/>
      <c r="W88" s="10"/>
      <c r="X88" s="10"/>
      <c r="Y88" s="10"/>
      <c r="Z88" s="100"/>
      <c r="AA88" s="10"/>
      <c r="AB88" s="10"/>
      <c r="AC88" s="10"/>
      <c r="AD88" s="10"/>
      <c r="AE88" s="10"/>
      <c r="AF88" s="10"/>
      <c r="AG88" s="10"/>
      <c r="AH88" s="10"/>
    </row>
    <row r="89" spans="1:35" x14ac:dyDescent="0.15">
      <c r="A89" s="35" t="str">
        <f t="shared" si="23"/>
        <v>2019-04</v>
      </c>
      <c r="B89" s="112">
        <f t="shared" si="24"/>
        <v>152767.02683943108</v>
      </c>
      <c r="C89" s="112">
        <f t="shared" si="16"/>
        <v>550214.15690170298</v>
      </c>
      <c r="D89" s="112">
        <f t="shared" si="16"/>
        <v>19087.559050887801</v>
      </c>
      <c r="E89" s="112">
        <f t="shared" si="16"/>
        <v>516155.21590145899</v>
      </c>
      <c r="F89" s="112">
        <f t="shared" si="16"/>
        <v>2029.05382972396</v>
      </c>
      <c r="G89" s="112">
        <f t="shared" si="25"/>
        <v>380178.50228954531</v>
      </c>
      <c r="H89" s="112">
        <f t="shared" si="17"/>
        <v>865073.851034138</v>
      </c>
      <c r="I89" s="112">
        <f t="shared" si="26"/>
        <v>73611.265717549191</v>
      </c>
      <c r="J89" s="112">
        <f t="shared" si="18"/>
        <v>90335.427773337797</v>
      </c>
      <c r="K89" s="112">
        <f t="shared" si="19"/>
        <v>16176.797194668799</v>
      </c>
      <c r="L89" s="112">
        <f t="shared" si="20"/>
        <v>56908.889088048498</v>
      </c>
      <c r="M89" s="112">
        <f t="shared" si="21"/>
        <v>2036.0804321886901</v>
      </c>
      <c r="N89" s="112">
        <f t="shared" si="22"/>
        <v>2724573.8260526815</v>
      </c>
      <c r="O89" s="10"/>
      <c r="P89" s="10"/>
      <c r="Q89" s="10"/>
      <c r="R89" s="10"/>
      <c r="S89" s="10"/>
      <c r="T89" s="10"/>
      <c r="U89" s="10"/>
      <c r="V89" s="10"/>
      <c r="W89" s="10"/>
      <c r="X89" s="10"/>
      <c r="Y89" s="10"/>
      <c r="Z89" s="100"/>
      <c r="AA89" s="10"/>
      <c r="AB89" s="10"/>
      <c r="AC89" s="10"/>
      <c r="AD89" s="10"/>
      <c r="AE89" s="10"/>
      <c r="AF89" s="10"/>
      <c r="AG89" s="10"/>
      <c r="AH89" s="10"/>
    </row>
    <row r="90" spans="1:35" x14ac:dyDescent="0.15">
      <c r="A90" s="35" t="str">
        <f t="shared" si="23"/>
        <v>2019-05</v>
      </c>
      <c r="B90" s="112">
        <f t="shared" si="24"/>
        <v>364729.39436885045</v>
      </c>
      <c r="C90" s="112">
        <f t="shared" si="16"/>
        <v>763762.85413356498</v>
      </c>
      <c r="D90" s="112">
        <f t="shared" si="16"/>
        <v>22048.922997668298</v>
      </c>
      <c r="E90" s="112">
        <f t="shared" si="16"/>
        <v>512663.77032114501</v>
      </c>
      <c r="F90" s="112">
        <f t="shared" si="16"/>
        <v>718.56562359724103</v>
      </c>
      <c r="G90" s="112">
        <f t="shared" si="25"/>
        <v>370270.16363612283</v>
      </c>
      <c r="H90" s="112">
        <f t="shared" si="17"/>
        <v>893301.00553652795</v>
      </c>
      <c r="I90" s="112">
        <f t="shared" si="26"/>
        <v>83367.814603607141</v>
      </c>
      <c r="J90" s="112">
        <f t="shared" si="18"/>
        <v>106200.60667821</v>
      </c>
      <c r="K90" s="112">
        <f t="shared" si="19"/>
        <v>18469.3983645718</v>
      </c>
      <c r="L90" s="112">
        <f t="shared" si="20"/>
        <v>41228.9262254852</v>
      </c>
      <c r="M90" s="112">
        <f t="shared" si="21"/>
        <v>1690.04838824737</v>
      </c>
      <c r="N90" s="112">
        <f t="shared" si="22"/>
        <v>3178451.4708775985</v>
      </c>
      <c r="O90" s="10"/>
      <c r="P90" s="10"/>
      <c r="Q90" s="10"/>
      <c r="R90" s="10"/>
      <c r="S90" s="10"/>
      <c r="T90" s="10"/>
      <c r="U90" s="10"/>
      <c r="V90" s="10"/>
      <c r="W90" s="10"/>
      <c r="X90" s="10"/>
      <c r="Y90" s="10"/>
      <c r="Z90" s="100"/>
      <c r="AA90" s="10"/>
      <c r="AB90" s="10"/>
      <c r="AC90" s="10"/>
      <c r="AD90" s="10"/>
      <c r="AE90" s="10"/>
      <c r="AF90" s="10"/>
      <c r="AG90" s="10"/>
      <c r="AH90" s="10"/>
    </row>
    <row r="91" spans="1:35" x14ac:dyDescent="0.15">
      <c r="A91" s="35" t="str">
        <f t="shared" si="23"/>
        <v>2019-06</v>
      </c>
      <c r="B91" s="112">
        <f t="shared" si="24"/>
        <v>122425.7507258986</v>
      </c>
      <c r="C91" s="112">
        <f t="shared" si="16"/>
        <v>881015.57043164503</v>
      </c>
      <c r="D91" s="112">
        <f t="shared" si="16"/>
        <v>19701.906721965399</v>
      </c>
      <c r="E91" s="112">
        <f t="shared" si="16"/>
        <v>483714.97185640899</v>
      </c>
      <c r="F91" s="112">
        <f t="shared" si="16"/>
        <v>459.91187757160498</v>
      </c>
      <c r="G91" s="112">
        <f t="shared" si="25"/>
        <v>487041.87443415623</v>
      </c>
      <c r="H91" s="112">
        <f t="shared" si="17"/>
        <v>637915.16144703096</v>
      </c>
      <c r="I91" s="112">
        <f t="shared" si="26"/>
        <v>80433.734543986575</v>
      </c>
      <c r="J91" s="112">
        <f t="shared" si="18"/>
        <v>99718.083869020396</v>
      </c>
      <c r="K91" s="112">
        <f t="shared" si="19"/>
        <v>31672.671503658901</v>
      </c>
      <c r="L91" s="112">
        <f t="shared" si="20"/>
        <v>40270.6015520086</v>
      </c>
      <c r="M91" s="112">
        <f t="shared" si="21"/>
        <v>1305.10307042114</v>
      </c>
      <c r="N91" s="112">
        <f t="shared" si="22"/>
        <v>2885675.3420337727</v>
      </c>
      <c r="O91" s="10"/>
      <c r="P91" s="10"/>
      <c r="Q91" s="10"/>
      <c r="R91" s="10"/>
      <c r="S91" s="10"/>
      <c r="T91" s="10"/>
      <c r="U91" s="10"/>
      <c r="V91" s="10"/>
      <c r="W91" s="10"/>
      <c r="X91" s="10"/>
      <c r="Y91" s="10"/>
      <c r="Z91" s="100"/>
      <c r="AA91" s="10"/>
      <c r="AB91" s="10"/>
      <c r="AC91" s="10"/>
      <c r="AD91" s="10"/>
      <c r="AE91" s="10"/>
      <c r="AF91" s="10"/>
      <c r="AG91" s="10"/>
      <c r="AH91" s="10"/>
    </row>
    <row r="92" spans="1:35" x14ac:dyDescent="0.15">
      <c r="A92" s="35" t="str">
        <f t="shared" si="23"/>
        <v>2019-07</v>
      </c>
      <c r="B92" s="112">
        <f t="shared" si="24"/>
        <v>162189.48677160539</v>
      </c>
      <c r="C92" s="112">
        <f t="shared" si="16"/>
        <v>761157.191228671</v>
      </c>
      <c r="D92" s="112">
        <f t="shared" si="16"/>
        <v>23656.4211274851</v>
      </c>
      <c r="E92" s="112">
        <f t="shared" si="16"/>
        <v>484774.03114982502</v>
      </c>
      <c r="F92" s="112">
        <f t="shared" si="16"/>
        <v>2473.0658911960099</v>
      </c>
      <c r="G92" s="112">
        <f t="shared" si="25"/>
        <v>1653816.9077148831</v>
      </c>
      <c r="H92" s="112">
        <f t="shared" si="17"/>
        <v>669056.89127721195</v>
      </c>
      <c r="I92" s="112">
        <f t="shared" si="26"/>
        <v>75990.433929471255</v>
      </c>
      <c r="J92" s="112">
        <f t="shared" si="18"/>
        <v>140629.45434535501</v>
      </c>
      <c r="K92" s="112">
        <f t="shared" si="19"/>
        <v>23494.511703055399</v>
      </c>
      <c r="L92" s="112">
        <f t="shared" si="20"/>
        <v>41045.522201401101</v>
      </c>
      <c r="M92" s="112">
        <f t="shared" si="21"/>
        <v>1391.3361473539801</v>
      </c>
      <c r="N92" s="112">
        <f t="shared" si="22"/>
        <v>4039675.2534875143</v>
      </c>
      <c r="O92" s="10"/>
      <c r="P92" s="10"/>
      <c r="Q92" s="10"/>
      <c r="R92" s="10"/>
      <c r="S92" s="10"/>
      <c r="T92" s="10"/>
      <c r="U92" s="10"/>
      <c r="V92" s="10"/>
      <c r="W92" s="10"/>
      <c r="X92" s="10"/>
      <c r="Y92" s="10"/>
      <c r="Z92" s="100"/>
      <c r="AA92" s="10"/>
      <c r="AB92" s="10"/>
      <c r="AC92" s="10"/>
      <c r="AD92" s="10"/>
      <c r="AE92" s="10"/>
      <c r="AF92" s="10"/>
      <c r="AG92" s="10"/>
      <c r="AH92" s="10"/>
    </row>
    <row r="93" spans="1:35" x14ac:dyDescent="0.15">
      <c r="A93" s="35" t="str">
        <f t="shared" si="23"/>
        <v>2019-08</v>
      </c>
      <c r="B93" s="112">
        <f t="shared" si="24"/>
        <v>101087.75429325455</v>
      </c>
      <c r="C93" s="112">
        <f t="shared" si="16"/>
        <v>846183.82157886995</v>
      </c>
      <c r="D93" s="112">
        <f t="shared" si="16"/>
        <v>31644.525082939301</v>
      </c>
      <c r="E93" s="112">
        <f t="shared" si="16"/>
        <v>391382.69354444899</v>
      </c>
      <c r="F93" s="112">
        <f t="shared" si="16"/>
        <v>2134.7618483044198</v>
      </c>
      <c r="G93" s="112">
        <f t="shared" si="25"/>
        <v>1949084.3049911065</v>
      </c>
      <c r="H93" s="112">
        <f t="shared" si="17"/>
        <v>656001.95280032302</v>
      </c>
      <c r="I93" s="112">
        <f t="shared" si="26"/>
        <v>47355.715621199393</v>
      </c>
      <c r="J93" s="112">
        <f t="shared" si="18"/>
        <v>138213.08517380501</v>
      </c>
      <c r="K93" s="112">
        <f t="shared" si="19"/>
        <v>12124.8801342646</v>
      </c>
      <c r="L93" s="112">
        <f t="shared" si="20"/>
        <v>50055.952124242598</v>
      </c>
      <c r="M93" s="112">
        <f t="shared" si="21"/>
        <v>1058.60416685324</v>
      </c>
      <c r="N93" s="112">
        <f t="shared" si="22"/>
        <v>4226328.0513596116</v>
      </c>
      <c r="O93" s="10"/>
      <c r="P93" s="10"/>
      <c r="Q93" s="10"/>
      <c r="R93" s="10"/>
      <c r="S93" s="10"/>
      <c r="T93" s="10"/>
      <c r="U93" s="10"/>
      <c r="V93" s="10"/>
      <c r="W93" s="10"/>
      <c r="X93" s="10"/>
      <c r="Y93" s="10"/>
      <c r="Z93" s="100"/>
      <c r="AA93" s="10"/>
      <c r="AB93" s="10"/>
      <c r="AC93" s="10"/>
      <c r="AD93" s="10"/>
      <c r="AE93" s="10"/>
      <c r="AF93" s="10"/>
      <c r="AG93" s="10"/>
      <c r="AH93" s="10"/>
    </row>
    <row r="94" spans="1:35" s="51" customFormat="1" x14ac:dyDescent="0.15">
      <c r="A94" s="35" t="str">
        <f t="shared" si="23"/>
        <v>2019-09</v>
      </c>
      <c r="B94" s="112">
        <f t="shared" si="24"/>
        <v>149041.79872190562</v>
      </c>
      <c r="C94" s="112">
        <f t="shared" si="16"/>
        <v>669138.87692768604</v>
      </c>
      <c r="D94" s="112">
        <f t="shared" si="16"/>
        <v>22844.046931379398</v>
      </c>
      <c r="E94" s="112">
        <f t="shared" si="16"/>
        <v>514377.604497811</v>
      </c>
      <c r="F94" s="112">
        <f t="shared" si="16"/>
        <v>2234.3008384397199</v>
      </c>
      <c r="G94" s="112">
        <f t="shared" si="25"/>
        <v>361028.10355108802</v>
      </c>
      <c r="H94" s="112">
        <f t="shared" si="17"/>
        <v>936964.15291271405</v>
      </c>
      <c r="I94" s="112">
        <f t="shared" si="26"/>
        <v>49479.80901912968</v>
      </c>
      <c r="J94" s="112">
        <f t="shared" si="18"/>
        <v>157774.450801584</v>
      </c>
      <c r="K94" s="112">
        <f t="shared" si="19"/>
        <v>13013.860266646299</v>
      </c>
      <c r="L94" s="112">
        <f t="shared" si="20"/>
        <v>84886.035493853502</v>
      </c>
      <c r="M94" s="112">
        <f t="shared" si="21"/>
        <v>1111.6741937361601</v>
      </c>
      <c r="N94" s="112">
        <f t="shared" si="22"/>
        <v>2961894.7141559734</v>
      </c>
      <c r="O94" s="10"/>
      <c r="P94" s="10"/>
      <c r="Q94" s="10"/>
      <c r="R94" s="10"/>
      <c r="S94" s="10"/>
      <c r="T94" s="10"/>
      <c r="U94" s="10"/>
      <c r="V94" s="10"/>
      <c r="W94" s="10"/>
      <c r="X94" s="10"/>
      <c r="Y94" s="10"/>
      <c r="Z94" s="100"/>
      <c r="AA94" s="10"/>
      <c r="AB94" s="10"/>
      <c r="AC94" s="10"/>
      <c r="AD94" s="10"/>
      <c r="AE94" s="10"/>
      <c r="AF94" s="10"/>
      <c r="AG94" s="10"/>
      <c r="AH94" s="10"/>
    </row>
    <row r="95" spans="1:35" x14ac:dyDescent="0.15">
      <c r="A95" s="124" t="s">
        <v>110</v>
      </c>
      <c r="B95" s="112">
        <f>SUM(B83:B94)</f>
        <v>3218045.8141598995</v>
      </c>
      <c r="C95" s="112">
        <f>SUM(C83:C94)</f>
        <v>7216073.3695083205</v>
      </c>
      <c r="D95" s="112">
        <f t="shared" ref="D95:N95" si="27">SUM(D83:D94)</f>
        <v>253346.68169746129</v>
      </c>
      <c r="E95" s="112">
        <f t="shared" si="27"/>
        <v>5744216.3782581883</v>
      </c>
      <c r="F95" s="112">
        <f t="shared" si="27"/>
        <v>26867.165716428259</v>
      </c>
      <c r="G95" s="112">
        <f t="shared" si="27"/>
        <v>8043254.8223868459</v>
      </c>
      <c r="H95" s="112">
        <f t="shared" si="27"/>
        <v>9863018.7807718869</v>
      </c>
      <c r="I95" s="112">
        <f t="shared" si="27"/>
        <v>759748.52332150447</v>
      </c>
      <c r="J95" s="112">
        <f t="shared" si="27"/>
        <v>1453318.6858325216</v>
      </c>
      <c r="K95" s="112">
        <f t="shared" si="27"/>
        <v>342714.94170113513</v>
      </c>
      <c r="L95" s="112">
        <f t="shared" si="27"/>
        <v>622761.88325008587</v>
      </c>
      <c r="M95" s="112">
        <f t="shared" si="27"/>
        <v>13551.376443630983</v>
      </c>
      <c r="N95" s="112">
        <f t="shared" si="27"/>
        <v>37556918.423047908</v>
      </c>
      <c r="O95" s="10"/>
      <c r="P95" s="10"/>
      <c r="Q95" s="10"/>
      <c r="R95" s="10"/>
      <c r="S95" s="10"/>
      <c r="T95" s="10"/>
      <c r="U95" s="10"/>
      <c r="V95" s="10"/>
      <c r="W95" s="10"/>
      <c r="X95" s="10"/>
      <c r="Y95" s="10"/>
      <c r="Z95" s="100"/>
      <c r="AA95" s="10"/>
      <c r="AB95" s="10"/>
      <c r="AC95" s="10"/>
      <c r="AD95" s="10"/>
      <c r="AE95" s="10"/>
      <c r="AF95" s="10"/>
      <c r="AG95" s="10"/>
      <c r="AH95" s="10"/>
    </row>
    <row r="96" spans="1:35" x14ac:dyDescent="0.15">
      <c r="A96" s="120"/>
      <c r="B96" s="10"/>
      <c r="C96" s="10"/>
      <c r="D96" s="105"/>
      <c r="E96" s="105"/>
      <c r="F96" s="105"/>
      <c r="G96" s="105"/>
      <c r="H96" s="105"/>
      <c r="I96" s="105"/>
      <c r="J96" s="125"/>
      <c r="K96" s="105"/>
      <c r="L96" s="105"/>
      <c r="M96" s="105"/>
      <c r="N96" s="105"/>
      <c r="O96" s="126"/>
      <c r="P96" s="10"/>
      <c r="Q96" s="10"/>
      <c r="R96" s="10"/>
      <c r="S96" s="10"/>
      <c r="T96" s="10"/>
      <c r="U96" s="10"/>
      <c r="V96" s="10"/>
      <c r="W96" s="10"/>
      <c r="X96" s="10"/>
      <c r="Y96" s="10"/>
      <c r="Z96" s="10"/>
      <c r="AA96" s="100"/>
      <c r="AB96" s="10"/>
      <c r="AC96" s="10"/>
      <c r="AD96" s="10"/>
      <c r="AE96" s="10"/>
      <c r="AF96" s="10"/>
      <c r="AG96" s="10"/>
      <c r="AH96" s="10"/>
      <c r="AI96" s="10"/>
    </row>
    <row r="97" spans="1:36" x14ac:dyDescent="0.15">
      <c r="A97" s="120" t="s">
        <v>72</v>
      </c>
      <c r="B97" s="10"/>
      <c r="C97" s="10"/>
      <c r="D97" s="105"/>
      <c r="E97" s="105"/>
      <c r="F97" s="105"/>
      <c r="G97" s="105"/>
      <c r="H97" s="105"/>
      <c r="I97" s="105"/>
      <c r="J97" s="125"/>
      <c r="K97" s="105"/>
      <c r="L97" s="105"/>
      <c r="M97" s="105"/>
      <c r="N97" s="105"/>
      <c r="O97" s="126"/>
      <c r="P97" s="10"/>
      <c r="Q97" s="10"/>
      <c r="R97" s="10"/>
      <c r="S97" s="10"/>
      <c r="T97" s="10"/>
      <c r="U97" s="10"/>
      <c r="V97" s="10"/>
      <c r="W97" s="10"/>
      <c r="X97" s="10"/>
      <c r="Y97" s="10"/>
      <c r="Z97" s="10"/>
      <c r="AA97" s="100"/>
      <c r="AB97" s="10"/>
      <c r="AC97" s="10"/>
      <c r="AD97" s="10"/>
      <c r="AE97" s="10"/>
      <c r="AF97" s="10"/>
      <c r="AG97" s="10"/>
      <c r="AH97" s="10"/>
      <c r="AI97" s="10"/>
    </row>
    <row r="98" spans="1:36" ht="28" x14ac:dyDescent="0.15">
      <c r="A98" s="128" t="s">
        <v>109</v>
      </c>
      <c r="B98" s="122" t="s">
        <v>53</v>
      </c>
      <c r="C98" s="26" t="s">
        <v>54</v>
      </c>
      <c r="D98" s="122" t="s">
        <v>55</v>
      </c>
      <c r="E98" s="122" t="s">
        <v>56</v>
      </c>
      <c r="F98" s="122" t="s">
        <v>101</v>
      </c>
      <c r="G98" s="122" t="s">
        <v>102</v>
      </c>
      <c r="H98" s="122" t="s">
        <v>103</v>
      </c>
      <c r="I98" s="26" t="s">
        <v>104</v>
      </c>
      <c r="J98" s="122" t="s">
        <v>57</v>
      </c>
      <c r="K98" s="122" t="s">
        <v>105</v>
      </c>
      <c r="L98" s="122" t="s">
        <v>106</v>
      </c>
      <c r="M98" s="122" t="s">
        <v>952</v>
      </c>
      <c r="N98" s="122" t="s">
        <v>59</v>
      </c>
      <c r="O98" s="122" t="s">
        <v>92</v>
      </c>
      <c r="P98" s="386" t="s">
        <v>640</v>
      </c>
      <c r="Q98" s="122" t="s">
        <v>60</v>
      </c>
      <c r="R98" s="122" t="s">
        <v>78</v>
      </c>
      <c r="S98" s="35" t="s">
        <v>62</v>
      </c>
      <c r="T98" s="123" t="s">
        <v>63</v>
      </c>
      <c r="U98" s="10"/>
      <c r="V98" s="10"/>
      <c r="W98" s="10"/>
      <c r="X98" s="10"/>
      <c r="Y98" s="100"/>
      <c r="Z98" s="10"/>
      <c r="AA98" s="10"/>
      <c r="AB98" s="10"/>
      <c r="AC98" s="10"/>
      <c r="AD98" s="10"/>
      <c r="AE98" s="10"/>
      <c r="AF98" s="10"/>
      <c r="AG98" s="10"/>
      <c r="AH98" s="10"/>
      <c r="AI98" s="10"/>
      <c r="AJ98" s="10"/>
    </row>
    <row r="99" spans="1:36" x14ac:dyDescent="0.15">
      <c r="A99" s="386" t="s">
        <v>902</v>
      </c>
      <c r="B99" s="456">
        <v>363713.40959596599</v>
      </c>
      <c r="C99" s="456">
        <v>19480.453146905598</v>
      </c>
      <c r="D99" s="456">
        <v>521206.46913710202</v>
      </c>
      <c r="E99" s="456">
        <v>10596.2302783057</v>
      </c>
      <c r="F99" s="456">
        <v>21629.194411209701</v>
      </c>
      <c r="G99" s="456">
        <v>104832.08540001699</v>
      </c>
      <c r="H99" s="457">
        <v>69253.570033467302</v>
      </c>
      <c r="I99" s="457">
        <v>91105.519269037002</v>
      </c>
      <c r="J99" s="456">
        <v>369554.53408483602</v>
      </c>
      <c r="K99" s="456">
        <v>522.18979572411604</v>
      </c>
      <c r="L99" s="456">
        <v>769.43229191005196</v>
      </c>
      <c r="M99" s="456">
        <v>856755.18758514395</v>
      </c>
      <c r="N99" s="456">
        <v>72483.226604268799</v>
      </c>
      <c r="O99" s="456">
        <v>1596.89339379128</v>
      </c>
      <c r="P99" s="456">
        <v>111846.16954382601</v>
      </c>
      <c r="Q99" s="456">
        <v>77886.643373061001</v>
      </c>
      <c r="R99" s="456">
        <v>48019.329849798203</v>
      </c>
      <c r="S99" s="456">
        <v>809.70182579942002</v>
      </c>
      <c r="T99" s="112">
        <v>2742060.2396201692</v>
      </c>
      <c r="U99" s="113"/>
      <c r="V99" s="10"/>
      <c r="W99" s="10"/>
      <c r="X99" s="10"/>
      <c r="Y99" s="100"/>
      <c r="Z99" s="10"/>
      <c r="AA99" s="10"/>
      <c r="AB99" s="10"/>
      <c r="AC99" s="10"/>
      <c r="AD99" s="10"/>
      <c r="AE99" s="10"/>
      <c r="AF99" s="10"/>
      <c r="AG99" s="10"/>
      <c r="AH99" s="10"/>
      <c r="AI99" s="10"/>
      <c r="AJ99" s="10"/>
    </row>
    <row r="100" spans="1:36" x14ac:dyDescent="0.15">
      <c r="A100" s="386" t="s">
        <v>903</v>
      </c>
      <c r="B100" s="456">
        <v>390965.82441169798</v>
      </c>
      <c r="C100" s="456">
        <v>19791.720746095201</v>
      </c>
      <c r="D100" s="456">
        <v>478621.62583445699</v>
      </c>
      <c r="E100" s="456">
        <v>1197.1565544568</v>
      </c>
      <c r="F100" s="456">
        <v>16458.533407917199</v>
      </c>
      <c r="G100" s="456">
        <v>144862.51867331</v>
      </c>
      <c r="H100" s="457">
        <v>29783.161959917201</v>
      </c>
      <c r="I100" s="457">
        <v>102678.37328781</v>
      </c>
      <c r="J100" s="456">
        <v>542325.31895029603</v>
      </c>
      <c r="K100" s="456">
        <v>484.62638593371901</v>
      </c>
      <c r="L100" s="456">
        <v>511.14646058157001</v>
      </c>
      <c r="M100" s="456">
        <v>865015.92369003198</v>
      </c>
      <c r="N100" s="456">
        <v>38061.775061779597</v>
      </c>
      <c r="O100" s="456">
        <v>1693.95814476534</v>
      </c>
      <c r="P100" s="456">
        <v>104525.523780207</v>
      </c>
      <c r="Q100" s="456">
        <v>48188.466366671601</v>
      </c>
      <c r="R100" s="456">
        <v>51557.440805849597</v>
      </c>
      <c r="S100" s="456">
        <v>903.57063021603904</v>
      </c>
      <c r="T100" s="112">
        <v>2837626.6651519942</v>
      </c>
      <c r="U100" s="113"/>
      <c r="V100" s="10"/>
      <c r="W100" s="10"/>
      <c r="X100" s="10"/>
      <c r="Y100" s="100"/>
      <c r="Z100" s="10"/>
      <c r="AA100" s="10"/>
      <c r="AB100" s="10"/>
      <c r="AC100" s="10"/>
      <c r="AD100" s="10"/>
      <c r="AE100" s="10"/>
      <c r="AF100" s="10"/>
      <c r="AG100" s="10"/>
      <c r="AH100" s="10"/>
      <c r="AI100" s="10"/>
      <c r="AJ100" s="10"/>
    </row>
    <row r="101" spans="1:36" x14ac:dyDescent="0.15">
      <c r="A101" s="386" t="s">
        <v>904</v>
      </c>
      <c r="B101" s="456">
        <v>363942.27767815499</v>
      </c>
      <c r="C101" s="456">
        <v>18794.422406662201</v>
      </c>
      <c r="D101" s="456">
        <v>381359.52618922398</v>
      </c>
      <c r="E101" s="456">
        <v>304.64479116257201</v>
      </c>
      <c r="F101" s="456">
        <v>11537.2945602983</v>
      </c>
      <c r="G101" s="456">
        <v>133280.08882089701</v>
      </c>
      <c r="H101" s="457">
        <v>62670.306646026598</v>
      </c>
      <c r="I101" s="457">
        <v>63181.919653445402</v>
      </c>
      <c r="J101" s="456">
        <v>493919.69420838403</v>
      </c>
      <c r="K101" s="456">
        <v>449.18033668585099</v>
      </c>
      <c r="L101" s="456">
        <v>394.95864717010397</v>
      </c>
      <c r="M101" s="456">
        <v>797061.75354733295</v>
      </c>
      <c r="N101" s="456">
        <v>56136.226247209102</v>
      </c>
      <c r="O101" s="456">
        <v>1478.5125130014401</v>
      </c>
      <c r="P101" s="456">
        <v>134571.21709105599</v>
      </c>
      <c r="Q101" s="456">
        <v>23753.0767118273</v>
      </c>
      <c r="R101" s="456">
        <v>65921.527540789903</v>
      </c>
      <c r="S101" s="456">
        <v>740.54922246001604</v>
      </c>
      <c r="T101" s="112">
        <v>2609497.1768117882</v>
      </c>
      <c r="U101" s="113"/>
      <c r="V101" s="10"/>
      <c r="W101" s="10"/>
      <c r="X101" s="10"/>
      <c r="Y101" s="100"/>
      <c r="Z101" s="10"/>
      <c r="AA101" s="10"/>
      <c r="AB101" s="10"/>
      <c r="AC101" s="10"/>
      <c r="AD101" s="10"/>
      <c r="AE101" s="10"/>
      <c r="AF101" s="10"/>
      <c r="AG101" s="10"/>
      <c r="AH101" s="10"/>
      <c r="AI101" s="10"/>
      <c r="AJ101" s="10"/>
    </row>
    <row r="102" spans="1:36" x14ac:dyDescent="0.15">
      <c r="A102" s="386" t="s">
        <v>905</v>
      </c>
      <c r="B102" s="456">
        <v>160810.488562254</v>
      </c>
      <c r="C102" s="456">
        <v>18426.950635026202</v>
      </c>
      <c r="D102" s="456">
        <v>374502.52216911397</v>
      </c>
      <c r="E102" s="456">
        <v>1949.3421711968199</v>
      </c>
      <c r="F102" s="456">
        <v>21083.243427212299</v>
      </c>
      <c r="G102" s="456">
        <v>316652.233935119</v>
      </c>
      <c r="H102" s="457">
        <v>101133.298125236</v>
      </c>
      <c r="I102" s="457">
        <v>64534.573965935</v>
      </c>
      <c r="J102" s="456">
        <v>467762.73250516498</v>
      </c>
      <c r="K102" s="456">
        <v>342.832604489289</v>
      </c>
      <c r="L102" s="456">
        <v>406.95177953224601</v>
      </c>
      <c r="M102" s="456">
        <v>898425.76564515894</v>
      </c>
      <c r="N102" s="456">
        <v>101679.186665145</v>
      </c>
      <c r="O102" s="456">
        <v>1222.18585417233</v>
      </c>
      <c r="P102" s="456">
        <v>195696.18834478399</v>
      </c>
      <c r="Q102" s="456">
        <v>24053.312483400299</v>
      </c>
      <c r="R102" s="456">
        <v>47712.416322668003</v>
      </c>
      <c r="S102" s="456">
        <v>804.53893429972197</v>
      </c>
      <c r="T102" s="112">
        <v>2797198.7641299083</v>
      </c>
      <c r="U102" s="113"/>
      <c r="V102" s="10"/>
      <c r="W102" s="10"/>
      <c r="X102" s="10"/>
      <c r="Y102" s="100"/>
      <c r="Z102" s="10"/>
      <c r="AA102" s="10"/>
      <c r="AB102" s="10"/>
      <c r="AC102" s="10"/>
      <c r="AD102" s="10"/>
      <c r="AE102" s="10"/>
      <c r="AF102" s="10"/>
      <c r="AG102" s="10"/>
      <c r="AH102" s="10"/>
      <c r="AI102" s="10"/>
      <c r="AJ102" s="10"/>
    </row>
    <row r="103" spans="1:36" x14ac:dyDescent="0.15">
      <c r="A103" s="386" t="s">
        <v>906</v>
      </c>
      <c r="B103" s="456">
        <v>604631.64713288494</v>
      </c>
      <c r="C103" s="456">
        <v>17190.104503005699</v>
      </c>
      <c r="D103" s="456">
        <v>501743.13482365099</v>
      </c>
      <c r="E103" s="456">
        <v>1356.4606479480799</v>
      </c>
      <c r="F103" s="456">
        <v>5557.8729591825904</v>
      </c>
      <c r="G103" s="456">
        <v>45371.910015230897</v>
      </c>
      <c r="H103" s="457">
        <v>152069.24435605001</v>
      </c>
      <c r="I103" s="457">
        <v>139584.21966772899</v>
      </c>
      <c r="J103" s="456">
        <v>456207.21966462</v>
      </c>
      <c r="K103" s="456">
        <v>357.765764955431</v>
      </c>
      <c r="L103" s="456">
        <v>861.072177193127</v>
      </c>
      <c r="M103" s="456">
        <v>874991.73841324903</v>
      </c>
      <c r="N103" s="456">
        <v>50382.669158599303</v>
      </c>
      <c r="O103" s="456">
        <v>1606.2319407016</v>
      </c>
      <c r="P103" s="456">
        <v>83922.503576408097</v>
      </c>
      <c r="Q103" s="456">
        <v>18779.137113112101</v>
      </c>
      <c r="R103" s="456">
        <v>44184.403433824802</v>
      </c>
      <c r="S103" s="456">
        <v>775.09472431708105</v>
      </c>
      <c r="T103" s="112">
        <v>2999572.4300726629</v>
      </c>
      <c r="U103" s="113"/>
      <c r="V103" s="10"/>
      <c r="W103" s="10"/>
      <c r="X103" s="10"/>
      <c r="Y103" s="100"/>
      <c r="Z103" s="10"/>
      <c r="AA103" s="10"/>
      <c r="AB103" s="10"/>
      <c r="AC103" s="10"/>
      <c r="AD103" s="10"/>
      <c r="AE103" s="10"/>
      <c r="AF103" s="10"/>
      <c r="AG103" s="10"/>
      <c r="AH103" s="10"/>
      <c r="AI103" s="10"/>
      <c r="AJ103" s="10"/>
    </row>
    <row r="104" spans="1:36" x14ac:dyDescent="0.15">
      <c r="A104" s="386" t="s">
        <v>907</v>
      </c>
      <c r="B104" s="456">
        <v>860537.25092522299</v>
      </c>
      <c r="C104" s="456">
        <v>20679.6483474411</v>
      </c>
      <c r="D104" s="456">
        <v>583714.812833542</v>
      </c>
      <c r="E104" s="456">
        <v>1413.6713645253301</v>
      </c>
      <c r="F104" s="456">
        <v>5837.7843633638604</v>
      </c>
      <c r="G104" s="456">
        <v>38823.7556906463</v>
      </c>
      <c r="H104" s="457">
        <v>90988.187566651002</v>
      </c>
      <c r="I104" s="457">
        <v>332895.71224324498</v>
      </c>
      <c r="J104" s="456">
        <v>505841.49474019901</v>
      </c>
      <c r="K104" s="456">
        <v>426.36473130807201</v>
      </c>
      <c r="L104" s="456">
        <v>697.45064096059605</v>
      </c>
      <c r="M104" s="456">
        <v>912455.39688302495</v>
      </c>
      <c r="N104" s="456">
        <v>21701.002942111299</v>
      </c>
      <c r="O104" s="456">
        <v>1467.8813610160701</v>
      </c>
      <c r="P104" s="456">
        <v>89885.974854928398</v>
      </c>
      <c r="Q104" s="456">
        <v>35102.186486197003</v>
      </c>
      <c r="R104" s="456">
        <v>50970.838612115898</v>
      </c>
      <c r="S104" s="456">
        <v>925.07470773812304</v>
      </c>
      <c r="T104" s="112">
        <v>3554364.489294237</v>
      </c>
      <c r="U104" s="113"/>
      <c r="V104" s="10"/>
      <c r="W104" s="10"/>
      <c r="X104" s="10"/>
      <c r="Y104" s="100"/>
      <c r="Z104" s="10"/>
      <c r="AA104" s="10"/>
      <c r="AB104" s="10"/>
      <c r="AC104" s="10"/>
      <c r="AD104" s="10"/>
      <c r="AE104" s="10"/>
      <c r="AF104" s="10"/>
      <c r="AG104" s="10"/>
      <c r="AH104" s="10"/>
      <c r="AI104" s="10"/>
      <c r="AJ104" s="10"/>
    </row>
    <row r="105" spans="1:36" x14ac:dyDescent="0.15">
      <c r="A105" s="386" t="s">
        <v>908</v>
      </c>
      <c r="B105" s="456">
        <v>550214.15690170298</v>
      </c>
      <c r="C105" s="456">
        <v>19087.559050887801</v>
      </c>
      <c r="D105" s="456">
        <v>516155.21590145899</v>
      </c>
      <c r="E105" s="456">
        <v>2029.05382972396</v>
      </c>
      <c r="F105" s="456">
        <v>11513.760799502899</v>
      </c>
      <c r="G105" s="456">
        <v>28378.315790470599</v>
      </c>
      <c r="H105" s="457">
        <v>47985.699839467103</v>
      </c>
      <c r="I105" s="457">
        <v>64889.250409990498</v>
      </c>
      <c r="J105" s="456">
        <v>379115.55563083902</v>
      </c>
      <c r="K105" s="456">
        <v>485.12615912780097</v>
      </c>
      <c r="L105" s="456">
        <v>577.82049957848994</v>
      </c>
      <c r="M105" s="456">
        <v>865073.851034138</v>
      </c>
      <c r="N105" s="456">
        <v>71933.484237291806</v>
      </c>
      <c r="O105" s="456">
        <v>1677.7814802573901</v>
      </c>
      <c r="P105" s="456">
        <v>90335.427773337797</v>
      </c>
      <c r="Q105" s="456">
        <v>16176.797194668799</v>
      </c>
      <c r="R105" s="456">
        <v>56908.889088048498</v>
      </c>
      <c r="S105" s="456">
        <v>2036.0804321886901</v>
      </c>
      <c r="T105" s="112">
        <v>2724573.8260526815</v>
      </c>
      <c r="U105" s="113"/>
      <c r="V105" s="10"/>
      <c r="W105" s="10"/>
      <c r="X105" s="10"/>
      <c r="Y105" s="100"/>
      <c r="Z105" s="10"/>
      <c r="AA105" s="10"/>
      <c r="AB105" s="10"/>
      <c r="AC105" s="10"/>
      <c r="AD105" s="10"/>
      <c r="AE105" s="10"/>
      <c r="AF105" s="10"/>
      <c r="AG105" s="10"/>
      <c r="AH105" s="10"/>
      <c r="AI105" s="10"/>
      <c r="AJ105" s="10"/>
    </row>
    <row r="106" spans="1:36" x14ac:dyDescent="0.15">
      <c r="A106" s="386" t="s">
        <v>909</v>
      </c>
      <c r="B106" s="456">
        <v>763762.85413356498</v>
      </c>
      <c r="C106" s="456">
        <v>22048.922997668298</v>
      </c>
      <c r="D106" s="456">
        <v>512663.77032114501</v>
      </c>
      <c r="E106" s="456">
        <v>718.56562359724103</v>
      </c>
      <c r="F106" s="456">
        <v>1436.6168179046299</v>
      </c>
      <c r="G106" s="456">
        <v>28491.089192899799</v>
      </c>
      <c r="H106" s="457"/>
      <c r="I106" s="457">
        <v>334801.688358046</v>
      </c>
      <c r="J106" s="456">
        <v>369262.56045376603</v>
      </c>
      <c r="K106" s="456">
        <v>475.208720722235</v>
      </c>
      <c r="L106" s="456">
        <v>532.39446163456796</v>
      </c>
      <c r="M106" s="456">
        <v>893301.00553652795</v>
      </c>
      <c r="N106" s="456">
        <v>81277.783439526305</v>
      </c>
      <c r="O106" s="456">
        <v>2090.03116408083</v>
      </c>
      <c r="P106" s="456">
        <v>106200.60667821</v>
      </c>
      <c r="Q106" s="456">
        <v>18469.3983645718</v>
      </c>
      <c r="R106" s="456">
        <v>41228.9262254852</v>
      </c>
      <c r="S106" s="456">
        <v>1690.04838824737</v>
      </c>
      <c r="T106" s="112">
        <v>3178451.4708775985</v>
      </c>
      <c r="U106" s="113"/>
      <c r="V106" s="10"/>
      <c r="W106" s="10"/>
      <c r="X106" s="10"/>
      <c r="Y106" s="100"/>
      <c r="Z106" s="10"/>
      <c r="AA106" s="10"/>
      <c r="AB106" s="10"/>
      <c r="AC106" s="10"/>
      <c r="AD106" s="10"/>
      <c r="AE106" s="10"/>
      <c r="AF106" s="10"/>
      <c r="AG106" s="10"/>
      <c r="AH106" s="10"/>
      <c r="AI106" s="10"/>
      <c r="AJ106" s="10"/>
    </row>
    <row r="107" spans="1:36" x14ac:dyDescent="0.15">
      <c r="A107" s="386" t="s">
        <v>910</v>
      </c>
      <c r="B107" s="456">
        <v>881015.57043164503</v>
      </c>
      <c r="C107" s="456">
        <v>19701.906721965399</v>
      </c>
      <c r="D107" s="456">
        <v>483714.97185640899</v>
      </c>
      <c r="E107" s="456">
        <v>459.91187757160498</v>
      </c>
      <c r="F107" s="456">
        <v>11852.3857582565</v>
      </c>
      <c r="G107" s="456">
        <v>10006.278600674101</v>
      </c>
      <c r="H107" s="457"/>
      <c r="I107" s="457">
        <v>100567.086366968</v>
      </c>
      <c r="J107" s="456">
        <v>486185.94731063198</v>
      </c>
      <c r="K107" s="456">
        <v>464.955606893636</v>
      </c>
      <c r="L107" s="456">
        <v>390.97151663061197</v>
      </c>
      <c r="M107" s="456">
        <v>637915.16144703096</v>
      </c>
      <c r="N107" s="456">
        <v>79114.558306355</v>
      </c>
      <c r="O107" s="456">
        <v>1319.1762376315801</v>
      </c>
      <c r="P107" s="456">
        <v>99718.083869020396</v>
      </c>
      <c r="Q107" s="456">
        <v>31672.671503658901</v>
      </c>
      <c r="R107" s="456">
        <v>40270.6015520086</v>
      </c>
      <c r="S107" s="456">
        <v>1305.10307042114</v>
      </c>
      <c r="T107" s="112">
        <v>2885675.3420337727</v>
      </c>
      <c r="U107" s="113"/>
      <c r="V107" s="10"/>
      <c r="W107" s="10"/>
      <c r="X107" s="10"/>
      <c r="Y107" s="100"/>
      <c r="Z107" s="10"/>
      <c r="AA107" s="10"/>
      <c r="AB107" s="10"/>
      <c r="AC107" s="10"/>
      <c r="AD107" s="10"/>
      <c r="AE107" s="10"/>
      <c r="AF107" s="10"/>
      <c r="AG107" s="10"/>
      <c r="AH107" s="10"/>
      <c r="AI107" s="10"/>
      <c r="AJ107" s="10"/>
    </row>
    <row r="108" spans="1:36" x14ac:dyDescent="0.15">
      <c r="A108" s="386" t="s">
        <v>911</v>
      </c>
      <c r="B108" s="456">
        <v>761157.191228671</v>
      </c>
      <c r="C108" s="456">
        <v>23656.4211274851</v>
      </c>
      <c r="D108" s="456">
        <v>484774.03114982502</v>
      </c>
      <c r="E108" s="456">
        <v>2473.0658911960099</v>
      </c>
      <c r="F108" s="456">
        <v>15536.4180461755</v>
      </c>
      <c r="G108" s="456">
        <v>35373.874911868901</v>
      </c>
      <c r="H108" s="457"/>
      <c r="I108" s="457">
        <v>111279.193813561</v>
      </c>
      <c r="J108" s="456">
        <v>1653004.85424897</v>
      </c>
      <c r="K108" s="456">
        <v>366.38829364161899</v>
      </c>
      <c r="L108" s="456">
        <v>445.66517227142998</v>
      </c>
      <c r="M108" s="456">
        <v>669056.89127721195</v>
      </c>
      <c r="N108" s="456">
        <v>74460.171442694002</v>
      </c>
      <c r="O108" s="456">
        <v>1530.2624867772599</v>
      </c>
      <c r="P108" s="456">
        <v>140629.45434535501</v>
      </c>
      <c r="Q108" s="456">
        <v>23494.511703055399</v>
      </c>
      <c r="R108" s="456">
        <v>41045.522201401101</v>
      </c>
      <c r="S108" s="456">
        <v>1391.3361473539801</v>
      </c>
      <c r="T108" s="112">
        <v>4039675.2534875143</v>
      </c>
      <c r="U108" s="113"/>
      <c r="V108" s="10"/>
      <c r="W108" s="10"/>
      <c r="X108" s="10"/>
      <c r="Y108" s="100"/>
      <c r="Z108" s="10"/>
      <c r="AA108" s="10"/>
      <c r="AB108" s="10"/>
      <c r="AC108" s="10"/>
      <c r="AD108" s="10"/>
      <c r="AE108" s="10"/>
      <c r="AF108" s="10"/>
      <c r="AG108" s="10"/>
      <c r="AH108" s="10"/>
      <c r="AI108" s="10"/>
      <c r="AJ108" s="10"/>
    </row>
    <row r="109" spans="1:36" x14ac:dyDescent="0.15">
      <c r="A109" s="386" t="s">
        <v>912</v>
      </c>
      <c r="B109" s="456">
        <v>846183.82157886995</v>
      </c>
      <c r="C109" s="456">
        <v>31644.525082939301</v>
      </c>
      <c r="D109" s="456">
        <v>391382.69354444899</v>
      </c>
      <c r="E109" s="456">
        <v>2134.7618483044198</v>
      </c>
      <c r="F109" s="456">
        <v>2649.2809593500501</v>
      </c>
      <c r="G109" s="456">
        <v>31357.526258938</v>
      </c>
      <c r="H109" s="457"/>
      <c r="I109" s="457">
        <v>67080.947074966505</v>
      </c>
      <c r="J109" s="456">
        <v>1948953.25143955</v>
      </c>
      <c r="K109" s="456">
        <v>72.117681408300896</v>
      </c>
      <c r="L109" s="456">
        <v>58.935870148241499</v>
      </c>
      <c r="M109" s="456">
        <v>656001.95280032302</v>
      </c>
      <c r="N109" s="456">
        <v>45572.865246772701</v>
      </c>
      <c r="O109" s="456">
        <v>1782.85037442669</v>
      </c>
      <c r="P109" s="456">
        <v>138213.08517380501</v>
      </c>
      <c r="Q109" s="456">
        <v>12124.8801342646</v>
      </c>
      <c r="R109" s="456">
        <v>50055.952124242598</v>
      </c>
      <c r="S109" s="456">
        <v>1058.60416685324</v>
      </c>
      <c r="T109" s="112">
        <v>4226328.0513596116</v>
      </c>
      <c r="U109" s="113"/>
      <c r="V109" s="10"/>
      <c r="W109" s="10"/>
      <c r="X109" s="10"/>
      <c r="Y109" s="100"/>
      <c r="Z109" s="10"/>
      <c r="AA109" s="10"/>
      <c r="AB109" s="10"/>
      <c r="AC109" s="10"/>
      <c r="AD109" s="10"/>
      <c r="AE109" s="10"/>
      <c r="AF109" s="10"/>
      <c r="AG109" s="10"/>
      <c r="AH109" s="10"/>
      <c r="AI109" s="10"/>
      <c r="AJ109" s="10"/>
    </row>
    <row r="110" spans="1:36" x14ac:dyDescent="0.15">
      <c r="A110" s="386" t="s">
        <v>913</v>
      </c>
      <c r="B110" s="456">
        <v>669138.87692768604</v>
      </c>
      <c r="C110" s="456">
        <v>22844.046931379398</v>
      </c>
      <c r="D110" s="456">
        <v>514377.604497811</v>
      </c>
      <c r="E110" s="456">
        <v>2234.3008384397199</v>
      </c>
      <c r="F110" s="456">
        <v>3887.6269368911098</v>
      </c>
      <c r="G110" s="456">
        <v>18828.729339884499</v>
      </c>
      <c r="H110" s="457"/>
      <c r="I110" s="457">
        <v>126325.44244513</v>
      </c>
      <c r="J110" s="456">
        <v>361028.10355108802</v>
      </c>
      <c r="K110" s="456"/>
      <c r="L110" s="456"/>
      <c r="M110" s="456">
        <v>936964.15291271405</v>
      </c>
      <c r="N110" s="456">
        <v>47592.0836771838</v>
      </c>
      <c r="O110" s="456">
        <v>1887.72534194588</v>
      </c>
      <c r="P110" s="456">
        <v>157774.450801584</v>
      </c>
      <c r="Q110" s="456">
        <v>13013.860266646299</v>
      </c>
      <c r="R110" s="456">
        <v>84886.035493853502</v>
      </c>
      <c r="S110" s="456">
        <v>1111.6741937361601</v>
      </c>
      <c r="T110" s="112">
        <v>2961894.7141559739</v>
      </c>
      <c r="U110" s="113"/>
      <c r="V110" s="10"/>
      <c r="W110" s="10"/>
      <c r="X110" s="10"/>
      <c r="Y110" s="100"/>
      <c r="Z110" s="10"/>
      <c r="AA110" s="10"/>
      <c r="AB110" s="10"/>
      <c r="AC110" s="10"/>
      <c r="AD110" s="10"/>
      <c r="AE110" s="10"/>
      <c r="AF110" s="10"/>
      <c r="AG110" s="10"/>
      <c r="AH110" s="10"/>
      <c r="AI110" s="10"/>
      <c r="AJ110" s="10"/>
    </row>
    <row r="111" spans="1:36" x14ac:dyDescent="0.15">
      <c r="A111" s="124" t="s">
        <v>110</v>
      </c>
      <c r="B111" s="112">
        <v>7216073.3695083205</v>
      </c>
      <c r="C111" s="112">
        <v>253346.68169746129</v>
      </c>
      <c r="D111" s="112">
        <v>5744216.3782581883</v>
      </c>
      <c r="E111" s="112">
        <v>26867.165716428259</v>
      </c>
      <c r="F111" s="112">
        <v>128980.01244726466</v>
      </c>
      <c r="G111" s="112">
        <v>936258.40662995598</v>
      </c>
      <c r="H111" s="112">
        <v>553883.46852681518</v>
      </c>
      <c r="I111" s="112">
        <v>1598923.9265558633</v>
      </c>
      <c r="J111" s="112">
        <v>8033161.2667883448</v>
      </c>
      <c r="K111" s="112">
        <v>4446.7560808900698</v>
      </c>
      <c r="L111" s="112">
        <v>5646.7995176110362</v>
      </c>
      <c r="M111" s="112">
        <v>9863018.7807718869</v>
      </c>
      <c r="N111" s="112">
        <v>740395.03302893671</v>
      </c>
      <c r="O111" s="112">
        <v>19353.490292567691</v>
      </c>
      <c r="P111" s="112">
        <v>1453318.6858325216</v>
      </c>
      <c r="Q111" s="112">
        <v>342714.94170113513</v>
      </c>
      <c r="R111" s="112">
        <v>622761.88325008587</v>
      </c>
      <c r="S111" s="112">
        <v>13551.376443630983</v>
      </c>
      <c r="T111" s="112">
        <v>37556918.423047908</v>
      </c>
      <c r="U111" s="113"/>
      <c r="V111" s="10"/>
      <c r="W111" s="10"/>
      <c r="X111" s="10"/>
      <c r="Y111" s="100"/>
      <c r="Z111" s="10"/>
      <c r="AA111" s="10"/>
      <c r="AB111" s="10"/>
      <c r="AC111" s="10"/>
      <c r="AD111" s="10"/>
      <c r="AE111" s="10"/>
      <c r="AF111" s="10"/>
      <c r="AG111" s="10"/>
      <c r="AH111" s="10"/>
      <c r="AI111" s="10"/>
      <c r="AJ111" s="10"/>
    </row>
    <row r="112" spans="1:36" x14ac:dyDescent="0.15">
      <c r="A112" s="133"/>
      <c r="B112" s="638"/>
      <c r="C112" s="639"/>
      <c r="D112" s="639"/>
      <c r="E112" s="639"/>
      <c r="F112" s="639"/>
      <c r="G112" s="639"/>
      <c r="H112" s="640"/>
      <c r="I112" s="640"/>
      <c r="J112" s="639"/>
      <c r="K112" s="639"/>
      <c r="L112" s="639"/>
      <c r="M112" s="639"/>
      <c r="N112" s="641"/>
      <c r="O112" s="638"/>
      <c r="P112" s="638"/>
      <c r="Q112" s="638"/>
      <c r="R112" s="638"/>
      <c r="S112" s="638"/>
      <c r="T112" s="638"/>
      <c r="U112" s="113"/>
      <c r="V112"/>
      <c r="W112" s="113"/>
      <c r="X112" s="113"/>
      <c r="Y112" s="113"/>
      <c r="Z112" s="113"/>
      <c r="AA112" s="100"/>
      <c r="AB112" s="113"/>
      <c r="AC112" s="113"/>
      <c r="AD112" s="113"/>
      <c r="AE112" s="113"/>
      <c r="AF112" s="113"/>
      <c r="AG112" s="10"/>
      <c r="AH112" s="10"/>
      <c r="AI112" s="10"/>
    </row>
    <row r="113" spans="1:35" x14ac:dyDescent="0.15">
      <c r="A113" s="120"/>
      <c r="B113" s="642"/>
      <c r="C113" s="643"/>
      <c r="D113" s="643"/>
      <c r="E113" s="643"/>
      <c r="F113" s="643"/>
      <c r="G113" s="643"/>
      <c r="H113" s="644"/>
      <c r="I113" s="644"/>
      <c r="J113" s="643"/>
      <c r="K113" s="643"/>
      <c r="L113" s="643"/>
      <c r="M113" s="643"/>
      <c r="N113" s="645"/>
      <c r="O113" s="642"/>
      <c r="P113" s="642"/>
      <c r="Q113" s="642"/>
      <c r="R113" s="642"/>
      <c r="S113" s="642"/>
      <c r="T113" s="642"/>
      <c r="U113" s="10"/>
      <c r="V113"/>
      <c r="W113" s="10"/>
      <c r="X113" s="10"/>
      <c r="Y113" s="10"/>
      <c r="Z113" s="10"/>
      <c r="AA113" s="100"/>
      <c r="AB113" s="10"/>
      <c r="AC113" s="10"/>
      <c r="AD113" s="10"/>
      <c r="AE113" s="10"/>
      <c r="AF113" s="10"/>
      <c r="AG113" s="10"/>
      <c r="AH113" s="10"/>
      <c r="AI113" s="10"/>
    </row>
    <row r="114" spans="1:35" ht="23" customHeight="1" x14ac:dyDescent="0.15">
      <c r="A114" s="120"/>
      <c r="B114" s="10"/>
      <c r="C114" s="105"/>
      <c r="D114" s="105"/>
      <c r="E114" s="105"/>
      <c r="F114" s="105"/>
      <c r="G114" s="105"/>
      <c r="H114" s="125"/>
      <c r="I114" s="125"/>
      <c r="J114" s="105"/>
      <c r="K114" s="105"/>
      <c r="L114" s="105"/>
      <c r="M114" s="105"/>
      <c r="N114" s="126"/>
      <c r="O114" s="10"/>
      <c r="P114" s="10"/>
      <c r="Q114" s="10"/>
      <c r="R114" s="10"/>
      <c r="S114" s="10"/>
      <c r="T114" s="10"/>
      <c r="U114" s="10"/>
      <c r="V114" s="10"/>
      <c r="W114" s="10"/>
      <c r="X114" s="10"/>
      <c r="Y114" s="10"/>
      <c r="Z114" s="10"/>
      <c r="AA114" s="100"/>
      <c r="AB114" s="10"/>
      <c r="AC114" s="10"/>
      <c r="AD114" s="10"/>
      <c r="AE114" s="10"/>
      <c r="AF114" s="10"/>
      <c r="AG114" s="10"/>
      <c r="AH114" s="10"/>
      <c r="AI114" s="10"/>
    </row>
    <row r="115" spans="1:35" ht="23" customHeight="1" x14ac:dyDescent="0.15">
      <c r="A115" s="120"/>
      <c r="B115" s="10"/>
      <c r="C115" s="105"/>
      <c r="D115" s="105"/>
      <c r="E115" s="105"/>
      <c r="F115" s="105"/>
      <c r="G115" s="105"/>
      <c r="H115" s="125"/>
      <c r="I115" s="125"/>
      <c r="J115" s="105"/>
      <c r="K115" s="105"/>
      <c r="L115" s="105"/>
      <c r="M115" s="105"/>
      <c r="N115" s="126"/>
      <c r="O115" s="10"/>
      <c r="P115" s="10"/>
      <c r="Q115" s="10"/>
      <c r="R115" s="10"/>
      <c r="S115" s="10"/>
      <c r="T115" s="10"/>
      <c r="U115" s="10"/>
      <c r="V115" s="10"/>
      <c r="W115" s="10"/>
      <c r="X115" s="10"/>
      <c r="Y115" s="10"/>
      <c r="Z115" s="10"/>
      <c r="AA115" s="100"/>
      <c r="AB115" s="10"/>
      <c r="AC115" s="10"/>
      <c r="AD115" s="10"/>
      <c r="AE115" s="10"/>
      <c r="AF115" s="10"/>
      <c r="AG115" s="10"/>
      <c r="AH115" s="10"/>
      <c r="AI115" s="10"/>
    </row>
    <row r="116" spans="1:35" ht="23" customHeight="1" x14ac:dyDescent="0.15">
      <c r="A116" s="120"/>
      <c r="B116" s="10"/>
      <c r="C116" s="105"/>
      <c r="D116" s="105"/>
      <c r="E116" s="105"/>
      <c r="F116" s="105"/>
      <c r="G116" s="105"/>
      <c r="H116" s="125"/>
      <c r="I116" s="125"/>
      <c r="J116" s="105"/>
      <c r="K116" s="105"/>
      <c r="L116" s="105"/>
      <c r="M116" s="105"/>
      <c r="N116" s="126"/>
      <c r="O116" s="10"/>
      <c r="P116" s="10"/>
      <c r="Q116" s="10"/>
      <c r="R116" s="10"/>
      <c r="S116" s="10"/>
      <c r="T116" s="10"/>
      <c r="U116" s="10"/>
      <c r="V116" s="10"/>
      <c r="W116" s="10"/>
      <c r="X116" s="10"/>
      <c r="Y116" s="10"/>
      <c r="Z116" s="10"/>
      <c r="AA116" s="100"/>
      <c r="AB116" s="10"/>
      <c r="AC116" s="10"/>
      <c r="AD116" s="10"/>
      <c r="AE116" s="10"/>
      <c r="AF116" s="10"/>
      <c r="AG116" s="10"/>
      <c r="AH116" s="10"/>
      <c r="AI116" s="10"/>
    </row>
    <row r="117" spans="1:35" ht="23" customHeight="1" x14ac:dyDescent="0.15">
      <c r="A117" s="120"/>
      <c r="B117" s="10"/>
      <c r="C117" s="105"/>
      <c r="D117" s="105"/>
      <c r="E117" s="105"/>
      <c r="F117" s="105"/>
      <c r="G117" s="105"/>
      <c r="H117" s="125"/>
      <c r="I117" s="125"/>
      <c r="J117" s="105"/>
      <c r="K117" s="105"/>
      <c r="L117" s="105"/>
      <c r="M117" s="105"/>
      <c r="N117" s="126"/>
      <c r="O117" s="10"/>
      <c r="P117" s="10"/>
      <c r="Q117" s="10"/>
      <c r="R117" s="10"/>
      <c r="S117" s="10"/>
      <c r="T117" s="10"/>
      <c r="U117" s="10"/>
      <c r="V117" s="10"/>
      <c r="W117" s="10"/>
      <c r="X117" s="10"/>
      <c r="Y117" s="10"/>
      <c r="Z117" s="10"/>
      <c r="AA117" s="100"/>
      <c r="AB117" s="10"/>
      <c r="AC117" s="10"/>
      <c r="AD117" s="10"/>
      <c r="AE117" s="10"/>
      <c r="AF117" s="10"/>
      <c r="AG117" s="10"/>
      <c r="AH117" s="10"/>
      <c r="AI117" s="10"/>
    </row>
    <row r="118" spans="1:35" ht="23" customHeight="1" x14ac:dyDescent="0.15">
      <c r="A118" s="120"/>
      <c r="B118" s="10"/>
      <c r="C118" s="105"/>
      <c r="D118" s="105"/>
      <c r="E118" s="105"/>
      <c r="F118" s="105"/>
      <c r="G118" s="105"/>
      <c r="H118" s="125"/>
      <c r="I118" s="125"/>
      <c r="J118" s="105"/>
      <c r="K118" s="105"/>
      <c r="L118" s="105"/>
      <c r="M118" s="105"/>
      <c r="N118" s="126"/>
      <c r="O118" s="10"/>
      <c r="P118" s="10"/>
      <c r="Q118" s="10"/>
      <c r="R118" s="10"/>
      <c r="S118" s="10"/>
      <c r="T118" s="10"/>
      <c r="U118" s="10"/>
      <c r="V118" s="10"/>
      <c r="W118" s="10"/>
      <c r="X118" s="10"/>
      <c r="Y118" s="10"/>
      <c r="Z118" s="10"/>
      <c r="AA118" s="100"/>
      <c r="AB118" s="10"/>
      <c r="AC118" s="10"/>
      <c r="AD118" s="10"/>
      <c r="AE118" s="10"/>
      <c r="AF118" s="10"/>
      <c r="AG118" s="10"/>
      <c r="AH118" s="10"/>
      <c r="AI118" s="10"/>
    </row>
    <row r="119" spans="1:35" ht="23" customHeight="1" x14ac:dyDescent="0.15">
      <c r="A119" s="120"/>
      <c r="B119" s="10"/>
      <c r="C119" s="105"/>
      <c r="D119" s="105"/>
      <c r="E119" s="105"/>
      <c r="F119" s="105"/>
      <c r="G119" s="105"/>
      <c r="H119" s="125"/>
      <c r="I119" s="125"/>
      <c r="J119" s="105"/>
      <c r="K119" s="105"/>
      <c r="L119" s="105"/>
      <c r="M119" s="105"/>
      <c r="N119" s="126"/>
      <c r="O119" s="10"/>
      <c r="P119" s="10"/>
      <c r="Q119" s="10"/>
      <c r="R119" s="10"/>
      <c r="S119" s="10"/>
      <c r="T119" s="10"/>
      <c r="U119" s="10"/>
      <c r="V119" s="10"/>
      <c r="W119" s="10"/>
      <c r="X119" s="10"/>
      <c r="Y119" s="10"/>
      <c r="Z119" s="10"/>
      <c r="AA119" s="100"/>
      <c r="AB119" s="10"/>
      <c r="AC119" s="10"/>
      <c r="AD119" s="10"/>
      <c r="AE119" s="10"/>
      <c r="AF119" s="10"/>
      <c r="AG119" s="10"/>
      <c r="AH119" s="10"/>
      <c r="AI119" s="10"/>
    </row>
    <row r="120" spans="1:35" ht="23" customHeight="1" x14ac:dyDescent="0.15">
      <c r="A120" s="120"/>
      <c r="B120" s="10"/>
      <c r="C120" s="105"/>
      <c r="D120" s="105"/>
      <c r="E120" s="105"/>
      <c r="F120" s="105"/>
      <c r="G120" s="105"/>
      <c r="H120" s="125"/>
      <c r="I120" s="125"/>
      <c r="J120" s="105"/>
      <c r="K120" s="105"/>
      <c r="L120" s="105"/>
      <c r="M120" s="105"/>
      <c r="N120" s="126"/>
      <c r="O120" s="10"/>
      <c r="P120" s="10"/>
      <c r="Q120" s="10"/>
      <c r="R120" s="10"/>
      <c r="S120" s="10"/>
      <c r="T120" s="10"/>
      <c r="U120" s="10"/>
      <c r="V120" s="10"/>
      <c r="W120" s="10"/>
      <c r="X120" s="10"/>
      <c r="Y120" s="10"/>
      <c r="Z120" s="10"/>
      <c r="AA120" s="100"/>
      <c r="AB120" s="10"/>
      <c r="AC120" s="10"/>
      <c r="AD120" s="10"/>
      <c r="AE120" s="10"/>
      <c r="AF120" s="10"/>
      <c r="AG120" s="10"/>
      <c r="AH120" s="10"/>
      <c r="AI120" s="10"/>
    </row>
    <row r="121" spans="1:35" ht="23" customHeight="1" x14ac:dyDescent="0.15">
      <c r="A121" s="120"/>
      <c r="B121" s="10"/>
      <c r="C121" s="105"/>
      <c r="D121" s="105"/>
      <c r="E121" s="105"/>
      <c r="F121" s="105"/>
      <c r="G121" s="105"/>
      <c r="H121" s="125"/>
      <c r="I121" s="125"/>
      <c r="J121" s="105"/>
      <c r="K121" s="105"/>
      <c r="L121" s="105"/>
      <c r="M121" s="105"/>
      <c r="N121" s="126"/>
      <c r="O121" s="10"/>
      <c r="P121" s="10"/>
      <c r="Q121" s="10"/>
      <c r="R121" s="10"/>
      <c r="S121" s="10"/>
      <c r="T121" s="10"/>
      <c r="U121" s="10"/>
      <c r="V121" s="10"/>
      <c r="W121" s="10"/>
      <c r="X121" s="10"/>
      <c r="Y121" s="10"/>
      <c r="Z121" s="10"/>
      <c r="AA121" s="100"/>
      <c r="AB121" s="10"/>
      <c r="AC121" s="10"/>
      <c r="AD121" s="10"/>
      <c r="AE121" s="10"/>
      <c r="AF121" s="10"/>
      <c r="AG121" s="10"/>
      <c r="AH121" s="10"/>
      <c r="AI121" s="10"/>
    </row>
    <row r="122" spans="1:35" x14ac:dyDescent="0.15">
      <c r="A122" s="120"/>
      <c r="B122" s="10"/>
      <c r="C122" s="105"/>
      <c r="D122" s="105"/>
      <c r="E122" s="105"/>
      <c r="F122" s="105"/>
      <c r="G122" s="105"/>
      <c r="H122" s="125"/>
      <c r="I122" s="125"/>
      <c r="J122" s="105"/>
      <c r="K122" s="105"/>
      <c r="L122" s="105"/>
      <c r="M122" s="105"/>
      <c r="N122" s="126"/>
      <c r="O122" s="10"/>
      <c r="P122" s="10"/>
      <c r="Q122" s="10"/>
      <c r="R122" s="10"/>
      <c r="S122" s="10"/>
      <c r="T122" s="10"/>
      <c r="U122" s="10"/>
      <c r="V122" s="10"/>
      <c r="W122" s="10"/>
      <c r="X122" s="10"/>
      <c r="Y122" s="10"/>
      <c r="Z122" s="10"/>
      <c r="AA122" s="100"/>
      <c r="AB122" s="10"/>
      <c r="AC122" s="10"/>
      <c r="AD122" s="10"/>
      <c r="AE122" s="10"/>
      <c r="AF122" s="10"/>
      <c r="AG122" s="10"/>
      <c r="AH122" s="10"/>
      <c r="AI122" s="10"/>
    </row>
    <row r="123" spans="1:35" ht="30" customHeight="1" x14ac:dyDescent="0.15">
      <c r="A123" s="441" t="s">
        <v>111</v>
      </c>
      <c r="B123" s="441"/>
      <c r="C123" s="441"/>
      <c r="D123" s="449"/>
      <c r="E123" s="10"/>
      <c r="F123" s="10"/>
      <c r="G123" s="10"/>
      <c r="H123" s="100"/>
      <c r="I123" s="100"/>
      <c r="J123" s="10"/>
      <c r="K123" s="10"/>
      <c r="L123" s="10"/>
      <c r="M123" s="10"/>
      <c r="N123" s="100"/>
      <c r="O123" s="10"/>
      <c r="P123" s="10"/>
      <c r="Q123" s="10"/>
      <c r="R123" s="10"/>
      <c r="S123" s="10"/>
      <c r="T123" s="10"/>
      <c r="U123" s="10"/>
      <c r="V123" s="10"/>
      <c r="W123" s="10"/>
      <c r="X123" s="10"/>
      <c r="Y123" s="10"/>
      <c r="Z123" s="10"/>
      <c r="AA123" s="100"/>
      <c r="AB123" s="10"/>
      <c r="AC123" s="10"/>
      <c r="AD123" s="10"/>
      <c r="AE123" s="10"/>
      <c r="AF123" s="10"/>
      <c r="AG123" s="10"/>
      <c r="AH123" s="10"/>
      <c r="AI123" s="10"/>
    </row>
    <row r="124" spans="1:35" ht="16" x14ac:dyDescent="0.15">
      <c r="A124" s="103"/>
      <c r="B124" s="10"/>
      <c r="C124" s="10"/>
      <c r="D124" s="10"/>
      <c r="E124" s="10"/>
      <c r="F124" s="10"/>
      <c r="G124" s="10"/>
      <c r="H124" s="100"/>
      <c r="I124" s="100"/>
      <c r="J124" s="10"/>
      <c r="K124" s="10"/>
      <c r="L124" s="10"/>
      <c r="M124" s="10"/>
      <c r="N124" s="100"/>
      <c r="O124" s="10"/>
      <c r="P124" s="10"/>
      <c r="Q124" s="10"/>
      <c r="R124" s="10"/>
      <c r="S124" s="10"/>
      <c r="T124" s="10"/>
      <c r="U124" s="10"/>
      <c r="V124" s="10"/>
      <c r="W124" s="10"/>
      <c r="X124" s="10"/>
      <c r="Y124" s="10"/>
      <c r="Z124" s="10"/>
      <c r="AA124" s="100"/>
      <c r="AB124" s="10"/>
      <c r="AC124" s="10"/>
      <c r="AD124" s="10"/>
      <c r="AE124" s="10"/>
      <c r="AF124" s="10"/>
      <c r="AG124" s="10"/>
      <c r="AH124" s="10"/>
      <c r="AI124" s="10"/>
    </row>
    <row r="125" spans="1:35" x14ac:dyDescent="0.15">
      <c r="A125" s="102"/>
      <c r="B125" s="10"/>
      <c r="C125" s="10"/>
      <c r="D125" s="10"/>
      <c r="E125" s="10"/>
      <c r="F125" s="10"/>
      <c r="G125" s="10"/>
      <c r="H125" s="100"/>
      <c r="I125" s="100"/>
      <c r="J125" s="10"/>
      <c r="K125" s="10"/>
      <c r="L125" s="10"/>
      <c r="M125" s="10"/>
      <c r="N125" s="100"/>
      <c r="O125" s="10"/>
      <c r="P125" s="10"/>
      <c r="Q125" s="10"/>
      <c r="R125" s="10"/>
      <c r="S125" s="10"/>
      <c r="T125" s="10"/>
      <c r="U125" s="10"/>
      <c r="V125" s="10"/>
      <c r="W125" s="10"/>
      <c r="X125" s="10"/>
      <c r="Y125" s="10"/>
      <c r="Z125" s="10"/>
      <c r="AA125" s="100"/>
      <c r="AB125" s="10"/>
      <c r="AC125" s="10"/>
      <c r="AD125" s="10"/>
      <c r="AE125" s="10"/>
      <c r="AF125" s="10"/>
      <c r="AG125" s="10"/>
      <c r="AH125" s="10"/>
      <c r="AI125" s="10"/>
    </row>
    <row r="126" spans="1:35" ht="16" x14ac:dyDescent="0.15">
      <c r="A126" s="103"/>
      <c r="B126" s="10"/>
      <c r="C126" s="10"/>
      <c r="D126" s="10"/>
      <c r="E126" s="10"/>
      <c r="F126" s="10"/>
      <c r="G126" s="10"/>
      <c r="H126" s="100"/>
      <c r="I126" s="100"/>
      <c r="J126" s="10"/>
      <c r="K126" s="10"/>
      <c r="L126" s="10"/>
      <c r="M126" s="10"/>
      <c r="N126" s="100"/>
      <c r="O126" s="10"/>
      <c r="P126" s="10"/>
      <c r="Q126" s="10"/>
      <c r="R126" s="10"/>
      <c r="S126" s="10"/>
      <c r="T126" s="10"/>
      <c r="U126" s="10"/>
      <c r="V126" s="10"/>
      <c r="W126" s="10"/>
      <c r="X126" s="10"/>
      <c r="Y126" s="10"/>
      <c r="Z126" s="10"/>
      <c r="AA126" s="100"/>
      <c r="AB126" s="10"/>
      <c r="AC126" s="10"/>
      <c r="AD126" s="10"/>
      <c r="AE126" s="10"/>
      <c r="AF126" s="10"/>
      <c r="AG126" s="10"/>
      <c r="AH126" s="10"/>
      <c r="AI126" s="10"/>
    </row>
    <row r="127" spans="1:35" x14ac:dyDescent="0.15">
      <c r="A127" s="134" t="s">
        <v>79</v>
      </c>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0"/>
      <c r="AB127" s="10"/>
      <c r="AC127" s="10"/>
      <c r="AD127" s="10"/>
      <c r="AE127" s="10"/>
      <c r="AF127" s="10"/>
      <c r="AG127" s="10"/>
      <c r="AH127" s="10"/>
      <c r="AI127" s="10"/>
    </row>
    <row r="128" spans="1:35" ht="28" x14ac:dyDescent="0.15">
      <c r="A128" s="19" t="s">
        <v>112</v>
      </c>
      <c r="B128" s="107" t="s">
        <v>52</v>
      </c>
      <c r="C128" s="107" t="s">
        <v>53</v>
      </c>
      <c r="D128" s="107" t="s">
        <v>54</v>
      </c>
      <c r="E128" s="107" t="s">
        <v>55</v>
      </c>
      <c r="F128" s="107" t="s">
        <v>56</v>
      </c>
      <c r="G128" s="122" t="s">
        <v>99</v>
      </c>
      <c r="H128" s="122" t="s">
        <v>952</v>
      </c>
      <c r="I128" s="122" t="s">
        <v>59</v>
      </c>
      <c r="J128" s="35" t="s">
        <v>640</v>
      </c>
      <c r="K128" s="122" t="s">
        <v>60</v>
      </c>
      <c r="L128" s="122" t="s">
        <v>96</v>
      </c>
      <c r="M128" s="122" t="s">
        <v>62</v>
      </c>
      <c r="N128" s="122" t="s">
        <v>63</v>
      </c>
      <c r="O128" s="131"/>
      <c r="P128" s="131"/>
      <c r="Q128" s="131"/>
      <c r="R128" s="131"/>
      <c r="S128" s="131"/>
      <c r="T128" s="131"/>
      <c r="U128" s="131"/>
      <c r="V128" s="131"/>
      <c r="W128" s="131"/>
      <c r="X128" s="131"/>
      <c r="Y128" s="131"/>
      <c r="Z128" s="135"/>
      <c r="AA128" s="131"/>
      <c r="AB128" s="131"/>
      <c r="AC128" s="131"/>
      <c r="AD128" s="131"/>
      <c r="AE128" s="131"/>
      <c r="AF128" s="10"/>
      <c r="AG128" s="10"/>
      <c r="AH128" s="10"/>
    </row>
    <row r="129" spans="1:35" ht="44.25" customHeight="1" x14ac:dyDescent="0.15">
      <c r="A129" s="385" t="s">
        <v>113</v>
      </c>
      <c r="B129" s="116">
        <f t="shared" ref="B129:N129" si="28">B141</f>
        <v>36.577518999999995</v>
      </c>
      <c r="C129" s="116">
        <f t="shared" si="28"/>
        <v>31.991156</v>
      </c>
      <c r="D129" s="116">
        <f t="shared" si="28"/>
        <v>390.72035200000005</v>
      </c>
      <c r="E129" s="116">
        <f t="shared" si="28"/>
        <v>408.14651099999998</v>
      </c>
      <c r="F129" s="116">
        <f t="shared" si="28"/>
        <v>76.927700999999999</v>
      </c>
      <c r="G129" s="116">
        <f t="shared" si="28"/>
        <v>276.07118399999996</v>
      </c>
      <c r="H129" s="116">
        <f t="shared" si="28"/>
        <v>371.42471999999998</v>
      </c>
      <c r="I129" s="116">
        <f t="shared" si="28"/>
        <v>68.861389999999986</v>
      </c>
      <c r="J129" s="116">
        <f t="shared" si="28"/>
        <v>38.363185000000009</v>
      </c>
      <c r="K129" s="116">
        <f t="shared" si="28"/>
        <v>52.227103999999997</v>
      </c>
      <c r="L129" s="116">
        <f t="shared" si="28"/>
        <v>68.885911000000007</v>
      </c>
      <c r="M129" s="116">
        <f t="shared" si="28"/>
        <v>1.3879220000000001</v>
      </c>
      <c r="N129" s="116">
        <f t="shared" si="28"/>
        <v>1821.5846550000001</v>
      </c>
      <c r="O129" s="136"/>
      <c r="P129" s="114"/>
      <c r="Q129" s="104"/>
      <c r="R129" s="104"/>
      <c r="S129" s="104"/>
      <c r="T129" s="104"/>
      <c r="U129" s="104"/>
      <c r="V129" s="104"/>
      <c r="W129" s="104"/>
      <c r="X129" s="104"/>
      <c r="Y129" s="104"/>
      <c r="Z129" s="105"/>
      <c r="AA129" s="104"/>
      <c r="AB129" s="104"/>
      <c r="AC129" s="104"/>
      <c r="AD129" s="104"/>
      <c r="AE129" s="104"/>
      <c r="AF129" s="10"/>
      <c r="AG129" s="10"/>
      <c r="AH129" s="10"/>
    </row>
    <row r="130" spans="1:35" x14ac:dyDescent="0.15">
      <c r="A130" s="137"/>
      <c r="B130" s="138"/>
      <c r="C130" s="138"/>
      <c r="D130" s="138"/>
      <c r="E130" s="138"/>
      <c r="F130" s="138"/>
      <c r="G130" s="138"/>
      <c r="H130" s="138"/>
      <c r="I130" s="138"/>
      <c r="J130" s="138"/>
      <c r="K130" s="138"/>
      <c r="L130" s="138"/>
      <c r="M130" s="138"/>
      <c r="N130" s="139"/>
      <c r="O130" s="140"/>
      <c r="P130" s="138"/>
      <c r="Q130" s="134"/>
      <c r="R130" s="134"/>
      <c r="S130" s="134"/>
      <c r="T130" s="104"/>
      <c r="U130" s="104"/>
      <c r="V130" s="104"/>
      <c r="W130" s="104"/>
      <c r="X130" s="104"/>
      <c r="Y130" s="104"/>
      <c r="Z130" s="104"/>
      <c r="AA130" s="105"/>
      <c r="AB130" s="104"/>
      <c r="AC130" s="104"/>
      <c r="AD130" s="104"/>
      <c r="AE130" s="104"/>
      <c r="AF130" s="104"/>
      <c r="AG130" s="104"/>
      <c r="AH130" s="104"/>
      <c r="AI130" s="104"/>
    </row>
    <row r="131" spans="1:35" x14ac:dyDescent="0.15">
      <c r="A131" s="137"/>
      <c r="B131" s="138"/>
      <c r="C131" s="138"/>
      <c r="D131" s="138"/>
      <c r="E131" s="138"/>
      <c r="F131" s="138"/>
      <c r="G131" s="138"/>
      <c r="H131" s="138"/>
      <c r="I131" s="138"/>
      <c r="J131" s="138"/>
      <c r="K131" s="138"/>
      <c r="L131" s="138"/>
      <c r="M131" s="138"/>
      <c r="N131" s="139"/>
      <c r="O131" s="140"/>
      <c r="P131" s="138"/>
      <c r="Q131" s="134"/>
      <c r="R131" s="134"/>
      <c r="S131" s="134"/>
      <c r="T131" s="104"/>
      <c r="U131" s="104"/>
      <c r="V131" s="104"/>
      <c r="W131" s="104"/>
      <c r="X131" s="104"/>
      <c r="Y131" s="104"/>
      <c r="Z131" s="104"/>
      <c r="AA131" s="105"/>
      <c r="AB131" s="104"/>
      <c r="AC131" s="104"/>
      <c r="AD131" s="104"/>
      <c r="AE131" s="104"/>
      <c r="AF131" s="104"/>
      <c r="AG131" s="104"/>
      <c r="AH131" s="104"/>
      <c r="AI131" s="104"/>
    </row>
    <row r="132" spans="1:35" x14ac:dyDescent="0.15">
      <c r="A132" s="10" t="s">
        <v>65</v>
      </c>
      <c r="B132" s="138"/>
      <c r="C132" s="138"/>
      <c r="D132" s="138"/>
      <c r="E132" s="138"/>
      <c r="F132" s="138"/>
      <c r="G132" s="138"/>
      <c r="H132" s="138"/>
      <c r="I132" s="138"/>
      <c r="J132" s="138"/>
      <c r="K132" s="138"/>
      <c r="L132" s="138"/>
      <c r="M132" s="138"/>
      <c r="N132" s="139"/>
      <c r="O132" s="140" t="s">
        <v>83</v>
      </c>
      <c r="P132" s="138"/>
      <c r="Q132" s="134"/>
      <c r="R132" s="134"/>
      <c r="S132" s="134"/>
      <c r="T132" s="104"/>
      <c r="U132" s="104"/>
      <c r="V132" s="104"/>
      <c r="W132" s="104"/>
      <c r="X132" s="104"/>
      <c r="Y132" s="104"/>
      <c r="Z132" s="104"/>
      <c r="AA132" s="105"/>
      <c r="AB132" s="104"/>
      <c r="AC132" s="104"/>
      <c r="AD132" s="104"/>
      <c r="AE132" s="104"/>
      <c r="AF132" s="104"/>
      <c r="AG132" s="104"/>
      <c r="AH132" s="104"/>
      <c r="AI132" s="104"/>
    </row>
    <row r="133" spans="1:35" ht="51" x14ac:dyDescent="0.15">
      <c r="A133" s="756" t="s">
        <v>701</v>
      </c>
      <c r="B133" s="737" t="s">
        <v>52</v>
      </c>
      <c r="C133" s="737" t="s">
        <v>53</v>
      </c>
      <c r="D133" s="737" t="s">
        <v>54</v>
      </c>
      <c r="E133" s="737" t="s">
        <v>55</v>
      </c>
      <c r="F133" s="737" t="s">
        <v>56</v>
      </c>
      <c r="G133" s="757" t="s">
        <v>99</v>
      </c>
      <c r="H133" s="752" t="s">
        <v>952</v>
      </c>
      <c r="I133" s="757" t="s">
        <v>59</v>
      </c>
      <c r="J133" s="739" t="s">
        <v>640</v>
      </c>
      <c r="K133" s="757" t="s">
        <v>60</v>
      </c>
      <c r="L133" s="757" t="s">
        <v>96</v>
      </c>
      <c r="M133" s="757" t="s">
        <v>62</v>
      </c>
      <c r="N133" s="758" t="s">
        <v>63</v>
      </c>
      <c r="O133" s="141"/>
      <c r="P133" s="134"/>
      <c r="Q133" s="134"/>
      <c r="R133" s="142"/>
      <c r="S133" s="142"/>
      <c r="T133" s="142"/>
      <c r="U133" s="142"/>
      <c r="V133" s="142"/>
      <c r="W133" s="142"/>
      <c r="X133" s="142"/>
      <c r="Y133" s="143"/>
      <c r="Z133" s="105"/>
      <c r="AA133" s="104"/>
      <c r="AB133" s="104"/>
      <c r="AC133" s="104"/>
      <c r="AD133" s="104"/>
      <c r="AE133" s="104"/>
      <c r="AF133" s="104"/>
      <c r="AG133" s="104"/>
      <c r="AH133" s="104"/>
    </row>
    <row r="134" spans="1:35" ht="16" x14ac:dyDescent="0.15">
      <c r="A134" s="759" t="s">
        <v>114</v>
      </c>
      <c r="B134" s="760">
        <f>(F146+G146+H146+I146)/1000000</f>
        <v>12.455520999999999</v>
      </c>
      <c r="C134" s="760">
        <f t="shared" ref="C134:F140" si="29">B146/1000000</f>
        <v>19.428872999999999</v>
      </c>
      <c r="D134" s="760">
        <f t="shared" si="29"/>
        <v>295.582764</v>
      </c>
      <c r="E134" s="760">
        <f t="shared" si="29"/>
        <v>198.91069400000001</v>
      </c>
      <c r="F134" s="760">
        <f t="shared" si="29"/>
        <v>3.6483120000000002</v>
      </c>
      <c r="G134" s="760">
        <f>(J146+K146+L146)/1000000</f>
        <v>142.99999299999999</v>
      </c>
      <c r="H134" s="760">
        <f t="shared" ref="H134:H140" si="30">M146/1000000</f>
        <v>202.051321</v>
      </c>
      <c r="I134" s="760">
        <f>(N146+O146)/1000000</f>
        <v>51.079549999999998</v>
      </c>
      <c r="J134" s="760">
        <f t="shared" ref="J134:M140" si="31">P146/1000000</f>
        <v>24.431757000000001</v>
      </c>
      <c r="K134" s="760">
        <f t="shared" si="31"/>
        <v>11.623811</v>
      </c>
      <c r="L134" s="760">
        <f t="shared" si="31"/>
        <v>22.383865</v>
      </c>
      <c r="M134" s="760">
        <f t="shared" si="31"/>
        <v>0.77158400000000005</v>
      </c>
      <c r="N134" s="760">
        <f t="shared" ref="N134:N140" si="32">SUM(B134:M134)</f>
        <v>985.36804500000005</v>
      </c>
      <c r="O134" s="134"/>
      <c r="P134" s="134"/>
      <c r="Q134" s="104"/>
      <c r="R134" s="104"/>
      <c r="S134" s="105"/>
      <c r="T134" s="105"/>
      <c r="U134" s="105"/>
      <c r="V134" s="105"/>
      <c r="W134" s="105"/>
      <c r="X134" s="105"/>
      <c r="Y134" s="104"/>
      <c r="Z134" s="105"/>
      <c r="AA134" s="104"/>
      <c r="AB134" s="104"/>
      <c r="AC134" s="104"/>
      <c r="AD134" s="104"/>
      <c r="AE134" s="104"/>
      <c r="AF134" s="104"/>
      <c r="AG134" s="104"/>
      <c r="AH134" s="10"/>
    </row>
    <row r="135" spans="1:35" ht="16" x14ac:dyDescent="0.15">
      <c r="A135" s="759" t="s">
        <v>115</v>
      </c>
      <c r="B135" s="760">
        <f t="shared" ref="B135:B140" si="33">(F147+G147+H147+I147)/1000000</f>
        <v>1.300562</v>
      </c>
      <c r="C135" s="760">
        <f t="shared" si="29"/>
        <v>8.8543240000000001</v>
      </c>
      <c r="D135" s="760">
        <f t="shared" si="29"/>
        <v>43.156159000000002</v>
      </c>
      <c r="E135" s="760">
        <f t="shared" si="29"/>
        <v>39.929510999999998</v>
      </c>
      <c r="F135" s="760">
        <f t="shared" si="29"/>
        <v>0.94028699999999998</v>
      </c>
      <c r="G135" s="760">
        <f t="shared" ref="G135:G140" si="34">(J147+K147+L147)/1000000</f>
        <v>26.386745000000001</v>
      </c>
      <c r="H135" s="760">
        <f t="shared" si="30"/>
        <v>16.395909</v>
      </c>
      <c r="I135" s="760">
        <f t="shared" ref="I135:I140" si="35">(N147+O147)/1000000</f>
        <v>2.7896619999999999</v>
      </c>
      <c r="J135" s="760">
        <f t="shared" si="31"/>
        <v>4.4002949999999998</v>
      </c>
      <c r="K135" s="760">
        <f t="shared" si="31"/>
        <v>3.6185939999999999</v>
      </c>
      <c r="L135" s="760">
        <f t="shared" si="31"/>
        <v>9.9187849999999997</v>
      </c>
      <c r="M135" s="760">
        <f t="shared" si="31"/>
        <v>0.346692</v>
      </c>
      <c r="N135" s="760">
        <f t="shared" si="32"/>
        <v>158.03752499999999</v>
      </c>
      <c r="O135" s="134"/>
      <c r="P135" s="134"/>
      <c r="Q135" s="104"/>
      <c r="R135" s="104"/>
      <c r="S135" s="105"/>
      <c r="T135" s="105"/>
      <c r="U135" s="105"/>
      <c r="V135" s="105"/>
      <c r="W135" s="105"/>
      <c r="X135" s="105"/>
      <c r="Y135" s="104"/>
      <c r="Z135" s="105"/>
      <c r="AA135" s="104"/>
      <c r="AB135" s="104"/>
      <c r="AC135" s="104"/>
      <c r="AD135" s="104"/>
      <c r="AE135" s="104"/>
      <c r="AF135" s="104"/>
      <c r="AG135" s="104"/>
      <c r="AH135" s="10"/>
    </row>
    <row r="136" spans="1:35" ht="16" x14ac:dyDescent="0.15">
      <c r="A136" s="759" t="s">
        <v>116</v>
      </c>
      <c r="B136" s="760">
        <f t="shared" si="33"/>
        <v>9.5172039999999996</v>
      </c>
      <c r="C136" s="760">
        <f t="shared" si="29"/>
        <v>2.318028</v>
      </c>
      <c r="D136" s="760">
        <f t="shared" si="29"/>
        <v>10.309317999999999</v>
      </c>
      <c r="E136" s="760">
        <f t="shared" si="29"/>
        <v>136.870902</v>
      </c>
      <c r="F136" s="760">
        <f t="shared" si="29"/>
        <v>2.5681120000000002</v>
      </c>
      <c r="G136" s="760">
        <f t="shared" si="34"/>
        <v>70.083354</v>
      </c>
      <c r="H136" s="760">
        <f t="shared" si="30"/>
        <v>44.223483000000002</v>
      </c>
      <c r="I136" s="760">
        <f t="shared" si="35"/>
        <v>9.6934140000000006</v>
      </c>
      <c r="J136" s="760">
        <f t="shared" si="31"/>
        <v>3.0669279999999999</v>
      </c>
      <c r="K136" s="760">
        <f t="shared" si="31"/>
        <v>10.942888999999999</v>
      </c>
      <c r="L136" s="760">
        <f t="shared" si="31"/>
        <v>17.529997000000002</v>
      </c>
      <c r="M136" s="760">
        <f t="shared" si="31"/>
        <v>5.6439999999999997E-2</v>
      </c>
      <c r="N136" s="760">
        <f t="shared" si="32"/>
        <v>317.180069</v>
      </c>
      <c r="O136" s="134"/>
      <c r="P136" s="134"/>
      <c r="Q136" s="104"/>
      <c r="R136" s="104"/>
      <c r="S136" s="105"/>
      <c r="T136" s="105"/>
      <c r="U136" s="105"/>
      <c r="V136" s="105"/>
      <c r="W136" s="105"/>
      <c r="X136" s="105"/>
      <c r="Y136" s="104"/>
      <c r="Z136" s="105"/>
      <c r="AA136" s="104"/>
      <c r="AB136" s="104"/>
      <c r="AC136" s="104"/>
      <c r="AD136" s="104"/>
      <c r="AE136" s="104"/>
      <c r="AF136" s="104"/>
      <c r="AG136" s="104"/>
      <c r="AH136" s="10"/>
    </row>
    <row r="137" spans="1:35" ht="16" x14ac:dyDescent="0.15">
      <c r="A137" s="759" t="s">
        <v>117</v>
      </c>
      <c r="B137" s="760">
        <f t="shared" si="33"/>
        <v>10.701117</v>
      </c>
      <c r="C137" s="760">
        <f t="shared" si="29"/>
        <v>0.75139299999999998</v>
      </c>
      <c r="D137" s="760">
        <f t="shared" si="29"/>
        <v>17.389562000000002</v>
      </c>
      <c r="E137" s="760">
        <f t="shared" si="29"/>
        <v>20.928768999999999</v>
      </c>
      <c r="F137" s="760">
        <f t="shared" si="29"/>
        <v>69.704077999999996</v>
      </c>
      <c r="G137" s="760">
        <f t="shared" si="34"/>
        <v>8.0066769999999998</v>
      </c>
      <c r="H137" s="760">
        <f t="shared" si="30"/>
        <v>100.764398</v>
      </c>
      <c r="I137" s="760">
        <f t="shared" si="35"/>
        <v>3.3204539999999998</v>
      </c>
      <c r="J137" s="760">
        <f t="shared" si="31"/>
        <v>2.144879</v>
      </c>
      <c r="K137" s="760">
        <f t="shared" si="31"/>
        <v>3.168364</v>
      </c>
      <c r="L137" s="760">
        <f t="shared" si="31"/>
        <v>8.1554800000000007</v>
      </c>
      <c r="M137" s="760">
        <f t="shared" si="31"/>
        <v>8.5922999999999999E-2</v>
      </c>
      <c r="N137" s="760">
        <f t="shared" si="32"/>
        <v>245.12109400000003</v>
      </c>
      <c r="O137" s="134"/>
      <c r="P137" s="134"/>
      <c r="Q137" s="104"/>
      <c r="R137" s="104"/>
      <c r="S137" s="105"/>
      <c r="T137" s="105"/>
      <c r="U137" s="105"/>
      <c r="V137" s="105"/>
      <c r="W137" s="105"/>
      <c r="X137" s="105"/>
      <c r="Y137" s="104"/>
      <c r="Z137" s="105"/>
      <c r="AA137" s="104"/>
      <c r="AB137" s="104"/>
      <c r="AC137" s="104"/>
      <c r="AD137" s="104"/>
      <c r="AE137" s="104"/>
      <c r="AF137" s="104"/>
      <c r="AG137" s="104"/>
      <c r="AH137" s="10"/>
    </row>
    <row r="138" spans="1:35" ht="16" x14ac:dyDescent="0.15">
      <c r="A138" s="759" t="s">
        <v>118</v>
      </c>
      <c r="B138" s="760">
        <f t="shared" si="33"/>
        <v>0.114761</v>
      </c>
      <c r="C138" s="760">
        <f t="shared" si="29"/>
        <v>1.8221999999999999E-2</v>
      </c>
      <c r="D138" s="760">
        <f t="shared" si="29"/>
        <v>9.9068000000000003E-2</v>
      </c>
      <c r="E138" s="760">
        <f t="shared" si="29"/>
        <v>3.8770389999999999</v>
      </c>
      <c r="F138" s="760">
        <f t="shared" si="29"/>
        <v>2.2499999999999999E-4</v>
      </c>
      <c r="G138" s="760">
        <f t="shared" si="34"/>
        <v>0.71134399999999998</v>
      </c>
      <c r="H138" s="760">
        <f t="shared" si="30"/>
        <v>0.49116100000000001</v>
      </c>
      <c r="I138" s="760">
        <f t="shared" si="35"/>
        <v>0.964619</v>
      </c>
      <c r="J138" s="760">
        <f t="shared" si="31"/>
        <v>0.34090100000000001</v>
      </c>
      <c r="K138" s="760">
        <f t="shared" si="31"/>
        <v>8.7133000000000002E-2</v>
      </c>
      <c r="L138" s="760">
        <f t="shared" si="31"/>
        <v>0.20145099999999999</v>
      </c>
      <c r="M138" s="760">
        <f t="shared" si="31"/>
        <v>5.7190000000000001E-3</v>
      </c>
      <c r="N138" s="760">
        <f t="shared" si="32"/>
        <v>6.9116429999999998</v>
      </c>
      <c r="O138" s="134"/>
      <c r="P138" s="134"/>
      <c r="Q138" s="104"/>
      <c r="R138" s="104"/>
      <c r="S138" s="105"/>
      <c r="T138" s="105"/>
      <c r="U138" s="105"/>
      <c r="V138" s="105"/>
      <c r="W138" s="105"/>
      <c r="X138" s="105"/>
      <c r="Y138" s="104"/>
      <c r="Z138" s="105"/>
      <c r="AA138" s="104"/>
      <c r="AB138" s="104"/>
      <c r="AC138" s="104"/>
      <c r="AD138" s="104"/>
      <c r="AE138" s="104"/>
      <c r="AF138" s="104"/>
      <c r="AG138" s="104"/>
      <c r="AH138" s="10"/>
    </row>
    <row r="139" spans="1:35" ht="16" x14ac:dyDescent="0.15">
      <c r="A139" s="759" t="s">
        <v>119</v>
      </c>
      <c r="B139" s="760">
        <f t="shared" si="33"/>
        <v>2.4677850000000001</v>
      </c>
      <c r="C139" s="760">
        <f t="shared" si="29"/>
        <v>0.60142499999999999</v>
      </c>
      <c r="D139" s="760">
        <f t="shared" si="29"/>
        <v>23.342148000000002</v>
      </c>
      <c r="E139" s="760">
        <f t="shared" si="29"/>
        <v>7.6269020000000003</v>
      </c>
      <c r="F139" s="760">
        <f t="shared" si="29"/>
        <v>6.2563999999999995E-2</v>
      </c>
      <c r="G139" s="760">
        <f t="shared" si="34"/>
        <v>27.881080000000001</v>
      </c>
      <c r="H139" s="760">
        <f t="shared" si="30"/>
        <v>7.4533129999999996</v>
      </c>
      <c r="I139" s="760">
        <f t="shared" si="35"/>
        <v>1.0134320000000001</v>
      </c>
      <c r="J139" s="760">
        <f t="shared" si="31"/>
        <v>3.9623059999999999</v>
      </c>
      <c r="K139" s="760">
        <f t="shared" si="31"/>
        <v>22.786156999999999</v>
      </c>
      <c r="L139" s="760">
        <f t="shared" si="31"/>
        <v>10.439211</v>
      </c>
      <c r="M139" s="760">
        <f t="shared" si="31"/>
        <v>0.119238</v>
      </c>
      <c r="N139" s="760">
        <f t="shared" si="32"/>
        <v>107.75556099999999</v>
      </c>
      <c r="O139" s="134"/>
      <c r="P139" s="134"/>
      <c r="Q139" s="104"/>
      <c r="R139" s="104"/>
      <c r="S139" s="105"/>
      <c r="T139" s="105"/>
      <c r="U139" s="105"/>
      <c r="V139" s="105"/>
      <c r="W139" s="105"/>
      <c r="X139" s="105"/>
      <c r="Y139" s="104"/>
      <c r="Z139" s="105"/>
      <c r="AA139" s="104"/>
      <c r="AB139" s="104"/>
      <c r="AC139" s="104"/>
      <c r="AD139" s="104"/>
      <c r="AE139" s="104"/>
      <c r="AF139" s="104"/>
      <c r="AG139" s="104"/>
      <c r="AH139" s="10"/>
    </row>
    <row r="140" spans="1:35" ht="16" x14ac:dyDescent="0.15">
      <c r="A140" s="759" t="s">
        <v>120</v>
      </c>
      <c r="B140" s="760">
        <f t="shared" si="33"/>
        <v>2.0569E-2</v>
      </c>
      <c r="C140" s="760">
        <f t="shared" si="29"/>
        <v>1.8891000000000002E-2</v>
      </c>
      <c r="D140" s="760">
        <f t="shared" si="29"/>
        <v>0.841333</v>
      </c>
      <c r="E140" s="760">
        <f t="shared" si="29"/>
        <v>2.6940000000000002E-3</v>
      </c>
      <c r="F140" s="760">
        <f t="shared" si="29"/>
        <v>4.1229999999999999E-3</v>
      </c>
      <c r="G140" s="760">
        <f t="shared" si="34"/>
        <v>1.9910000000000001E-3</v>
      </c>
      <c r="H140" s="760">
        <f t="shared" si="30"/>
        <v>4.5135000000000002E-2</v>
      </c>
      <c r="I140" s="760">
        <f t="shared" si="35"/>
        <v>2.5900000000000001E-4</v>
      </c>
      <c r="J140" s="760">
        <f t="shared" si="31"/>
        <v>1.6119000000000001E-2</v>
      </c>
      <c r="K140" s="760">
        <f t="shared" si="31"/>
        <v>1.56E-4</v>
      </c>
      <c r="L140" s="760">
        <f t="shared" si="31"/>
        <v>0.25712200000000002</v>
      </c>
      <c r="M140" s="760">
        <f t="shared" si="31"/>
        <v>2.3259999999999999E-3</v>
      </c>
      <c r="N140" s="760">
        <f t="shared" si="32"/>
        <v>1.2107180000000002</v>
      </c>
      <c r="O140" s="134"/>
      <c r="P140" s="134"/>
      <c r="Q140" s="104"/>
      <c r="R140" s="105"/>
      <c r="S140" s="105"/>
      <c r="T140" s="105"/>
      <c r="U140" s="105"/>
      <c r="V140" s="105"/>
      <c r="W140" s="105"/>
      <c r="X140" s="105"/>
      <c r="Y140" s="104"/>
      <c r="Z140" s="105"/>
      <c r="AA140" s="104"/>
      <c r="AB140" s="104"/>
      <c r="AC140" s="104"/>
      <c r="AD140" s="104"/>
      <c r="AE140" s="104"/>
      <c r="AF140" s="104"/>
      <c r="AG140" s="104"/>
      <c r="AH140" s="10"/>
    </row>
    <row r="141" spans="1:35" ht="17" x14ac:dyDescent="0.15">
      <c r="A141" s="742" t="s">
        <v>100</v>
      </c>
      <c r="B141" s="760">
        <f>SUM(B134:B140)</f>
        <v>36.577518999999995</v>
      </c>
      <c r="C141" s="760">
        <f>SUM(C134:C140)</f>
        <v>31.991156</v>
      </c>
      <c r="D141" s="760">
        <f>SUM(D134:D140)</f>
        <v>390.72035200000005</v>
      </c>
      <c r="E141" s="760">
        <f t="shared" ref="E141:M141" si="36">SUM(E134:E140)</f>
        <v>408.14651099999998</v>
      </c>
      <c r="F141" s="760">
        <f t="shared" si="36"/>
        <v>76.927700999999999</v>
      </c>
      <c r="G141" s="760">
        <f t="shared" si="36"/>
        <v>276.07118399999996</v>
      </c>
      <c r="H141" s="760">
        <f t="shared" si="36"/>
        <v>371.42471999999998</v>
      </c>
      <c r="I141" s="760">
        <f t="shared" si="36"/>
        <v>68.861389999999986</v>
      </c>
      <c r="J141" s="760">
        <f t="shared" si="36"/>
        <v>38.363185000000009</v>
      </c>
      <c r="K141" s="760">
        <f t="shared" si="36"/>
        <v>52.227103999999997</v>
      </c>
      <c r="L141" s="760">
        <f t="shared" si="36"/>
        <v>68.885911000000007</v>
      </c>
      <c r="M141" s="760">
        <f t="shared" si="36"/>
        <v>1.3879220000000001</v>
      </c>
      <c r="N141" s="760">
        <f>SUM(N134:N140)</f>
        <v>1821.5846550000001</v>
      </c>
      <c r="O141" s="144"/>
      <c r="P141" s="134"/>
      <c r="Q141" s="104"/>
      <c r="R141" s="104"/>
      <c r="S141" s="105"/>
      <c r="T141" s="105"/>
      <c r="U141" s="105"/>
      <c r="V141" s="105"/>
      <c r="W141" s="105"/>
      <c r="X141" s="105"/>
      <c r="Y141" s="104"/>
      <c r="Z141" s="105"/>
      <c r="AA141" s="104"/>
      <c r="AB141" s="104"/>
      <c r="AC141" s="104"/>
      <c r="AD141" s="104"/>
      <c r="AE141" s="104"/>
      <c r="AF141" s="104"/>
      <c r="AG141" s="104"/>
      <c r="AH141" s="10"/>
    </row>
    <row r="142" spans="1:35" x14ac:dyDescent="0.1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0"/>
      <c r="AB142" s="10"/>
      <c r="AC142" s="10"/>
      <c r="AD142" s="10"/>
      <c r="AE142" s="10"/>
      <c r="AF142" s="10"/>
      <c r="AG142" s="10"/>
      <c r="AH142" s="10"/>
      <c r="AI142" s="10"/>
    </row>
    <row r="143" spans="1:35" x14ac:dyDescent="0.15">
      <c r="A143" s="138"/>
      <c r="B143" s="139"/>
      <c r="C143" s="139"/>
      <c r="D143" s="139"/>
      <c r="E143" s="139"/>
      <c r="F143" s="139"/>
      <c r="G143" s="139"/>
      <c r="H143" s="139"/>
      <c r="I143" s="139"/>
      <c r="J143" s="139"/>
      <c r="K143" s="139"/>
      <c r="L143" s="139"/>
      <c r="M143" s="145"/>
      <c r="N143" s="145"/>
      <c r="O143" s="134"/>
      <c r="P143" s="145"/>
      <c r="Q143" s="134"/>
      <c r="R143" s="134"/>
      <c r="S143" s="134"/>
      <c r="T143" s="104"/>
      <c r="U143" s="104"/>
      <c r="V143" s="104"/>
      <c r="W143" s="104"/>
      <c r="X143" s="104"/>
      <c r="Y143" s="104"/>
      <c r="Z143" s="104"/>
      <c r="AA143" s="105"/>
      <c r="AB143" s="104"/>
      <c r="AC143" s="104"/>
      <c r="AD143" s="104"/>
      <c r="AE143" s="104"/>
      <c r="AF143" s="104"/>
      <c r="AG143" s="104"/>
      <c r="AH143" s="104"/>
      <c r="AI143" s="104"/>
    </row>
    <row r="144" spans="1:35" x14ac:dyDescent="0.15">
      <c r="A144" s="137" t="s">
        <v>72</v>
      </c>
      <c r="B144" s="139"/>
      <c r="C144" s="139"/>
      <c r="D144" s="139"/>
      <c r="E144" s="139"/>
      <c r="F144" s="139"/>
      <c r="G144" s="139"/>
      <c r="H144" s="139"/>
      <c r="I144" s="139"/>
      <c r="J144" s="139"/>
      <c r="K144" s="139"/>
      <c r="L144" s="139"/>
      <c r="M144" s="145"/>
      <c r="N144" s="145"/>
      <c r="O144" s="134"/>
      <c r="P144" s="145"/>
      <c r="Q144" s="134"/>
      <c r="R144" s="134"/>
      <c r="S144" s="134"/>
      <c r="T144" s="104"/>
      <c r="U144" s="104"/>
      <c r="V144" s="104"/>
      <c r="W144" s="104"/>
      <c r="X144" s="104"/>
      <c r="Y144" s="104"/>
      <c r="Z144" s="104"/>
      <c r="AA144" s="105"/>
      <c r="AB144" s="104"/>
      <c r="AC144" s="104"/>
      <c r="AD144" s="104"/>
      <c r="AE144" s="104"/>
      <c r="AF144" s="104"/>
      <c r="AG144" s="104"/>
      <c r="AH144" s="104"/>
      <c r="AI144" s="104"/>
    </row>
    <row r="145" spans="1:35" s="51" customFormat="1" ht="28" x14ac:dyDescent="0.15">
      <c r="A145" s="19" t="s">
        <v>702</v>
      </c>
      <c r="B145" s="122" t="s">
        <v>53</v>
      </c>
      <c r="C145" s="26" t="s">
        <v>54</v>
      </c>
      <c r="D145" s="122" t="s">
        <v>55</v>
      </c>
      <c r="E145" s="122" t="s">
        <v>56</v>
      </c>
      <c r="F145" s="122" t="s">
        <v>101</v>
      </c>
      <c r="G145" s="122" t="s">
        <v>102</v>
      </c>
      <c r="H145" s="122" t="s">
        <v>103</v>
      </c>
      <c r="I145" s="26" t="s">
        <v>104</v>
      </c>
      <c r="J145" s="122" t="s">
        <v>57</v>
      </c>
      <c r="K145" s="122" t="s">
        <v>105</v>
      </c>
      <c r="L145" s="122" t="s">
        <v>106</v>
      </c>
      <c r="M145" s="122" t="s">
        <v>952</v>
      </c>
      <c r="N145" s="122" t="s">
        <v>59</v>
      </c>
      <c r="O145" s="122" t="s">
        <v>92</v>
      </c>
      <c r="P145" s="386" t="s">
        <v>640</v>
      </c>
      <c r="Q145" s="122" t="s">
        <v>60</v>
      </c>
      <c r="R145" s="122" t="s">
        <v>78</v>
      </c>
      <c r="S145" s="35" t="s">
        <v>62</v>
      </c>
      <c r="T145" s="123" t="s">
        <v>63</v>
      </c>
      <c r="V145" s="142"/>
      <c r="Y145" s="146"/>
    </row>
    <row r="146" spans="1:35" x14ac:dyDescent="0.15">
      <c r="A146" s="147" t="s">
        <v>928</v>
      </c>
      <c r="B146" s="454">
        <v>19428873</v>
      </c>
      <c r="C146" s="454">
        <v>295582764</v>
      </c>
      <c r="D146" s="454">
        <v>198910694</v>
      </c>
      <c r="E146" s="454">
        <v>3648312</v>
      </c>
      <c r="F146" s="454">
        <v>943020</v>
      </c>
      <c r="G146" s="454">
        <v>1120597</v>
      </c>
      <c r="H146" s="454">
        <v>2233268</v>
      </c>
      <c r="I146" s="454">
        <v>8158636</v>
      </c>
      <c r="J146" s="454">
        <v>142084699</v>
      </c>
      <c r="K146" s="454">
        <v>536658</v>
      </c>
      <c r="L146" s="454">
        <v>378636</v>
      </c>
      <c r="M146" s="454">
        <v>202051321</v>
      </c>
      <c r="N146" s="454">
        <v>36854385</v>
      </c>
      <c r="O146" s="454">
        <v>14225165</v>
      </c>
      <c r="P146" s="454">
        <v>24431757</v>
      </c>
      <c r="Q146" s="454">
        <v>11623811</v>
      </c>
      <c r="R146" s="454">
        <v>22383865</v>
      </c>
      <c r="S146" s="454">
        <v>771584</v>
      </c>
      <c r="T146" s="117">
        <v>985368045</v>
      </c>
      <c r="V146" s="104"/>
      <c r="Y146" s="97"/>
      <c r="AA146" s="18"/>
    </row>
    <row r="147" spans="1:35" x14ac:dyDescent="0.15">
      <c r="A147" s="147" t="s">
        <v>115</v>
      </c>
      <c r="B147" s="454">
        <v>8854324</v>
      </c>
      <c r="C147" s="454">
        <v>43156159</v>
      </c>
      <c r="D147" s="454">
        <v>39929511</v>
      </c>
      <c r="E147" s="454">
        <v>940287</v>
      </c>
      <c r="F147" s="454">
        <v>26</v>
      </c>
      <c r="G147" s="454">
        <v>830130</v>
      </c>
      <c r="H147" s="454">
        <v>13806</v>
      </c>
      <c r="I147" s="454">
        <v>456600</v>
      </c>
      <c r="J147" s="454">
        <v>26342735</v>
      </c>
      <c r="K147" s="454">
        <v>8795</v>
      </c>
      <c r="L147" s="454">
        <v>35215</v>
      </c>
      <c r="M147" s="454">
        <v>16395909</v>
      </c>
      <c r="N147" s="454">
        <v>2468965</v>
      </c>
      <c r="O147" s="454">
        <v>320697</v>
      </c>
      <c r="P147" s="454">
        <v>4400295</v>
      </c>
      <c r="Q147" s="454">
        <v>3618594</v>
      </c>
      <c r="R147" s="454">
        <v>9918785</v>
      </c>
      <c r="S147" s="454">
        <v>346692</v>
      </c>
      <c r="T147" s="117">
        <v>158037525</v>
      </c>
      <c r="V147" s="104"/>
      <c r="Y147" s="97"/>
      <c r="AA147" s="18"/>
    </row>
    <row r="148" spans="1:35" x14ac:dyDescent="0.15">
      <c r="A148" s="147" t="s">
        <v>540</v>
      </c>
      <c r="B148" s="454">
        <v>2318028</v>
      </c>
      <c r="C148" s="454">
        <v>10309318</v>
      </c>
      <c r="D148" s="454">
        <v>136870902</v>
      </c>
      <c r="E148" s="454">
        <v>2568112</v>
      </c>
      <c r="F148" s="454">
        <v>289688</v>
      </c>
      <c r="G148" s="454">
        <v>1488515</v>
      </c>
      <c r="H148" s="454">
        <v>1672666</v>
      </c>
      <c r="I148" s="454">
        <v>6066335</v>
      </c>
      <c r="J148" s="454">
        <v>70038069</v>
      </c>
      <c r="K148" s="454">
        <v>20910</v>
      </c>
      <c r="L148" s="454">
        <v>24375</v>
      </c>
      <c r="M148" s="454">
        <v>44223483</v>
      </c>
      <c r="N148" s="454">
        <v>8082003</v>
      </c>
      <c r="O148" s="454">
        <v>1611411</v>
      </c>
      <c r="P148" s="454">
        <v>3066928</v>
      </c>
      <c r="Q148" s="454">
        <v>10942889</v>
      </c>
      <c r="R148" s="454">
        <v>17529997</v>
      </c>
      <c r="S148" s="454">
        <v>56440</v>
      </c>
      <c r="T148" s="117">
        <v>317180069</v>
      </c>
      <c r="V148" s="104"/>
      <c r="Y148" s="97"/>
      <c r="AA148" s="18"/>
    </row>
    <row r="149" spans="1:35" x14ac:dyDescent="0.15">
      <c r="A149" s="147" t="s">
        <v>541</v>
      </c>
      <c r="B149" s="454">
        <v>751393</v>
      </c>
      <c r="C149" s="454">
        <v>17389562</v>
      </c>
      <c r="D149" s="454">
        <v>20928769</v>
      </c>
      <c r="E149" s="454">
        <v>69704078</v>
      </c>
      <c r="F149" s="454">
        <v>344590</v>
      </c>
      <c r="G149" s="454">
        <v>8540872</v>
      </c>
      <c r="H149" s="454">
        <v>1232247</v>
      </c>
      <c r="I149" s="454">
        <v>583408</v>
      </c>
      <c r="J149" s="454">
        <v>7995673</v>
      </c>
      <c r="K149" s="454">
        <v>4430</v>
      </c>
      <c r="L149" s="454">
        <v>6574</v>
      </c>
      <c r="M149" s="454">
        <v>100764398</v>
      </c>
      <c r="N149" s="454">
        <v>3083233</v>
      </c>
      <c r="O149" s="454">
        <v>237221</v>
      </c>
      <c r="P149" s="454">
        <v>2144879</v>
      </c>
      <c r="Q149" s="454">
        <v>3168364</v>
      </c>
      <c r="R149" s="454">
        <v>8155480</v>
      </c>
      <c r="S149" s="454">
        <v>85923</v>
      </c>
      <c r="T149" s="117">
        <v>245121094</v>
      </c>
      <c r="V149" s="104"/>
      <c r="Y149" s="97"/>
      <c r="AA149" s="18"/>
    </row>
    <row r="150" spans="1:35" x14ac:dyDescent="0.15">
      <c r="A150" s="147" t="s">
        <v>542</v>
      </c>
      <c r="B150" s="454">
        <v>18222</v>
      </c>
      <c r="C150" s="454">
        <v>99068</v>
      </c>
      <c r="D150" s="454">
        <v>3877039</v>
      </c>
      <c r="E150" s="454">
        <v>225</v>
      </c>
      <c r="F150" s="454"/>
      <c r="G150" s="454">
        <v>385</v>
      </c>
      <c r="H150" s="454">
        <v>1</v>
      </c>
      <c r="I150" s="454">
        <v>114375</v>
      </c>
      <c r="J150" s="454">
        <v>707487</v>
      </c>
      <c r="K150" s="454">
        <v>3849</v>
      </c>
      <c r="L150" s="454">
        <v>8</v>
      </c>
      <c r="M150" s="454">
        <v>491161</v>
      </c>
      <c r="N150" s="454">
        <v>939747</v>
      </c>
      <c r="O150" s="454">
        <v>24872</v>
      </c>
      <c r="P150" s="454">
        <v>340901</v>
      </c>
      <c r="Q150" s="454">
        <v>87133</v>
      </c>
      <c r="R150" s="454">
        <v>201451</v>
      </c>
      <c r="S150" s="454">
        <v>5719</v>
      </c>
      <c r="T150" s="117">
        <v>6911643</v>
      </c>
      <c r="U150" s="148"/>
      <c r="V150" s="444"/>
      <c r="Y150" s="97"/>
      <c r="AA150" s="18"/>
    </row>
    <row r="151" spans="1:35" x14ac:dyDescent="0.15">
      <c r="A151" s="147" t="s">
        <v>929</v>
      </c>
      <c r="B151" s="454">
        <v>601425</v>
      </c>
      <c r="C151" s="454">
        <v>23342148</v>
      </c>
      <c r="D151" s="454">
        <v>7626902</v>
      </c>
      <c r="E151" s="454">
        <v>62564</v>
      </c>
      <c r="F151" s="454"/>
      <c r="G151" s="454">
        <v>2443946</v>
      </c>
      <c r="H151" s="454">
        <v>32</v>
      </c>
      <c r="I151" s="454">
        <v>23807</v>
      </c>
      <c r="J151" s="454">
        <v>27873397</v>
      </c>
      <c r="K151" s="454">
        <v>4880</v>
      </c>
      <c r="L151" s="454">
        <v>2803</v>
      </c>
      <c r="M151" s="454">
        <v>7453313</v>
      </c>
      <c r="N151" s="454">
        <v>873931</v>
      </c>
      <c r="O151" s="454">
        <v>139501</v>
      </c>
      <c r="P151" s="454">
        <v>3962306</v>
      </c>
      <c r="Q151" s="454">
        <v>22786157</v>
      </c>
      <c r="R151" s="454">
        <v>10439211</v>
      </c>
      <c r="S151" s="454">
        <v>119238</v>
      </c>
      <c r="T151" s="117">
        <v>107755561</v>
      </c>
      <c r="V151" s="104"/>
      <c r="Y151" s="97"/>
      <c r="AA151" s="18"/>
    </row>
    <row r="152" spans="1:35" x14ac:dyDescent="0.15">
      <c r="A152" s="147" t="s">
        <v>932</v>
      </c>
      <c r="B152" s="454">
        <v>18891</v>
      </c>
      <c r="C152" s="454">
        <v>841333</v>
      </c>
      <c r="D152" s="454">
        <v>2694</v>
      </c>
      <c r="E152" s="454">
        <v>4123</v>
      </c>
      <c r="F152" s="454"/>
      <c r="G152" s="454">
        <v>6</v>
      </c>
      <c r="H152" s="454">
        <v>20559</v>
      </c>
      <c r="I152" s="454">
        <v>4</v>
      </c>
      <c r="J152" s="454">
        <v>1208</v>
      </c>
      <c r="K152" s="454"/>
      <c r="L152" s="454">
        <v>783</v>
      </c>
      <c r="M152" s="454">
        <v>45135</v>
      </c>
      <c r="N152" s="454">
        <v>177</v>
      </c>
      <c r="O152" s="454">
        <v>82</v>
      </c>
      <c r="P152" s="454">
        <v>16119</v>
      </c>
      <c r="Q152" s="454">
        <v>156</v>
      </c>
      <c r="R152" s="454">
        <v>257122</v>
      </c>
      <c r="S152" s="454">
        <v>2326</v>
      </c>
      <c r="T152" s="117">
        <v>1210718</v>
      </c>
      <c r="V152" s="104"/>
      <c r="Y152" s="97"/>
      <c r="AA152" s="18"/>
    </row>
    <row r="153" spans="1:35" x14ac:dyDescent="0.15">
      <c r="A153" s="149" t="s">
        <v>931</v>
      </c>
      <c r="B153" s="117">
        <v>31991156</v>
      </c>
      <c r="C153" s="117">
        <v>390720352</v>
      </c>
      <c r="D153" s="117">
        <v>408146511</v>
      </c>
      <c r="E153" s="117">
        <v>76927701</v>
      </c>
      <c r="F153" s="117">
        <v>1577324</v>
      </c>
      <c r="G153" s="117">
        <v>14424451</v>
      </c>
      <c r="H153" s="117">
        <v>5172579</v>
      </c>
      <c r="I153" s="117">
        <v>15403165</v>
      </c>
      <c r="J153" s="117">
        <v>275043268</v>
      </c>
      <c r="K153" s="117">
        <v>579522</v>
      </c>
      <c r="L153" s="117">
        <v>448394</v>
      </c>
      <c r="M153" s="117">
        <v>371424720</v>
      </c>
      <c r="N153" s="117">
        <v>52302441</v>
      </c>
      <c r="O153" s="117">
        <v>16558949</v>
      </c>
      <c r="P153" s="117">
        <v>38363185</v>
      </c>
      <c r="Q153" s="117">
        <v>52227104</v>
      </c>
      <c r="R153" s="117">
        <v>68885911</v>
      </c>
      <c r="S153" s="117">
        <v>1387922</v>
      </c>
      <c r="T153" s="117">
        <v>1821584655</v>
      </c>
      <c r="V153" s="104"/>
      <c r="Y153" s="97"/>
      <c r="AA153" s="18"/>
    </row>
    <row r="154" spans="1:35" x14ac:dyDescent="0.15">
      <c r="A154" s="104"/>
      <c r="B154" s="105"/>
      <c r="C154" s="105"/>
      <c r="D154" s="105"/>
      <c r="E154" s="105"/>
      <c r="F154" s="105"/>
      <c r="G154" s="125"/>
      <c r="H154" s="105"/>
      <c r="I154" s="105"/>
      <c r="J154" s="105"/>
      <c r="K154" s="105"/>
      <c r="L154" s="105"/>
      <c r="M154" s="105"/>
      <c r="N154" s="105"/>
      <c r="O154" s="105"/>
      <c r="P154" s="105"/>
      <c r="Q154" s="105"/>
      <c r="R154" s="104"/>
      <c r="S154" s="104"/>
      <c r="T154" s="104"/>
      <c r="U154" s="105"/>
      <c r="V154" s="104"/>
      <c r="W154" s="104"/>
      <c r="X154" s="104"/>
      <c r="Y154" s="105"/>
      <c r="Z154" s="104"/>
      <c r="AA154" s="105"/>
      <c r="AB154" s="104"/>
      <c r="AC154" s="104"/>
      <c r="AD154" s="104"/>
      <c r="AE154" s="104"/>
      <c r="AF154" s="104"/>
      <c r="AG154" s="104"/>
      <c r="AH154" s="104"/>
      <c r="AI154" s="104"/>
    </row>
    <row r="155" spans="1:35" x14ac:dyDescent="0.15">
      <c r="A155" s="104"/>
      <c r="B155" s="104"/>
      <c r="C155" s="104"/>
      <c r="D155" s="104"/>
      <c r="E155" s="104"/>
      <c r="F155" s="104"/>
      <c r="G155" s="125"/>
      <c r="H155" s="104"/>
      <c r="I155" s="104"/>
      <c r="J155" s="104"/>
      <c r="K155" s="104"/>
      <c r="L155" s="104"/>
      <c r="M155" s="104"/>
      <c r="N155" s="104"/>
      <c r="O155" s="104"/>
      <c r="P155" s="104"/>
      <c r="Q155" s="104"/>
      <c r="R155" s="104"/>
      <c r="S155" s="104"/>
      <c r="T155" s="104"/>
      <c r="U155" s="105"/>
      <c r="V155" s="104"/>
      <c r="W155" s="104"/>
      <c r="X155" s="104"/>
      <c r="Y155" s="105"/>
      <c r="Z155" s="104"/>
      <c r="AA155" s="105"/>
      <c r="AB155" s="104"/>
      <c r="AC155" s="104"/>
      <c r="AD155" s="104"/>
      <c r="AE155" s="104"/>
      <c r="AF155" s="104"/>
      <c r="AG155" s="104"/>
      <c r="AH155" s="104"/>
      <c r="AI155" s="104"/>
    </row>
    <row r="156" spans="1:35" ht="19" customHeight="1" x14ac:dyDescent="0.15">
      <c r="A156" s="104"/>
      <c r="B156" s="104"/>
      <c r="C156" s="104"/>
      <c r="D156" s="104"/>
      <c r="E156" s="104"/>
      <c r="F156" s="104"/>
      <c r="G156" s="150"/>
      <c r="H156" s="104"/>
      <c r="I156" s="104"/>
      <c r="J156" s="104"/>
      <c r="K156" s="104"/>
      <c r="L156" s="104"/>
      <c r="M156" s="104"/>
      <c r="N156" s="104"/>
      <c r="O156" s="104"/>
      <c r="P156" s="104"/>
      <c r="Q156" s="104"/>
      <c r="R156" s="104"/>
      <c r="S156" s="104"/>
      <c r="T156" s="104"/>
      <c r="U156" s="105"/>
      <c r="V156" s="104"/>
      <c r="W156" s="104"/>
      <c r="X156" s="104"/>
      <c r="Y156" s="105"/>
      <c r="Z156" s="104"/>
      <c r="AA156" s="105"/>
      <c r="AB156" s="104"/>
      <c r="AC156" s="104"/>
      <c r="AD156" s="104"/>
      <c r="AE156" s="104"/>
      <c r="AF156" s="104"/>
      <c r="AG156" s="104"/>
      <c r="AH156" s="104"/>
      <c r="AI156" s="104"/>
    </row>
    <row r="157" spans="1:35" ht="19" customHeight="1" x14ac:dyDescent="0.15">
      <c r="A157" s="104"/>
      <c r="B157" s="104"/>
      <c r="C157" s="104"/>
      <c r="D157" s="104"/>
      <c r="E157" s="104"/>
      <c r="F157" s="104"/>
      <c r="G157" s="151"/>
      <c r="H157" s="104"/>
      <c r="I157" s="104"/>
      <c r="J157" s="104"/>
      <c r="K157" s="104"/>
      <c r="L157" s="104"/>
      <c r="M157" s="104"/>
      <c r="N157" s="104"/>
      <c r="O157" s="104"/>
      <c r="P157" s="104"/>
      <c r="Q157" s="104"/>
      <c r="R157" s="104"/>
      <c r="S157" s="104"/>
      <c r="T157" s="104"/>
      <c r="U157" s="105"/>
      <c r="V157" s="104"/>
      <c r="W157" s="104"/>
      <c r="X157" s="104"/>
      <c r="Y157" s="105"/>
      <c r="Z157" s="104"/>
      <c r="AA157" s="105"/>
      <c r="AB157" s="104"/>
      <c r="AC157" s="104"/>
      <c r="AD157" s="104"/>
      <c r="AE157" s="104"/>
      <c r="AF157" s="104"/>
      <c r="AG157" s="104"/>
      <c r="AH157" s="104"/>
      <c r="AI157" s="104"/>
    </row>
    <row r="158" spans="1:35" ht="19" customHeight="1" x14ac:dyDescent="0.15">
      <c r="A158" s="104"/>
      <c r="B158" s="104"/>
      <c r="C158" s="104"/>
      <c r="D158" s="104"/>
      <c r="E158" s="104"/>
      <c r="F158" s="104"/>
      <c r="G158" s="104"/>
      <c r="H158" s="104"/>
      <c r="I158" s="104"/>
      <c r="J158" s="104"/>
      <c r="K158" s="104"/>
      <c r="L158" s="104"/>
      <c r="M158" s="104"/>
      <c r="N158" s="104"/>
      <c r="O158" s="104"/>
      <c r="P158" s="104"/>
      <c r="Q158" s="104"/>
      <c r="R158" s="104"/>
      <c r="S158" s="104"/>
      <c r="T158" s="104"/>
      <c r="U158" s="105"/>
      <c r="V158" s="104"/>
      <c r="W158" s="104"/>
      <c r="X158" s="104"/>
      <c r="Y158" s="105"/>
      <c r="Z158" s="104"/>
      <c r="AA158" s="105"/>
      <c r="AB158" s="104"/>
      <c r="AC158" s="104"/>
      <c r="AD158" s="104"/>
      <c r="AE158" s="104"/>
      <c r="AF158" s="104"/>
      <c r="AG158" s="104"/>
      <c r="AH158" s="104"/>
      <c r="AI158" s="104"/>
    </row>
    <row r="159" spans="1:35" ht="19" customHeight="1" x14ac:dyDescent="0.15">
      <c r="A159" s="104"/>
      <c r="B159" s="104"/>
      <c r="C159" s="104"/>
      <c r="D159" s="104"/>
      <c r="E159" s="104"/>
      <c r="F159" s="104"/>
      <c r="G159" s="104"/>
      <c r="H159" s="104"/>
      <c r="I159" s="104"/>
      <c r="J159" s="104"/>
      <c r="K159" s="104"/>
      <c r="L159" s="104"/>
      <c r="M159" s="104"/>
      <c r="N159" s="104"/>
      <c r="O159" s="104"/>
      <c r="P159" s="104"/>
      <c r="Q159" s="104"/>
      <c r="R159" s="104"/>
      <c r="S159" s="104"/>
      <c r="T159" s="104"/>
      <c r="U159" s="105"/>
      <c r="V159" s="104"/>
      <c r="W159" s="104"/>
      <c r="X159" s="104"/>
      <c r="Y159" s="105"/>
      <c r="Z159" s="104"/>
      <c r="AA159" s="105"/>
      <c r="AB159" s="104"/>
      <c r="AC159" s="104"/>
      <c r="AD159" s="104"/>
      <c r="AE159" s="104"/>
      <c r="AF159" s="104"/>
      <c r="AG159" s="104"/>
      <c r="AH159" s="104"/>
      <c r="AI159" s="104"/>
    </row>
    <row r="160" spans="1:35" ht="19" customHeight="1" x14ac:dyDescent="0.15">
      <c r="A160" s="104"/>
      <c r="B160" s="104"/>
      <c r="C160" s="104"/>
      <c r="D160" s="104"/>
      <c r="E160" s="104"/>
      <c r="F160" s="104"/>
      <c r="G160" s="104"/>
      <c r="H160" s="104"/>
      <c r="I160" s="104"/>
      <c r="J160" s="104"/>
      <c r="K160" s="104"/>
      <c r="L160" s="104"/>
      <c r="M160" s="104"/>
      <c r="N160" s="104"/>
      <c r="O160" s="104"/>
      <c r="P160" s="104"/>
      <c r="Q160" s="104"/>
      <c r="R160" s="104"/>
      <c r="S160" s="104"/>
      <c r="T160" s="104"/>
      <c r="U160" s="105"/>
      <c r="V160" s="104"/>
      <c r="W160" s="104"/>
      <c r="X160" s="104"/>
      <c r="Y160" s="105"/>
      <c r="Z160" s="104"/>
      <c r="AA160" s="105"/>
      <c r="AB160" s="104"/>
      <c r="AC160" s="104"/>
      <c r="AD160" s="104"/>
      <c r="AE160" s="104"/>
      <c r="AF160" s="104"/>
      <c r="AG160" s="104"/>
      <c r="AH160" s="104"/>
      <c r="AI160" s="104"/>
    </row>
    <row r="161" spans="1:35" ht="19" customHeight="1" x14ac:dyDescent="0.15">
      <c r="A161" s="104"/>
      <c r="B161" s="104"/>
      <c r="C161" s="104"/>
      <c r="D161" s="104"/>
      <c r="E161" s="104"/>
      <c r="F161" s="104"/>
      <c r="G161" s="104"/>
      <c r="H161" s="104"/>
      <c r="I161" s="104"/>
      <c r="J161" s="104"/>
      <c r="K161" s="104"/>
      <c r="L161" s="104"/>
      <c r="M161" s="104"/>
      <c r="N161" s="104"/>
      <c r="O161" s="104"/>
      <c r="P161" s="151"/>
      <c r="Q161" s="104"/>
      <c r="R161" s="104"/>
      <c r="S161" s="104"/>
      <c r="T161" s="104"/>
      <c r="U161" s="105"/>
      <c r="V161" s="104"/>
      <c r="W161" s="104"/>
      <c r="X161" s="104"/>
      <c r="Y161" s="105"/>
      <c r="Z161" s="104"/>
      <c r="AA161" s="105"/>
      <c r="AB161" s="104"/>
      <c r="AC161" s="104"/>
      <c r="AD161" s="104"/>
      <c r="AE161" s="104"/>
      <c r="AF161" s="104"/>
      <c r="AG161" s="104"/>
      <c r="AH161" s="104"/>
      <c r="AI161" s="104"/>
    </row>
    <row r="162" spans="1:35" ht="19" customHeight="1" x14ac:dyDescent="0.15">
      <c r="A162" s="104"/>
      <c r="B162" s="104"/>
      <c r="C162" s="104"/>
      <c r="D162" s="104"/>
      <c r="E162" s="104"/>
      <c r="F162" s="104"/>
      <c r="G162" s="104"/>
      <c r="H162" s="104"/>
      <c r="I162" s="104"/>
      <c r="J162" s="104"/>
      <c r="K162" s="104"/>
      <c r="L162" s="104"/>
      <c r="M162" s="104"/>
      <c r="N162" s="104"/>
      <c r="O162" s="104"/>
      <c r="P162" s="104"/>
      <c r="Q162" s="104"/>
      <c r="R162" s="104"/>
      <c r="S162" s="104"/>
      <c r="T162" s="104"/>
      <c r="U162" s="105"/>
      <c r="V162" s="104"/>
      <c r="W162" s="104"/>
      <c r="X162" s="104"/>
      <c r="Y162" s="105"/>
      <c r="Z162" s="104"/>
      <c r="AA162" s="105"/>
      <c r="AB162" s="104"/>
      <c r="AC162" s="104"/>
      <c r="AD162" s="104"/>
      <c r="AE162" s="104"/>
      <c r="AF162" s="104"/>
      <c r="AG162" s="104"/>
      <c r="AH162" s="104"/>
      <c r="AI162" s="104"/>
    </row>
    <row r="163" spans="1:35" ht="19" customHeight="1" x14ac:dyDescent="0.15">
      <c r="A163" s="104"/>
      <c r="B163" s="104"/>
      <c r="C163" s="104"/>
      <c r="D163" s="104"/>
      <c r="E163" s="104"/>
      <c r="F163" s="104"/>
      <c r="G163" s="104"/>
      <c r="H163" s="104"/>
      <c r="I163" s="104"/>
      <c r="J163" s="104"/>
      <c r="K163" s="104"/>
      <c r="L163" s="104"/>
      <c r="M163" s="104"/>
      <c r="N163" s="104"/>
      <c r="O163" s="104"/>
      <c r="P163" s="104"/>
      <c r="Q163" s="104"/>
      <c r="R163" s="104"/>
      <c r="S163" s="104"/>
      <c r="T163" s="104"/>
      <c r="U163" s="105"/>
      <c r="V163" s="104"/>
      <c r="W163" s="104"/>
      <c r="X163" s="104"/>
      <c r="Y163" s="105"/>
      <c r="Z163" s="104"/>
      <c r="AA163" s="105"/>
      <c r="AB163" s="104"/>
      <c r="AC163" s="104"/>
      <c r="AD163" s="104"/>
      <c r="AE163" s="104"/>
      <c r="AF163" s="104"/>
      <c r="AG163" s="104"/>
      <c r="AH163" s="104"/>
      <c r="AI163" s="104"/>
    </row>
    <row r="164" spans="1:35" ht="19" customHeight="1" x14ac:dyDescent="0.15">
      <c r="A164" s="104"/>
      <c r="B164" s="104"/>
      <c r="C164" s="104"/>
      <c r="D164" s="104"/>
      <c r="E164" s="104"/>
      <c r="F164" s="104"/>
      <c r="G164" s="104"/>
      <c r="H164" s="104"/>
      <c r="I164" s="104"/>
      <c r="J164" s="104"/>
      <c r="K164" s="104"/>
      <c r="L164" s="104"/>
      <c r="M164" s="104"/>
      <c r="N164" s="104"/>
      <c r="O164" s="104"/>
      <c r="P164" s="104"/>
      <c r="Q164" s="104"/>
      <c r="R164" s="104"/>
      <c r="S164" s="104"/>
      <c r="T164" s="104"/>
      <c r="U164" s="105"/>
      <c r="V164" s="104"/>
      <c r="W164" s="104"/>
      <c r="X164" s="104"/>
      <c r="Y164" s="105"/>
      <c r="Z164" s="104"/>
      <c r="AA164" s="105"/>
      <c r="AB164" s="104"/>
      <c r="AC164" s="104"/>
      <c r="AD164" s="104"/>
      <c r="AE164" s="104"/>
      <c r="AF164" s="104"/>
      <c r="AG164" s="104"/>
      <c r="AH164" s="104"/>
      <c r="AI164" s="104"/>
    </row>
    <row r="165" spans="1:35" ht="19" customHeight="1" x14ac:dyDescent="0.15">
      <c r="A165" s="104"/>
      <c r="B165" s="104"/>
      <c r="C165" s="104"/>
      <c r="D165" s="104"/>
      <c r="E165" s="104"/>
      <c r="F165" s="104"/>
      <c r="G165" s="104"/>
      <c r="H165" s="104"/>
      <c r="I165" s="104"/>
      <c r="J165" s="104"/>
      <c r="K165" s="104"/>
      <c r="L165" s="104"/>
      <c r="M165" s="104"/>
      <c r="N165" s="104"/>
      <c r="O165" s="104"/>
      <c r="P165" s="104"/>
      <c r="Q165" s="104"/>
      <c r="R165" s="104"/>
      <c r="S165" s="104"/>
      <c r="T165" s="104"/>
      <c r="U165" s="105"/>
      <c r="V165" s="104"/>
      <c r="W165" s="104"/>
      <c r="X165" s="104"/>
      <c r="Y165" s="105"/>
      <c r="Z165" s="104"/>
      <c r="AA165" s="105"/>
      <c r="AB165" s="104"/>
      <c r="AC165" s="104"/>
      <c r="AD165" s="104"/>
      <c r="AE165" s="104"/>
      <c r="AF165" s="104"/>
      <c r="AG165" s="104"/>
      <c r="AH165" s="104"/>
      <c r="AI165" s="104"/>
    </row>
    <row r="166" spans="1:35" x14ac:dyDescent="0.15">
      <c r="A166" s="104"/>
      <c r="B166" s="104"/>
      <c r="C166" s="104"/>
      <c r="D166" s="104"/>
      <c r="E166" s="104"/>
      <c r="F166" s="104"/>
      <c r="G166" s="104"/>
      <c r="H166" s="104"/>
      <c r="I166" s="104"/>
      <c r="J166" s="104"/>
      <c r="K166" s="104"/>
      <c r="L166" s="104"/>
      <c r="M166" s="104"/>
      <c r="N166" s="104"/>
      <c r="O166" s="104"/>
      <c r="P166" s="104"/>
      <c r="Q166" s="104"/>
      <c r="R166" s="104"/>
      <c r="S166" s="104"/>
      <c r="T166" s="104"/>
      <c r="U166" s="105"/>
      <c r="V166" s="104"/>
      <c r="W166" s="104"/>
      <c r="X166" s="104"/>
      <c r="Y166" s="105"/>
      <c r="Z166" s="104"/>
      <c r="AA166" s="105"/>
      <c r="AB166" s="104"/>
      <c r="AC166" s="104"/>
      <c r="AD166" s="104"/>
      <c r="AE166" s="104"/>
      <c r="AF166" s="104"/>
      <c r="AG166" s="104"/>
      <c r="AH166" s="104"/>
      <c r="AI166" s="104"/>
    </row>
    <row r="167" spans="1:35" ht="30" customHeight="1" x14ac:dyDescent="0.15">
      <c r="A167" s="908" t="s">
        <v>121</v>
      </c>
      <c r="B167" s="908"/>
      <c r="C167" s="908"/>
      <c r="D167" s="908"/>
      <c r="E167" s="104"/>
      <c r="F167" s="104"/>
      <c r="G167" s="104"/>
      <c r="H167" s="104"/>
      <c r="I167" s="104"/>
      <c r="J167" s="104"/>
      <c r="K167" s="104"/>
      <c r="L167" s="104"/>
      <c r="M167" s="104"/>
      <c r="N167" s="104"/>
      <c r="O167" s="104"/>
      <c r="P167" s="104"/>
      <c r="Q167" s="104"/>
      <c r="R167" s="104"/>
      <c r="S167" s="104"/>
      <c r="T167" s="104"/>
      <c r="U167" s="105"/>
      <c r="V167" s="104"/>
      <c r="W167" s="104"/>
      <c r="X167" s="104"/>
      <c r="Y167" s="105"/>
      <c r="Z167" s="104"/>
      <c r="AA167" s="105"/>
      <c r="AB167" s="104"/>
      <c r="AC167" s="104"/>
      <c r="AD167" s="104"/>
      <c r="AE167" s="104"/>
      <c r="AF167" s="104"/>
      <c r="AG167" s="104"/>
      <c r="AH167" s="104"/>
      <c r="AI167" s="104"/>
    </row>
    <row r="168" spans="1:35" ht="12" customHeight="1" x14ac:dyDescent="0.15">
      <c r="A168" s="440"/>
      <c r="B168" s="440"/>
      <c r="C168" s="440"/>
      <c r="D168" s="440"/>
      <c r="E168" s="104"/>
      <c r="F168" s="104"/>
      <c r="G168" s="104"/>
      <c r="H168" s="104"/>
      <c r="I168" s="104"/>
      <c r="J168" s="104"/>
      <c r="K168" s="104"/>
      <c r="L168" s="104"/>
      <c r="M168" s="104"/>
      <c r="N168" s="104"/>
      <c r="O168" s="104"/>
      <c r="P168" s="104"/>
      <c r="Q168" s="104"/>
      <c r="R168" s="104"/>
      <c r="S168" s="104"/>
      <c r="T168" s="104"/>
      <c r="U168" s="105"/>
      <c r="V168" s="104"/>
      <c r="W168" s="104"/>
      <c r="X168" s="104"/>
      <c r="Y168" s="105"/>
      <c r="Z168" s="104"/>
      <c r="AA168" s="105"/>
      <c r="AB168" s="104"/>
      <c r="AC168" s="104"/>
      <c r="AD168" s="104"/>
      <c r="AE168" s="104"/>
      <c r="AF168" s="104"/>
      <c r="AG168" s="104"/>
      <c r="AH168" s="104"/>
      <c r="AI168" s="104"/>
    </row>
    <row r="169" spans="1:35" ht="12" customHeight="1" x14ac:dyDescent="0.15">
      <c r="A169" s="102"/>
      <c r="B169" s="440"/>
      <c r="C169" s="440"/>
      <c r="D169" s="440"/>
      <c r="E169" s="104"/>
      <c r="F169" s="104"/>
      <c r="G169" s="104"/>
      <c r="H169" s="104"/>
      <c r="I169" s="104"/>
      <c r="J169" s="104"/>
      <c r="K169" s="104"/>
      <c r="L169" s="104"/>
      <c r="M169" s="104"/>
      <c r="N169" s="104"/>
      <c r="O169" s="104"/>
      <c r="P169" s="104"/>
      <c r="Q169" s="104"/>
      <c r="R169" s="104"/>
      <c r="S169" s="104"/>
      <c r="T169" s="104"/>
      <c r="U169" s="105"/>
      <c r="V169" s="104"/>
      <c r="W169" s="104"/>
      <c r="X169" s="104"/>
      <c r="Y169" s="105"/>
      <c r="Z169" s="104"/>
      <c r="AA169" s="105"/>
      <c r="AB169" s="104"/>
      <c r="AC169" s="104"/>
      <c r="AD169" s="104"/>
      <c r="AE169" s="104"/>
      <c r="AF169" s="104"/>
      <c r="AG169" s="104"/>
      <c r="AH169" s="104"/>
      <c r="AI169" s="104"/>
    </row>
    <row r="170" spans="1:35" ht="12" customHeight="1" x14ac:dyDescent="0.15">
      <c r="A170" s="440"/>
      <c r="B170" s="440"/>
      <c r="C170" s="440"/>
      <c r="D170" s="440"/>
      <c r="E170" s="104"/>
      <c r="F170" s="104"/>
      <c r="G170" s="104"/>
      <c r="H170" s="104"/>
      <c r="I170" s="104"/>
      <c r="J170" s="104"/>
      <c r="K170" s="104"/>
      <c r="L170" s="104"/>
      <c r="M170" s="104"/>
      <c r="N170" s="104"/>
      <c r="O170" s="104"/>
      <c r="P170" s="104"/>
      <c r="Q170" s="104"/>
      <c r="R170" s="104"/>
      <c r="S170" s="104"/>
      <c r="T170" s="104"/>
      <c r="U170" s="105"/>
      <c r="V170" s="104"/>
      <c r="W170" s="104"/>
      <c r="X170" s="104"/>
      <c r="Y170" s="105"/>
      <c r="Z170" s="104"/>
      <c r="AA170" s="105"/>
      <c r="AB170" s="104"/>
      <c r="AC170" s="104"/>
      <c r="AD170" s="104"/>
      <c r="AE170" s="104"/>
      <c r="AF170" s="104"/>
      <c r="AG170" s="104"/>
      <c r="AH170" s="104"/>
      <c r="AI170" s="104"/>
    </row>
    <row r="171" spans="1:35" s="148" customFormat="1" x14ac:dyDescent="0.15">
      <c r="A171" s="104" t="s">
        <v>79</v>
      </c>
      <c r="B171" s="104"/>
      <c r="C171" s="104"/>
      <c r="D171" s="104"/>
      <c r="E171" s="104"/>
      <c r="F171" s="104"/>
      <c r="G171" s="104"/>
      <c r="H171" s="104"/>
      <c r="I171" s="104"/>
      <c r="J171" s="104"/>
      <c r="K171" s="104"/>
      <c r="L171" s="104"/>
      <c r="M171" s="104"/>
      <c r="N171" s="104"/>
      <c r="O171" s="104"/>
      <c r="P171" s="104"/>
      <c r="Q171" s="104"/>
      <c r="R171" s="104"/>
      <c r="S171" s="104"/>
      <c r="T171" s="104"/>
      <c r="U171" s="105"/>
      <c r="V171" s="104"/>
      <c r="W171" s="104"/>
      <c r="X171" s="104"/>
      <c r="Y171" s="105"/>
      <c r="Z171" s="104"/>
      <c r="AA171" s="105"/>
      <c r="AB171" s="104"/>
      <c r="AC171" s="104"/>
      <c r="AD171" s="104"/>
      <c r="AE171" s="104"/>
      <c r="AF171" s="104"/>
      <c r="AG171" s="104"/>
      <c r="AH171" s="104"/>
      <c r="AI171" s="104"/>
    </row>
    <row r="172" spans="1:35" ht="28" x14ac:dyDescent="0.15">
      <c r="A172" s="19" t="s">
        <v>108</v>
      </c>
      <c r="B172" s="107" t="s">
        <v>52</v>
      </c>
      <c r="C172" s="107" t="s">
        <v>53</v>
      </c>
      <c r="D172" s="107" t="s">
        <v>54</v>
      </c>
      <c r="E172" s="107" t="s">
        <v>55</v>
      </c>
      <c r="F172" s="107" t="s">
        <v>56</v>
      </c>
      <c r="G172" s="122" t="s">
        <v>99</v>
      </c>
      <c r="H172" s="122" t="s">
        <v>952</v>
      </c>
      <c r="I172" s="122" t="s">
        <v>59</v>
      </c>
      <c r="J172" s="122" t="s">
        <v>640</v>
      </c>
      <c r="K172" s="122" t="s">
        <v>60</v>
      </c>
      <c r="L172" s="122" t="s">
        <v>96</v>
      </c>
      <c r="M172" s="122" t="s">
        <v>62</v>
      </c>
      <c r="N172" s="122" t="s">
        <v>63</v>
      </c>
      <c r="O172" s="142"/>
      <c r="P172" s="142"/>
      <c r="Q172" s="152"/>
      <c r="R172" s="142"/>
      <c r="S172" s="142"/>
      <c r="T172" s="152"/>
      <c r="U172" s="142"/>
      <c r="V172" s="142"/>
      <c r="W172" s="142"/>
      <c r="X172" s="142"/>
      <c r="Y172" s="10"/>
      <c r="Z172" s="100"/>
      <c r="AA172" s="10"/>
      <c r="AB172" s="10"/>
      <c r="AC172" s="10"/>
      <c r="AD172" s="10"/>
      <c r="AE172" s="10"/>
      <c r="AF172" s="10"/>
      <c r="AG172" s="10"/>
      <c r="AH172" s="10"/>
    </row>
    <row r="173" spans="1:35" ht="28" x14ac:dyDescent="0.15">
      <c r="A173" s="19" t="s">
        <v>97</v>
      </c>
      <c r="B173" s="116">
        <f t="shared" ref="B173:H173" si="37">B187</f>
        <v>3142.6228653905318</v>
      </c>
      <c r="C173" s="116">
        <f t="shared" si="37"/>
        <v>7046.946649910461</v>
      </c>
      <c r="D173" s="116">
        <f t="shared" si="37"/>
        <v>247.40886884517693</v>
      </c>
      <c r="E173" s="116">
        <f t="shared" si="37"/>
        <v>5609.5863068927638</v>
      </c>
      <c r="F173" s="116">
        <f t="shared" si="37"/>
        <v>26.237466519949372</v>
      </c>
      <c r="G173" s="116">
        <f t="shared" si="37"/>
        <v>7854.7410374871697</v>
      </c>
      <c r="H173" s="116">
        <f t="shared" si="37"/>
        <v>9631.8542780975349</v>
      </c>
      <c r="I173" s="116">
        <f>I187</f>
        <v>741.94191730615648</v>
      </c>
      <c r="J173" s="116">
        <f>J187</f>
        <v>1419.256529133324</v>
      </c>
      <c r="K173" s="116">
        <f>K187</f>
        <v>334.68256025501461</v>
      </c>
      <c r="L173" s="116">
        <f>L187</f>
        <v>608.16590161141187</v>
      </c>
      <c r="M173" s="116">
        <f>M187</f>
        <v>13.233766058233401</v>
      </c>
      <c r="N173" s="153">
        <f>SUM(B173:M173)</f>
        <v>36676.67814750773</v>
      </c>
      <c r="O173" s="154"/>
      <c r="P173" s="104"/>
      <c r="Q173" s="104"/>
      <c r="R173" s="104"/>
      <c r="S173" s="104"/>
      <c r="T173" s="105"/>
      <c r="U173" s="104"/>
      <c r="V173" s="104"/>
      <c r="W173" s="104"/>
      <c r="X173" s="105"/>
      <c r="Y173" s="10"/>
      <c r="Z173" s="100"/>
      <c r="AA173" s="10"/>
      <c r="AB173" s="10"/>
      <c r="AC173" s="10"/>
      <c r="AD173" s="10"/>
      <c r="AE173" s="10"/>
      <c r="AF173" s="10"/>
      <c r="AG173" s="10"/>
      <c r="AH173" s="10"/>
    </row>
    <row r="174" spans="1:35" x14ac:dyDescent="0.15">
      <c r="A174" s="104"/>
      <c r="B174" s="104"/>
      <c r="C174" s="104"/>
      <c r="D174" s="104"/>
      <c r="E174" s="104"/>
      <c r="F174" s="104"/>
      <c r="G174" s="104"/>
      <c r="H174" s="104"/>
      <c r="I174" s="104"/>
      <c r="J174" s="104"/>
      <c r="K174" s="104"/>
      <c r="L174" s="104"/>
      <c r="M174" s="104"/>
      <c r="N174" s="104"/>
      <c r="O174" s="104"/>
      <c r="P174" s="104"/>
      <c r="Q174" s="104"/>
      <c r="R174" s="104"/>
      <c r="S174" s="104"/>
      <c r="T174" s="104"/>
      <c r="U174" s="105"/>
      <c r="V174" s="104"/>
      <c r="W174" s="104"/>
      <c r="X174" s="104"/>
      <c r="Y174" s="105"/>
      <c r="Z174" s="10"/>
      <c r="AA174" s="100"/>
      <c r="AB174" s="10"/>
      <c r="AC174" s="10"/>
      <c r="AD174" s="10"/>
      <c r="AE174" s="10"/>
      <c r="AF174" s="10"/>
      <c r="AG174" s="10"/>
      <c r="AH174" s="10"/>
      <c r="AI174" s="10"/>
    </row>
    <row r="175" spans="1:35" x14ac:dyDescent="0.15">
      <c r="A175" s="104"/>
      <c r="B175" s="104"/>
      <c r="C175" s="104"/>
      <c r="D175" s="104"/>
      <c r="E175" s="104"/>
      <c r="F175" s="104"/>
      <c r="G175" s="104"/>
      <c r="H175" s="104"/>
      <c r="I175" s="104"/>
      <c r="J175" s="104"/>
      <c r="K175" s="104"/>
      <c r="L175" s="104"/>
      <c r="M175" s="104"/>
      <c r="N175" s="104"/>
      <c r="O175" s="104"/>
      <c r="P175" s="104"/>
      <c r="Q175" s="104"/>
      <c r="R175" s="104"/>
      <c r="S175" s="104"/>
      <c r="T175" s="104"/>
      <c r="U175" s="105"/>
      <c r="V175" s="104"/>
      <c r="W175" s="104"/>
      <c r="X175" s="104"/>
      <c r="Y175" s="105"/>
      <c r="Z175" s="10"/>
      <c r="AA175" s="100"/>
      <c r="AB175" s="10"/>
      <c r="AC175" s="10"/>
      <c r="AD175" s="10"/>
      <c r="AE175" s="10"/>
      <c r="AF175" s="10"/>
      <c r="AG175" s="10"/>
      <c r="AH175" s="10"/>
      <c r="AI175" s="10"/>
    </row>
    <row r="176" spans="1:35" x14ac:dyDescent="0.15">
      <c r="A176" s="104"/>
      <c r="B176" s="104"/>
      <c r="C176" s="104"/>
      <c r="D176" s="104"/>
      <c r="E176" s="104"/>
      <c r="F176" s="104"/>
      <c r="G176" s="104"/>
      <c r="H176" s="104"/>
      <c r="I176" s="104"/>
      <c r="J176" s="104"/>
      <c r="K176" s="104"/>
      <c r="L176" s="104"/>
      <c r="M176" s="104"/>
      <c r="N176" s="104"/>
      <c r="O176" s="104"/>
      <c r="P176" s="104"/>
      <c r="Q176" s="104"/>
      <c r="R176" s="104"/>
      <c r="S176" s="104"/>
      <c r="T176" s="104"/>
      <c r="U176" s="105"/>
      <c r="V176" s="104"/>
      <c r="W176" s="104"/>
      <c r="X176" s="104"/>
      <c r="Y176" s="105"/>
      <c r="Z176" s="10"/>
      <c r="AA176" s="100"/>
      <c r="AB176" s="10"/>
      <c r="AC176" s="10"/>
      <c r="AD176" s="10"/>
      <c r="AE176" s="10"/>
      <c r="AF176" s="10"/>
      <c r="AG176" s="10"/>
      <c r="AH176" s="10"/>
      <c r="AI176" s="10"/>
    </row>
    <row r="177" spans="1:36" x14ac:dyDescent="0.15">
      <c r="A177" s="104"/>
      <c r="B177" s="104"/>
      <c r="C177" s="104"/>
      <c r="D177" s="104"/>
      <c r="E177" s="104"/>
      <c r="F177" s="104"/>
      <c r="G177" s="104"/>
      <c r="H177" s="104"/>
      <c r="I177" s="104"/>
      <c r="J177" s="104"/>
      <c r="K177" s="104"/>
      <c r="L177" s="104"/>
      <c r="M177" s="104"/>
      <c r="N177" s="104"/>
      <c r="O177" s="104"/>
      <c r="P177" s="104"/>
      <c r="Q177" s="104"/>
      <c r="R177" s="104"/>
      <c r="S177" s="104"/>
      <c r="T177" s="104"/>
      <c r="U177" s="105"/>
      <c r="V177" s="104"/>
      <c r="W177" s="104"/>
      <c r="X177" s="104"/>
      <c r="Y177" s="105"/>
      <c r="Z177" s="10"/>
      <c r="AA177" s="100"/>
      <c r="AB177" s="10"/>
      <c r="AC177" s="10"/>
      <c r="AD177" s="10"/>
      <c r="AE177" s="10"/>
      <c r="AF177" s="10"/>
      <c r="AG177" s="10"/>
      <c r="AH177" s="10"/>
      <c r="AI177" s="10"/>
    </row>
    <row r="178" spans="1:36" x14ac:dyDescent="0.15">
      <c r="A178" s="104" t="s">
        <v>65</v>
      </c>
      <c r="B178" s="104"/>
      <c r="C178" s="104"/>
      <c r="D178" s="104"/>
      <c r="E178" s="104"/>
      <c r="F178" s="151"/>
      <c r="G178" s="151"/>
      <c r="H178" s="151"/>
      <c r="I178" s="151"/>
      <c r="J178" s="151"/>
      <c r="K178" s="151"/>
      <c r="L178" s="151"/>
      <c r="M178" s="151"/>
      <c r="N178" s="151"/>
      <c r="O178" s="104"/>
      <c r="P178" s="104"/>
      <c r="Q178" s="104"/>
      <c r="R178" s="104"/>
      <c r="S178" s="104"/>
      <c r="T178" s="104"/>
      <c r="U178" s="105"/>
      <c r="V178" s="104"/>
      <c r="W178" s="104"/>
      <c r="X178" s="104"/>
      <c r="Y178" s="105"/>
      <c r="Z178" s="10"/>
      <c r="AA178" s="100"/>
      <c r="AB178" s="10"/>
      <c r="AC178" s="10"/>
      <c r="AD178" s="10"/>
      <c r="AE178" s="10"/>
      <c r="AF178" s="10"/>
      <c r="AG178" s="10"/>
      <c r="AH178" s="10"/>
      <c r="AI178" s="10"/>
    </row>
    <row r="179" spans="1:36" ht="40" customHeight="1" x14ac:dyDescent="0.15">
      <c r="A179" s="750" t="s">
        <v>638</v>
      </c>
      <c r="B179" s="737" t="s">
        <v>52</v>
      </c>
      <c r="C179" s="737" t="s">
        <v>53</v>
      </c>
      <c r="D179" s="737" t="s">
        <v>54</v>
      </c>
      <c r="E179" s="737" t="s">
        <v>55</v>
      </c>
      <c r="F179" s="737" t="s">
        <v>56</v>
      </c>
      <c r="G179" s="751" t="s">
        <v>99</v>
      </c>
      <c r="H179" s="752" t="s">
        <v>952</v>
      </c>
      <c r="I179" s="751" t="s">
        <v>59</v>
      </c>
      <c r="J179" s="751" t="s">
        <v>640</v>
      </c>
      <c r="K179" s="751" t="s">
        <v>60</v>
      </c>
      <c r="L179" s="751" t="s">
        <v>96</v>
      </c>
      <c r="M179" s="751" t="s">
        <v>62</v>
      </c>
      <c r="N179" s="752" t="s">
        <v>63</v>
      </c>
      <c r="O179" s="142"/>
      <c r="P179" s="152"/>
      <c r="Q179" s="142"/>
      <c r="R179" s="142"/>
      <c r="S179" s="142"/>
      <c r="T179" s="152"/>
      <c r="U179" s="142"/>
      <c r="V179" s="142"/>
      <c r="W179" s="142"/>
      <c r="X179" s="142"/>
      <c r="Y179" s="10"/>
      <c r="Z179" s="100"/>
      <c r="AA179" s="10"/>
      <c r="AB179" s="10"/>
      <c r="AC179" s="10"/>
      <c r="AD179" s="10"/>
      <c r="AE179" s="10"/>
      <c r="AF179" s="10"/>
      <c r="AG179" s="10"/>
      <c r="AH179" s="10"/>
    </row>
    <row r="180" spans="1:36" ht="16" x14ac:dyDescent="0.15">
      <c r="A180" s="753" t="s">
        <v>114</v>
      </c>
      <c r="B180" s="754">
        <f>(F192+G192+H192+I192)/1024</f>
        <v>1273.9428648395801</v>
      </c>
      <c r="C180" s="754">
        <f t="shared" ref="C180:F186" si="38">B192/1024</f>
        <v>4163.7806753084278</v>
      </c>
      <c r="D180" s="754">
        <f t="shared" si="38"/>
        <v>174.99274313034181</v>
      </c>
      <c r="E180" s="754">
        <f t="shared" si="38"/>
        <v>2702.2477524722854</v>
      </c>
      <c r="F180" s="754">
        <f t="shared" si="38"/>
        <v>10.166583362900292</v>
      </c>
      <c r="G180" s="754">
        <f>(J192+K192+L192)/1024</f>
        <v>5653.870161229298</v>
      </c>
      <c r="H180" s="754">
        <f t="shared" ref="H180:H186" si="39">(M192+0)/1024</f>
        <v>5006.2124609717184</v>
      </c>
      <c r="I180" s="754">
        <f>(N192+O192)/1024</f>
        <v>227.45014493350433</v>
      </c>
      <c r="J180" s="754">
        <f t="shared" ref="J180:M186" si="40">P192/1024</f>
        <v>946.930218452541</v>
      </c>
      <c r="K180" s="754">
        <f t="shared" si="40"/>
        <v>139.26838099300878</v>
      </c>
      <c r="L180" s="754">
        <f t="shared" si="40"/>
        <v>268.19181654231932</v>
      </c>
      <c r="M180" s="754">
        <f t="shared" si="40"/>
        <v>8.7881458234332914</v>
      </c>
      <c r="N180" s="741">
        <f>SUM(B180:M180)</f>
        <v>20575.841948059358</v>
      </c>
      <c r="O180" s="114"/>
      <c r="P180" s="104"/>
      <c r="Q180" s="104"/>
      <c r="R180" s="104"/>
      <c r="S180" s="104"/>
      <c r="T180" s="105"/>
      <c r="U180" s="104"/>
      <c r="V180" s="104"/>
      <c r="W180" s="104"/>
      <c r="X180" s="105"/>
      <c r="Y180" s="10"/>
      <c r="Z180" s="100"/>
      <c r="AA180" s="10"/>
      <c r="AB180" s="10"/>
      <c r="AC180" s="10"/>
      <c r="AD180" s="10"/>
      <c r="AE180" s="10"/>
      <c r="AF180" s="10"/>
      <c r="AG180" s="10"/>
      <c r="AH180" s="10"/>
    </row>
    <row r="181" spans="1:36" ht="16" x14ac:dyDescent="0.15">
      <c r="A181" s="753" t="s">
        <v>115</v>
      </c>
      <c r="B181" s="754">
        <f t="shared" ref="B181:B186" si="41">(F193+G193+H193+I193)/1024</f>
        <v>130.6609290046253</v>
      </c>
      <c r="C181" s="754">
        <f t="shared" si="38"/>
        <v>1710.0136146350196</v>
      </c>
      <c r="D181" s="754">
        <f t="shared" si="38"/>
        <v>18.096084388094727</v>
      </c>
      <c r="E181" s="754">
        <f t="shared" si="38"/>
        <v>256.63708934583593</v>
      </c>
      <c r="F181" s="754">
        <f t="shared" si="38"/>
        <v>0.83343869989312203</v>
      </c>
      <c r="G181" s="754">
        <f t="shared" ref="G181:G186" si="42">(J193+K193+L193)/1024</f>
        <v>766.58637296785457</v>
      </c>
      <c r="H181" s="754">
        <f t="shared" si="39"/>
        <v>646.09458933473832</v>
      </c>
      <c r="I181" s="754">
        <f t="shared" ref="I181:I186" si="43">(N193+O193)/1024</f>
        <v>4.7965657288923405</v>
      </c>
      <c r="J181" s="754">
        <f t="shared" si="40"/>
        <v>52.712733914104298</v>
      </c>
      <c r="K181" s="754">
        <f t="shared" si="40"/>
        <v>29.386212300447948</v>
      </c>
      <c r="L181" s="754">
        <f t="shared" si="40"/>
        <v>88.246883971083591</v>
      </c>
      <c r="M181" s="754">
        <f t="shared" si="40"/>
        <v>0.72674228989126266</v>
      </c>
      <c r="N181" s="741">
        <f t="shared" ref="N181:N186" si="44">SUM(B181:M181)</f>
        <v>3704.7912565804813</v>
      </c>
      <c r="O181" s="104"/>
      <c r="P181" s="104"/>
      <c r="Q181" s="104"/>
      <c r="R181" s="104"/>
      <c r="S181" s="104"/>
      <c r="T181" s="105"/>
      <c r="U181" s="104"/>
      <c r="V181" s="104"/>
      <c r="W181" s="104"/>
      <c r="X181" s="105"/>
      <c r="Y181" s="10"/>
      <c r="Z181" s="100"/>
      <c r="AA181" s="10"/>
      <c r="AB181" s="10"/>
      <c r="AC181" s="10"/>
      <c r="AD181" s="10"/>
      <c r="AE181" s="10"/>
      <c r="AF181" s="10"/>
      <c r="AG181" s="10"/>
      <c r="AH181" s="10"/>
    </row>
    <row r="182" spans="1:36" ht="16" x14ac:dyDescent="0.15">
      <c r="A182" s="753" t="s">
        <v>116</v>
      </c>
      <c r="B182" s="754">
        <f t="shared" si="41"/>
        <v>733.5314710811067</v>
      </c>
      <c r="C182" s="754">
        <f t="shared" si="38"/>
        <v>694.48910707371772</v>
      </c>
      <c r="D182" s="754">
        <f t="shared" si="38"/>
        <v>39.866215579568163</v>
      </c>
      <c r="E182" s="754">
        <f t="shared" si="38"/>
        <v>1690.2018079150489</v>
      </c>
      <c r="F182" s="754">
        <f t="shared" si="38"/>
        <v>14.255008227226368</v>
      </c>
      <c r="G182" s="754">
        <f t="shared" si="42"/>
        <v>697.84797836049665</v>
      </c>
      <c r="H182" s="754">
        <f t="shared" si="39"/>
        <v>2158.7328023986524</v>
      </c>
      <c r="I182" s="754">
        <f t="shared" si="43"/>
        <v>456.33865072250785</v>
      </c>
      <c r="J182" s="754">
        <f t="shared" si="40"/>
        <v>126.74788188750098</v>
      </c>
      <c r="K182" s="754">
        <f t="shared" si="40"/>
        <v>61.421870262056053</v>
      </c>
      <c r="L182" s="754">
        <f t="shared" si="40"/>
        <v>120.6845117951875</v>
      </c>
      <c r="M182" s="754">
        <f t="shared" si="40"/>
        <v>2.7217846587136525</v>
      </c>
      <c r="N182" s="741">
        <f t="shared" si="44"/>
        <v>6796.8390899617825</v>
      </c>
      <c r="O182" s="104"/>
      <c r="P182" s="104"/>
      <c r="Q182" s="104"/>
      <c r="R182" s="104"/>
      <c r="S182" s="104"/>
      <c r="T182" s="105"/>
      <c r="U182" s="104"/>
      <c r="V182" s="104"/>
      <c r="W182" s="104"/>
      <c r="X182" s="105"/>
      <c r="Y182" s="10"/>
      <c r="Z182" s="100"/>
      <c r="AA182" s="10"/>
      <c r="AB182" s="10"/>
      <c r="AC182" s="10"/>
      <c r="AD182" s="10"/>
      <c r="AE182" s="10"/>
      <c r="AF182" s="10"/>
      <c r="AG182" s="10"/>
      <c r="AH182" s="10"/>
    </row>
    <row r="183" spans="1:36" ht="16" x14ac:dyDescent="0.15">
      <c r="A183" s="753" t="s">
        <v>117</v>
      </c>
      <c r="B183" s="754">
        <f t="shared" si="41"/>
        <v>891.02310129629518</v>
      </c>
      <c r="C183" s="754">
        <f t="shared" si="38"/>
        <v>450.45514560613867</v>
      </c>
      <c r="D183" s="754">
        <f t="shared" si="38"/>
        <v>8.87864933002583</v>
      </c>
      <c r="E183" s="754">
        <f t="shared" si="38"/>
        <v>800.02432168504004</v>
      </c>
      <c r="F183" s="754">
        <f t="shared" si="38"/>
        <v>0.66736154612317378</v>
      </c>
      <c r="G183" s="754">
        <f t="shared" si="42"/>
        <v>156.65216430902362</v>
      </c>
      <c r="H183" s="754">
        <f t="shared" si="39"/>
        <v>1505.3587227653809</v>
      </c>
      <c r="I183" s="754">
        <f t="shared" si="43"/>
        <v>31.93445070009049</v>
      </c>
      <c r="J183" s="754">
        <f t="shared" si="40"/>
        <v>77.16542984738858</v>
      </c>
      <c r="K183" s="754">
        <f t="shared" si="40"/>
        <v>88.2463437787126</v>
      </c>
      <c r="L183" s="754">
        <f t="shared" si="40"/>
        <v>65.063643056363574</v>
      </c>
      <c r="M183" s="754">
        <f t="shared" si="40"/>
        <v>0.22701262793452734</v>
      </c>
      <c r="N183" s="741">
        <f t="shared" si="44"/>
        <v>4075.6963465485178</v>
      </c>
      <c r="O183" s="104"/>
      <c r="P183" s="104"/>
      <c r="Q183" s="104"/>
      <c r="R183" s="104"/>
      <c r="S183" s="104"/>
      <c r="T183" s="105"/>
      <c r="U183" s="104"/>
      <c r="V183" s="104"/>
      <c r="W183" s="104"/>
      <c r="X183" s="105"/>
      <c r="Y183" s="10"/>
      <c r="Z183" s="100"/>
      <c r="AA183" s="10"/>
      <c r="AB183" s="10"/>
      <c r="AC183" s="10"/>
      <c r="AD183" s="10"/>
      <c r="AE183" s="10"/>
      <c r="AF183" s="10"/>
      <c r="AG183" s="10"/>
      <c r="AH183" s="10"/>
    </row>
    <row r="184" spans="1:36" ht="16" x14ac:dyDescent="0.15">
      <c r="A184" s="753" t="s">
        <v>118</v>
      </c>
      <c r="B184" s="754">
        <f t="shared" si="41"/>
        <v>21.861090249321851</v>
      </c>
      <c r="C184" s="754">
        <f t="shared" si="38"/>
        <v>9.9572038433416008</v>
      </c>
      <c r="D184" s="754">
        <f t="shared" si="38"/>
        <v>8.1866520474250096E-2</v>
      </c>
      <c r="E184" s="754">
        <f t="shared" si="38"/>
        <v>91.845797435578717</v>
      </c>
      <c r="F184" s="754">
        <f t="shared" si="38"/>
        <v>1.7126896500485548E-3</v>
      </c>
      <c r="G184" s="754">
        <f t="shared" si="42"/>
        <v>11.13463251063509</v>
      </c>
      <c r="H184" s="754">
        <f t="shared" si="39"/>
        <v>10.602309411042285</v>
      </c>
      <c r="I184" s="754">
        <f t="shared" si="43"/>
        <v>0.71844523675281369</v>
      </c>
      <c r="J184" s="754">
        <f t="shared" si="40"/>
        <v>4.2586152248068165</v>
      </c>
      <c r="K184" s="754">
        <f t="shared" si="40"/>
        <v>2.0686622341614744</v>
      </c>
      <c r="L184" s="754">
        <f t="shared" si="40"/>
        <v>2.5208341643665331</v>
      </c>
      <c r="M184" s="754">
        <f t="shared" si="40"/>
        <v>0.30805180591960352</v>
      </c>
      <c r="N184" s="741">
        <f t="shared" si="44"/>
        <v>155.35922132605108</v>
      </c>
      <c r="O184" s="104"/>
      <c r="P184" s="104"/>
      <c r="Q184" s="104"/>
      <c r="R184" s="104"/>
      <c r="S184" s="104"/>
      <c r="T184" s="105"/>
      <c r="U184" s="104"/>
      <c r="V184" s="104"/>
      <c r="W184" s="104"/>
      <c r="X184" s="105"/>
      <c r="Y184" s="10"/>
      <c r="Z184" s="100"/>
      <c r="AA184" s="10"/>
      <c r="AB184" s="10"/>
      <c r="AC184" s="10"/>
      <c r="AD184" s="10"/>
      <c r="AE184" s="10"/>
      <c r="AF184" s="10"/>
      <c r="AG184" s="10"/>
      <c r="AH184" s="10"/>
    </row>
    <row r="185" spans="1:36" ht="16" x14ac:dyDescent="0.15">
      <c r="A185" s="753" t="s">
        <v>119</v>
      </c>
      <c r="B185" s="754">
        <f t="shared" si="41"/>
        <v>90.267521572327439</v>
      </c>
      <c r="C185" s="754">
        <f t="shared" si="38"/>
        <v>18.248514972598926</v>
      </c>
      <c r="D185" s="754">
        <f t="shared" si="38"/>
        <v>3.3644596605226953</v>
      </c>
      <c r="E185" s="754">
        <f t="shared" si="38"/>
        <v>68.629302824208892</v>
      </c>
      <c r="F185" s="754">
        <f t="shared" si="38"/>
        <v>0.31322424470545213</v>
      </c>
      <c r="G185" s="754">
        <f t="shared" si="42"/>
        <v>568.62564862871284</v>
      </c>
      <c r="H185" s="754">
        <f t="shared" si="39"/>
        <v>301.63020449385448</v>
      </c>
      <c r="I185" s="754">
        <f t="shared" si="43"/>
        <v>20.70221539717658</v>
      </c>
      <c r="J185" s="754">
        <f t="shared" si="40"/>
        <v>211.02702500032225</v>
      </c>
      <c r="K185" s="754">
        <f t="shared" si="40"/>
        <v>14.290133617278613</v>
      </c>
      <c r="L185" s="754">
        <f t="shared" si="40"/>
        <v>59.550092230379882</v>
      </c>
      <c r="M185" s="754">
        <f t="shared" si="40"/>
        <v>0.45880485620546096</v>
      </c>
      <c r="N185" s="741">
        <f t="shared" si="44"/>
        <v>1357.1071474982937</v>
      </c>
      <c r="O185" s="114"/>
      <c r="P185" s="104"/>
      <c r="Q185" s="104"/>
      <c r="R185" s="104"/>
      <c r="S185" s="104"/>
      <c r="T185" s="105"/>
      <c r="U185" s="104"/>
      <c r="V185" s="104"/>
      <c r="W185" s="104"/>
      <c r="X185" s="105"/>
      <c r="Y185" s="10"/>
      <c r="Z185" s="100"/>
      <c r="AA185" s="10"/>
      <c r="AB185" s="10"/>
      <c r="AC185" s="10"/>
      <c r="AD185" s="10"/>
      <c r="AE185" s="10"/>
      <c r="AF185" s="10"/>
      <c r="AG185" s="10"/>
      <c r="AH185" s="10"/>
    </row>
    <row r="186" spans="1:36" ht="16" x14ac:dyDescent="0.15">
      <c r="A186" s="753" t="s">
        <v>120</v>
      </c>
      <c r="B186" s="754">
        <f t="shared" si="41"/>
        <v>1.335887347275267</v>
      </c>
      <c r="C186" s="754">
        <f t="shared" si="38"/>
        <v>2.3884712163635352E-3</v>
      </c>
      <c r="D186" s="754">
        <f t="shared" si="38"/>
        <v>2.1288502361494435</v>
      </c>
      <c r="E186" s="754">
        <f t="shared" si="38"/>
        <v>2.3521476578025586E-4</v>
      </c>
      <c r="F186" s="754">
        <f t="shared" si="38"/>
        <v>1.3774945091427052E-4</v>
      </c>
      <c r="G186" s="754">
        <f t="shared" si="42"/>
        <v>2.4079481147964481E-2</v>
      </c>
      <c r="H186" s="754">
        <f t="shared" si="39"/>
        <v>3.2231887221487305</v>
      </c>
      <c r="I186" s="754">
        <f t="shared" si="43"/>
        <v>1.4445872320720725E-3</v>
      </c>
      <c r="J186" s="754">
        <f t="shared" si="40"/>
        <v>0.41462480665995799</v>
      </c>
      <c r="K186" s="754">
        <f t="shared" si="40"/>
        <v>9.5706934916961429E-4</v>
      </c>
      <c r="L186" s="754">
        <f t="shared" si="40"/>
        <v>3.9081198517114846</v>
      </c>
      <c r="M186" s="754">
        <f t="shared" si="40"/>
        <v>3.2239961356026465E-3</v>
      </c>
      <c r="N186" s="741">
        <f t="shared" si="44"/>
        <v>11.043137533242751</v>
      </c>
      <c r="O186" s="104"/>
      <c r="P186" s="104"/>
      <c r="Q186" s="104"/>
      <c r="R186" s="104"/>
      <c r="S186" s="104"/>
      <c r="T186" s="105"/>
      <c r="U186" s="104"/>
      <c r="V186" s="104"/>
      <c r="W186" s="104"/>
      <c r="X186" s="105"/>
      <c r="Y186" s="10"/>
      <c r="Z186" s="100"/>
      <c r="AA186" s="10"/>
      <c r="AB186" s="10"/>
      <c r="AC186" s="10"/>
      <c r="AD186" s="10"/>
      <c r="AE186" s="10"/>
      <c r="AF186" s="10"/>
      <c r="AG186" s="10"/>
      <c r="AH186" s="10"/>
    </row>
    <row r="187" spans="1:36" ht="24" customHeight="1" x14ac:dyDescent="0.15">
      <c r="A187" s="755" t="s">
        <v>426</v>
      </c>
      <c r="B187" s="741">
        <f>SUM(B180:B186)</f>
        <v>3142.6228653905318</v>
      </c>
      <c r="C187" s="741">
        <f>SUM(C180:C186)</f>
        <v>7046.946649910461</v>
      </c>
      <c r="D187" s="741">
        <f>SUM(D180:D186)</f>
        <v>247.40886884517693</v>
      </c>
      <c r="E187" s="741">
        <f>SUM(E180:E186)</f>
        <v>5609.5863068927638</v>
      </c>
      <c r="F187" s="741">
        <f t="shared" ref="F187:M187" si="45">SUM(F180:F186)</f>
        <v>26.237466519949372</v>
      </c>
      <c r="G187" s="741">
        <f t="shared" si="45"/>
        <v>7854.7410374871697</v>
      </c>
      <c r="H187" s="741">
        <f t="shared" si="45"/>
        <v>9631.8542780975349</v>
      </c>
      <c r="I187" s="741">
        <f t="shared" si="45"/>
        <v>741.94191730615648</v>
      </c>
      <c r="J187" s="741">
        <f t="shared" si="45"/>
        <v>1419.256529133324</v>
      </c>
      <c r="K187" s="741">
        <f t="shared" si="45"/>
        <v>334.68256025501461</v>
      </c>
      <c r="L187" s="741">
        <f t="shared" si="45"/>
        <v>608.16590161141187</v>
      </c>
      <c r="M187" s="741">
        <f t="shared" si="45"/>
        <v>13.233766058233401</v>
      </c>
      <c r="N187" s="741">
        <f>SUM(N180:N186)</f>
        <v>36676.678147507722</v>
      </c>
      <c r="O187" s="114"/>
      <c r="P187" s="104"/>
      <c r="Q187" s="104"/>
      <c r="R187" s="104"/>
      <c r="S187" s="104"/>
      <c r="T187" s="105"/>
      <c r="U187" s="104"/>
      <c r="V187" s="104"/>
      <c r="W187" s="104"/>
      <c r="X187" s="105"/>
      <c r="Y187" s="10"/>
      <c r="Z187" s="100"/>
      <c r="AA187" s="10"/>
      <c r="AB187" s="10"/>
      <c r="AC187" s="10"/>
      <c r="AD187" s="10"/>
      <c r="AE187" s="10"/>
      <c r="AF187" s="10"/>
      <c r="AG187" s="10"/>
      <c r="AH187" s="10"/>
    </row>
    <row r="188" spans="1:36" x14ac:dyDescent="0.15">
      <c r="A188" s="104"/>
      <c r="B188" s="104"/>
      <c r="C188" s="104"/>
      <c r="D188" s="104"/>
      <c r="E188" s="104"/>
      <c r="F188" s="104"/>
      <c r="G188" s="104"/>
      <c r="H188" s="104"/>
      <c r="I188" s="104"/>
      <c r="J188" s="104"/>
      <c r="K188" s="104"/>
      <c r="L188" s="104"/>
      <c r="M188" s="104"/>
      <c r="N188" s="104"/>
      <c r="O188" s="104"/>
      <c r="P188" s="104"/>
      <c r="Q188" s="104"/>
      <c r="R188" s="104"/>
      <c r="S188" s="104"/>
      <c r="T188" s="104"/>
      <c r="U188" s="105"/>
      <c r="V188" s="104"/>
      <c r="W188" s="104"/>
      <c r="X188" s="104"/>
      <c r="Y188" s="105"/>
      <c r="Z188" s="10"/>
      <c r="AA188" s="100"/>
      <c r="AB188" s="10"/>
      <c r="AC188" s="10"/>
      <c r="AD188" s="10"/>
      <c r="AE188" s="10"/>
      <c r="AF188" s="10"/>
      <c r="AG188" s="10"/>
      <c r="AH188" s="10"/>
      <c r="AI188" s="10"/>
    </row>
    <row r="189" spans="1:36" x14ac:dyDescent="0.15">
      <c r="A189" s="104"/>
      <c r="B189" s="104"/>
      <c r="C189" s="104"/>
      <c r="D189" s="104"/>
      <c r="E189" s="104"/>
      <c r="F189" s="104"/>
      <c r="G189" s="104"/>
      <c r="H189" s="104"/>
      <c r="I189" s="104"/>
      <c r="J189" s="104"/>
      <c r="K189" s="104"/>
      <c r="L189" s="104"/>
      <c r="M189" s="104"/>
      <c r="N189" s="104"/>
      <c r="O189" s="104"/>
      <c r="P189" s="104"/>
      <c r="Q189" s="104"/>
      <c r="R189" s="104"/>
      <c r="S189" s="104"/>
      <c r="T189" s="104"/>
      <c r="U189" s="105"/>
      <c r="V189" s="104"/>
      <c r="W189" s="104"/>
      <c r="X189" s="104"/>
      <c r="Y189" s="105"/>
      <c r="Z189" s="10"/>
      <c r="AA189" s="100"/>
      <c r="AB189" s="10"/>
      <c r="AC189" s="10"/>
      <c r="AD189" s="10"/>
      <c r="AE189" s="10"/>
      <c r="AF189" s="10"/>
      <c r="AG189" s="10"/>
      <c r="AH189" s="10"/>
      <c r="AI189" s="10"/>
    </row>
    <row r="190" spans="1:36" x14ac:dyDescent="0.15">
      <c r="A190" s="104" t="s">
        <v>72</v>
      </c>
      <c r="B190" s="104"/>
      <c r="C190" s="104"/>
      <c r="D190" s="104"/>
      <c r="E190" s="104"/>
      <c r="F190" s="104"/>
      <c r="G190" s="104"/>
      <c r="H190" s="104"/>
      <c r="I190" s="104"/>
      <c r="J190" s="104"/>
      <c r="K190" s="104"/>
      <c r="L190" s="104"/>
      <c r="M190" s="104"/>
      <c r="N190" s="104"/>
      <c r="O190" s="104"/>
      <c r="P190" s="104"/>
      <c r="Q190" s="104"/>
      <c r="R190" s="104"/>
      <c r="S190" s="104"/>
      <c r="T190" s="104"/>
      <c r="U190" s="105"/>
      <c r="V190" s="104"/>
      <c r="W190" s="104"/>
      <c r="X190" s="104"/>
      <c r="Y190" s="105"/>
      <c r="Z190" s="10"/>
      <c r="AA190" s="100"/>
      <c r="AB190" s="10"/>
      <c r="AC190" s="10"/>
      <c r="AD190" s="10"/>
      <c r="AE190" s="10"/>
      <c r="AF190" s="10"/>
      <c r="AG190" s="10"/>
      <c r="AH190" s="10"/>
      <c r="AI190" s="10"/>
    </row>
    <row r="191" spans="1:36" s="51" customFormat="1" ht="28" x14ac:dyDescent="0.15">
      <c r="A191" s="155" t="s">
        <v>639</v>
      </c>
      <c r="B191" s="122" t="s">
        <v>53</v>
      </c>
      <c r="C191" s="26" t="s">
        <v>54</v>
      </c>
      <c r="D191" s="122" t="s">
        <v>55</v>
      </c>
      <c r="E191" s="122" t="s">
        <v>56</v>
      </c>
      <c r="F191" s="122" t="s">
        <v>101</v>
      </c>
      <c r="G191" s="122" t="s">
        <v>102</v>
      </c>
      <c r="H191" s="122" t="s">
        <v>103</v>
      </c>
      <c r="I191" s="26" t="s">
        <v>104</v>
      </c>
      <c r="J191" s="122" t="s">
        <v>57</v>
      </c>
      <c r="K191" s="122" t="s">
        <v>105</v>
      </c>
      <c r="L191" s="122" t="s">
        <v>106</v>
      </c>
      <c r="M191" s="122" t="s">
        <v>952</v>
      </c>
      <c r="N191" s="122" t="s">
        <v>59</v>
      </c>
      <c r="O191" s="122" t="s">
        <v>92</v>
      </c>
      <c r="P191" s="386" t="s">
        <v>640</v>
      </c>
      <c r="Q191" s="122" t="s">
        <v>60</v>
      </c>
      <c r="R191" s="122" t="s">
        <v>78</v>
      </c>
      <c r="S191" s="35" t="s">
        <v>62</v>
      </c>
      <c r="T191" s="123" t="s">
        <v>63</v>
      </c>
      <c r="U191" s="142"/>
      <c r="V191" s="152"/>
      <c r="W191" s="142"/>
      <c r="X191" s="142"/>
      <c r="Y191" s="152"/>
      <c r="Z191" s="152"/>
      <c r="AA191" s="131"/>
      <c r="AB191" s="131"/>
      <c r="AC191" s="131"/>
      <c r="AD191" s="131"/>
      <c r="AE191" s="131"/>
      <c r="AF191" s="131"/>
      <c r="AG191" s="131"/>
      <c r="AH191" s="131"/>
      <c r="AI191" s="131"/>
      <c r="AJ191" s="131"/>
    </row>
    <row r="192" spans="1:36" x14ac:dyDescent="0.15">
      <c r="A192" s="147" t="s">
        <v>928</v>
      </c>
      <c r="B192" s="456">
        <v>4263711.4115158301</v>
      </c>
      <c r="C192" s="456">
        <v>179192.56896547001</v>
      </c>
      <c r="D192" s="456">
        <v>2767101.6985316202</v>
      </c>
      <c r="E192" s="456">
        <v>10410.581363609899</v>
      </c>
      <c r="F192" s="456">
        <v>74938.073264484206</v>
      </c>
      <c r="G192" s="456">
        <v>88594.360894180805</v>
      </c>
      <c r="H192" s="456">
        <v>265154.57824253303</v>
      </c>
      <c r="I192" s="456">
        <v>875830.48119453201</v>
      </c>
      <c r="J192" s="456">
        <v>5780569.70311986</v>
      </c>
      <c r="K192" s="456">
        <v>4208.3694500159399</v>
      </c>
      <c r="L192" s="456">
        <v>4784.9725289251601</v>
      </c>
      <c r="M192" s="456">
        <v>5126361.5600350397</v>
      </c>
      <c r="N192" s="456">
        <v>223420.28290822401</v>
      </c>
      <c r="O192" s="456">
        <v>9488.6655036844295</v>
      </c>
      <c r="P192" s="456">
        <v>969656.54369540198</v>
      </c>
      <c r="Q192" s="456">
        <v>142610.82213684099</v>
      </c>
      <c r="R192" s="456">
        <v>274628.42013933498</v>
      </c>
      <c r="S192" s="456">
        <v>8999.0613231956904</v>
      </c>
      <c r="T192" s="112">
        <v>21069662.154812783</v>
      </c>
      <c r="U192" s="104"/>
      <c r="V192" s="105"/>
      <c r="W192" s="104"/>
      <c r="X192" s="104"/>
      <c r="Y192" s="105"/>
      <c r="Z192" s="105"/>
      <c r="AA192" s="10"/>
      <c r="AB192" s="10"/>
      <c r="AC192" s="10"/>
      <c r="AD192" s="10"/>
      <c r="AE192" s="10"/>
      <c r="AF192" s="10"/>
      <c r="AG192" s="10"/>
      <c r="AH192" s="10"/>
      <c r="AI192" s="10"/>
      <c r="AJ192" s="10"/>
    </row>
    <row r="193" spans="1:36" x14ac:dyDescent="0.15">
      <c r="A193" s="147" t="s">
        <v>115</v>
      </c>
      <c r="B193" s="456">
        <v>1751053.9413862601</v>
      </c>
      <c r="C193" s="456">
        <v>18530.390413409001</v>
      </c>
      <c r="D193" s="456">
        <v>262796.37949013599</v>
      </c>
      <c r="E193" s="456">
        <v>853.44122869055695</v>
      </c>
      <c r="F193" s="456">
        <v>2.5132432719692499</v>
      </c>
      <c r="G193" s="456">
        <v>75442.420539385595</v>
      </c>
      <c r="H193" s="456">
        <v>705.65063117444504</v>
      </c>
      <c r="I193" s="456">
        <v>57646.2068869043</v>
      </c>
      <c r="J193" s="456">
        <v>784514.92472411005</v>
      </c>
      <c r="K193" s="456">
        <v>56.427951926365402</v>
      </c>
      <c r="L193" s="456">
        <v>413.09324304666302</v>
      </c>
      <c r="M193" s="456">
        <v>661600.85947877204</v>
      </c>
      <c r="N193" s="456">
        <v>4731.7907962221598</v>
      </c>
      <c r="O193" s="456">
        <v>179.892510163597</v>
      </c>
      <c r="P193" s="456">
        <v>53977.839528042801</v>
      </c>
      <c r="Q193" s="456">
        <v>30091.481395658699</v>
      </c>
      <c r="R193" s="456">
        <v>90364.809186389597</v>
      </c>
      <c r="S193" s="456">
        <v>744.18410484865296</v>
      </c>
      <c r="T193" s="112">
        <v>3793706.2467384124</v>
      </c>
      <c r="U193" s="105"/>
      <c r="V193" s="105"/>
      <c r="W193" s="104"/>
      <c r="X193" s="104"/>
      <c r="Y193" s="105"/>
      <c r="Z193" s="105"/>
      <c r="AA193" s="10"/>
      <c r="AB193" s="10"/>
      <c r="AC193" s="10"/>
      <c r="AD193" s="10"/>
      <c r="AE193" s="10"/>
      <c r="AF193" s="10"/>
      <c r="AG193" s="10"/>
      <c r="AH193" s="10"/>
      <c r="AI193" s="10"/>
      <c r="AJ193" s="10"/>
    </row>
    <row r="194" spans="1:36" x14ac:dyDescent="0.15">
      <c r="A194" s="147" t="s">
        <v>540</v>
      </c>
      <c r="B194" s="456">
        <v>711156.84564348694</v>
      </c>
      <c r="C194" s="456">
        <v>40823.004753477799</v>
      </c>
      <c r="D194" s="456">
        <v>1730766.6513050101</v>
      </c>
      <c r="E194" s="456">
        <v>14597.1284246798</v>
      </c>
      <c r="F194" s="456">
        <v>20958.5228748591</v>
      </c>
      <c r="G194" s="456">
        <v>19032.500702842099</v>
      </c>
      <c r="H194" s="456">
        <v>160781.373764305</v>
      </c>
      <c r="I194" s="456">
        <v>550363.82904504705</v>
      </c>
      <c r="J194" s="456">
        <v>714168.76717293495</v>
      </c>
      <c r="K194" s="456">
        <v>111.691087056882</v>
      </c>
      <c r="L194" s="456">
        <v>315.87158115673799</v>
      </c>
      <c r="M194" s="456">
        <v>2210542.3896562201</v>
      </c>
      <c r="N194" s="456">
        <v>458311.37263701402</v>
      </c>
      <c r="O194" s="456">
        <v>8979.4057028340103</v>
      </c>
      <c r="P194" s="456">
        <v>129789.831052801</v>
      </c>
      <c r="Q194" s="456">
        <v>62895.995148345399</v>
      </c>
      <c r="R194" s="456">
        <v>123580.940078272</v>
      </c>
      <c r="S194" s="456">
        <v>2787.1074905227802</v>
      </c>
      <c r="T194" s="112">
        <v>6959963.2281208653</v>
      </c>
      <c r="U194" s="104"/>
      <c r="V194" s="105"/>
      <c r="W194" s="104"/>
      <c r="X194" s="104"/>
      <c r="Y194" s="105"/>
      <c r="Z194" s="105"/>
      <c r="AA194" s="10"/>
      <c r="AB194" s="10"/>
      <c r="AC194" s="10"/>
      <c r="AD194" s="10"/>
      <c r="AE194" s="10"/>
      <c r="AF194" s="10"/>
      <c r="AG194" s="10"/>
      <c r="AH194" s="10"/>
      <c r="AI194" s="10"/>
      <c r="AJ194" s="10"/>
    </row>
    <row r="195" spans="1:36" x14ac:dyDescent="0.15">
      <c r="A195" s="147" t="s">
        <v>541</v>
      </c>
      <c r="B195" s="456">
        <v>461266.069100686</v>
      </c>
      <c r="C195" s="456">
        <v>9091.7369139464499</v>
      </c>
      <c r="D195" s="456">
        <v>819224.905405481</v>
      </c>
      <c r="E195" s="456">
        <v>683.37822323012995</v>
      </c>
      <c r="F195" s="456">
        <v>33080.903064649501</v>
      </c>
      <c r="G195" s="456">
        <v>661940.94711628696</v>
      </c>
      <c r="H195" s="456">
        <v>125877.797089028</v>
      </c>
      <c r="I195" s="456">
        <v>91508.0084574418</v>
      </c>
      <c r="J195" s="456">
        <v>160291.476409764</v>
      </c>
      <c r="K195" s="456">
        <v>35.322250392287899</v>
      </c>
      <c r="L195" s="456">
        <v>85.017592283897102</v>
      </c>
      <c r="M195" s="456">
        <v>1541487.33211175</v>
      </c>
      <c r="N195" s="456">
        <v>32295.8248575953</v>
      </c>
      <c r="O195" s="456">
        <v>405.052659297361</v>
      </c>
      <c r="P195" s="456">
        <v>79017.400163725906</v>
      </c>
      <c r="Q195" s="456">
        <v>90364.256029401702</v>
      </c>
      <c r="R195" s="456">
        <v>66625.1704897163</v>
      </c>
      <c r="S195" s="456">
        <v>232.460931004956</v>
      </c>
      <c r="T195" s="112">
        <v>4173513.0588656822</v>
      </c>
      <c r="U195" s="104"/>
      <c r="V195" s="105"/>
      <c r="W195" s="104"/>
      <c r="X195" s="104"/>
      <c r="Y195" s="105"/>
      <c r="Z195" s="105"/>
      <c r="AA195" s="10"/>
      <c r="AB195" s="10"/>
      <c r="AC195" s="10"/>
      <c r="AD195" s="10"/>
      <c r="AE195" s="10"/>
      <c r="AF195" s="10"/>
      <c r="AG195" s="10"/>
      <c r="AH195" s="10"/>
      <c r="AI195" s="10"/>
      <c r="AJ195" s="10"/>
    </row>
    <row r="196" spans="1:36" x14ac:dyDescent="0.15">
      <c r="A196" s="147" t="s">
        <v>542</v>
      </c>
      <c r="B196" s="456">
        <v>10196.176735581799</v>
      </c>
      <c r="C196" s="456">
        <v>83.831316965632098</v>
      </c>
      <c r="D196" s="456">
        <v>94050.096574032606</v>
      </c>
      <c r="E196" s="456">
        <v>1.7537942016497201</v>
      </c>
      <c r="F196" s="456"/>
      <c r="G196" s="456">
        <v>117.186256485059</v>
      </c>
      <c r="H196" s="456">
        <v>0.17449889611452801</v>
      </c>
      <c r="I196" s="456">
        <v>22268.395659924401</v>
      </c>
      <c r="J196" s="456">
        <v>11386.8393846992</v>
      </c>
      <c r="K196" s="456">
        <v>14.9002388566732</v>
      </c>
      <c r="L196" s="456">
        <v>0.124067334458231</v>
      </c>
      <c r="M196" s="456">
        <v>10856.764836907299</v>
      </c>
      <c r="N196" s="456">
        <v>716.81126931030303</v>
      </c>
      <c r="O196" s="456">
        <v>18.876653124578201</v>
      </c>
      <c r="P196" s="456">
        <v>4360.8219902021801</v>
      </c>
      <c r="Q196" s="456">
        <v>2118.3101277813498</v>
      </c>
      <c r="R196" s="456">
        <v>2581.3341843113299</v>
      </c>
      <c r="S196" s="456">
        <v>315.445049261674</v>
      </c>
      <c r="T196" s="112">
        <v>159087.84263787631</v>
      </c>
      <c r="U196" s="104"/>
      <c r="V196" s="105"/>
      <c r="W196" s="104"/>
      <c r="X196" s="104"/>
      <c r="Y196" s="105"/>
      <c r="Z196" s="105"/>
      <c r="AA196" s="10"/>
      <c r="AB196" s="10"/>
      <c r="AC196" s="10"/>
      <c r="AD196" s="10"/>
      <c r="AE196" s="10"/>
      <c r="AF196" s="10"/>
      <c r="AG196" s="10"/>
      <c r="AH196" s="10"/>
      <c r="AI196" s="10"/>
      <c r="AJ196" s="10"/>
    </row>
    <row r="197" spans="1:36" x14ac:dyDescent="0.15">
      <c r="A197" s="21" t="s">
        <v>929</v>
      </c>
      <c r="B197" s="456">
        <v>18686.4793319413</v>
      </c>
      <c r="C197" s="456">
        <v>3445.20669237524</v>
      </c>
      <c r="D197" s="456">
        <v>70276.406091989906</v>
      </c>
      <c r="E197" s="456">
        <v>320.74162657838298</v>
      </c>
      <c r="F197" s="456"/>
      <c r="G197" s="456">
        <v>91129.355955559702</v>
      </c>
      <c r="H197" s="456">
        <v>0.78020598459988799</v>
      </c>
      <c r="I197" s="456">
        <v>1303.80592851899</v>
      </c>
      <c r="J197" s="456">
        <v>582214.56961480796</v>
      </c>
      <c r="K197" s="456">
        <v>20.045102641917701</v>
      </c>
      <c r="L197" s="456">
        <v>38.049478352069798</v>
      </c>
      <c r="M197" s="456">
        <v>308869.32940170699</v>
      </c>
      <c r="N197" s="456">
        <v>20917.4823402455</v>
      </c>
      <c r="O197" s="456">
        <v>281.58622646331702</v>
      </c>
      <c r="P197" s="456">
        <v>216091.67360032999</v>
      </c>
      <c r="Q197" s="456">
        <v>14633.0968240933</v>
      </c>
      <c r="R197" s="456">
        <v>60979.294443908999</v>
      </c>
      <c r="S197" s="456">
        <v>469.81617275439203</v>
      </c>
      <c r="T197" s="112">
        <v>1389677.7190382527</v>
      </c>
      <c r="U197" s="104"/>
      <c r="V197" s="105"/>
      <c r="W197" s="104"/>
      <c r="X197" s="104"/>
      <c r="Y197" s="105"/>
      <c r="Z197" s="105"/>
      <c r="AA197" s="10"/>
      <c r="AB197" s="10"/>
      <c r="AC197" s="10"/>
      <c r="AD197" s="10"/>
      <c r="AE197" s="10"/>
      <c r="AF197" s="10"/>
      <c r="AG197" s="10"/>
      <c r="AH197" s="10"/>
      <c r="AI197" s="10"/>
      <c r="AJ197" s="10"/>
    </row>
    <row r="198" spans="1:36" x14ac:dyDescent="0.15">
      <c r="A198" s="147" t="s">
        <v>932</v>
      </c>
      <c r="B198" s="456">
        <v>2.4457945255562601</v>
      </c>
      <c r="C198" s="456">
        <v>2179.9426418170301</v>
      </c>
      <c r="D198" s="456">
        <v>0.240859920158982</v>
      </c>
      <c r="E198" s="456">
        <v>0.14105543773621301</v>
      </c>
      <c r="F198" s="456"/>
      <c r="G198" s="456">
        <v>1.63516521919518</v>
      </c>
      <c r="H198" s="456">
        <v>1363.1140948934401</v>
      </c>
      <c r="I198" s="456">
        <v>3.1993834972381499</v>
      </c>
      <c r="J198" s="456">
        <v>14.9863621834665</v>
      </c>
      <c r="K198" s="456"/>
      <c r="L198" s="456">
        <v>9.6710265120491297</v>
      </c>
      <c r="M198" s="456">
        <v>3300.5452514803001</v>
      </c>
      <c r="N198" s="456">
        <v>1.46822032518684</v>
      </c>
      <c r="O198" s="456">
        <v>1.10370004549622E-2</v>
      </c>
      <c r="P198" s="456">
        <v>424.57580201979698</v>
      </c>
      <c r="Q198" s="456">
        <v>0.98003901354968503</v>
      </c>
      <c r="R198" s="456">
        <v>4001.9147281525602</v>
      </c>
      <c r="S198" s="456">
        <v>3.3013720428571101</v>
      </c>
      <c r="T198" s="112">
        <v>11308.172834040577</v>
      </c>
      <c r="U198" s="104"/>
      <c r="V198" s="105"/>
      <c r="W198" s="104"/>
      <c r="X198" s="104"/>
      <c r="Y198" s="105"/>
      <c r="Z198" s="105"/>
      <c r="AA198" s="10"/>
      <c r="AB198" s="10"/>
      <c r="AC198" s="10"/>
      <c r="AD198" s="10"/>
      <c r="AE198" s="10"/>
      <c r="AF198" s="10"/>
      <c r="AG198" s="10"/>
      <c r="AH198" s="10"/>
      <c r="AI198" s="10"/>
      <c r="AJ198" s="10"/>
    </row>
    <row r="199" spans="1:36" ht="14" x14ac:dyDescent="0.15">
      <c r="A199" s="19" t="s">
        <v>931</v>
      </c>
      <c r="B199" s="112">
        <v>7216073.3695083121</v>
      </c>
      <c r="C199" s="112">
        <v>253346.68169746117</v>
      </c>
      <c r="D199" s="112">
        <v>5744216.3782581901</v>
      </c>
      <c r="E199" s="112">
        <v>26867.165716428157</v>
      </c>
      <c r="F199" s="112">
        <v>128980.01244726477</v>
      </c>
      <c r="G199" s="112">
        <v>936258.40662995935</v>
      </c>
      <c r="H199" s="112">
        <v>553883.4685268146</v>
      </c>
      <c r="I199" s="112">
        <v>1598923.9265558659</v>
      </c>
      <c r="J199" s="112">
        <v>8033161.2667883597</v>
      </c>
      <c r="K199" s="112">
        <v>4446.7560808900662</v>
      </c>
      <c r="L199" s="112">
        <v>5646.7995176110353</v>
      </c>
      <c r="M199" s="112">
        <v>9863018.7807718758</v>
      </c>
      <c r="N199" s="112">
        <v>740395.03302893648</v>
      </c>
      <c r="O199" s="112">
        <v>19353.490292567752</v>
      </c>
      <c r="P199" s="112">
        <v>1453318.6858325237</v>
      </c>
      <c r="Q199" s="112">
        <v>342714.94170113496</v>
      </c>
      <c r="R199" s="112">
        <v>622761.88325008575</v>
      </c>
      <c r="S199" s="112">
        <v>13551.376443631003</v>
      </c>
      <c r="T199" s="112">
        <v>37556918.423047908</v>
      </c>
      <c r="U199" s="104"/>
      <c r="V199" s="104"/>
      <c r="W199" s="104"/>
      <c r="X199" s="105"/>
      <c r="Y199" s="100"/>
      <c r="Z199" s="10"/>
      <c r="AA199" s="10"/>
      <c r="AB199" s="10"/>
      <c r="AC199" s="10"/>
      <c r="AD199" s="10"/>
      <c r="AE199" s="10"/>
      <c r="AF199" s="10"/>
      <c r="AG199" s="10"/>
      <c r="AH199" s="10"/>
    </row>
    <row r="200" spans="1:36" x14ac:dyDescent="0.15">
      <c r="A200" s="142"/>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04"/>
      <c r="X200" s="104"/>
      <c r="Y200" s="104"/>
      <c r="Z200" s="105"/>
      <c r="AA200" s="100"/>
      <c r="AB200" s="10"/>
      <c r="AC200" s="10"/>
      <c r="AD200" s="10"/>
      <c r="AE200" s="10"/>
      <c r="AF200" s="10"/>
      <c r="AG200" s="10"/>
      <c r="AH200" s="10"/>
      <c r="AI200" s="10"/>
      <c r="AJ200" s="10"/>
    </row>
    <row r="201" spans="1:36" ht="24.75" customHeight="1" x14ac:dyDescent="0.15">
      <c r="A201" s="142"/>
      <c r="B201" s="105"/>
      <c r="C201" s="105"/>
      <c r="D201" s="105"/>
      <c r="E201" s="105"/>
      <c r="F201" s="105"/>
      <c r="G201" s="105"/>
      <c r="H201" s="105"/>
      <c r="I201" s="105"/>
      <c r="J201" s="105"/>
      <c r="K201" s="105"/>
      <c r="L201" s="105"/>
      <c r="M201" s="105"/>
      <c r="N201" s="105"/>
      <c r="O201" s="105"/>
      <c r="P201" s="105"/>
      <c r="Q201" s="105"/>
      <c r="R201" s="105"/>
      <c r="S201" s="114"/>
      <c r="T201" s="114"/>
      <c r="U201" s="104"/>
      <c r="V201" s="104"/>
      <c r="W201" s="104"/>
      <c r="X201" s="105"/>
      <c r="Y201" s="10"/>
      <c r="Z201" s="10"/>
      <c r="AA201" s="100"/>
      <c r="AB201" s="10"/>
      <c r="AC201" s="10"/>
      <c r="AD201" s="10"/>
      <c r="AE201" s="10"/>
      <c r="AF201" s="10"/>
      <c r="AG201" s="10"/>
      <c r="AH201" s="10"/>
    </row>
    <row r="202" spans="1:36" ht="24.75" customHeight="1" x14ac:dyDescent="0.15">
      <c r="A202" s="142"/>
      <c r="B202" s="105"/>
      <c r="C202" s="105"/>
      <c r="D202" s="105"/>
      <c r="E202" s="105"/>
      <c r="F202" s="105"/>
      <c r="G202" s="105"/>
      <c r="H202" s="105"/>
      <c r="I202" s="105"/>
      <c r="J202" s="105"/>
      <c r="K202" s="105"/>
      <c r="L202" s="105"/>
      <c r="M202" s="105"/>
      <c r="N202" s="105"/>
      <c r="O202" s="105"/>
      <c r="P202" s="105"/>
      <c r="Q202" s="105"/>
      <c r="R202" s="105"/>
      <c r="S202" s="114"/>
      <c r="T202" s="105"/>
      <c r="U202" s="104"/>
      <c r="V202" s="104"/>
      <c r="W202" s="104"/>
      <c r="X202" s="105"/>
      <c r="Y202" s="10"/>
      <c r="Z202" s="10"/>
      <c r="AA202" s="100"/>
      <c r="AB202" s="10"/>
      <c r="AC202" s="10"/>
      <c r="AD202" s="10"/>
      <c r="AE202" s="10"/>
      <c r="AF202" s="10"/>
      <c r="AG202" s="10"/>
      <c r="AH202" s="10"/>
    </row>
    <row r="203" spans="1:36" ht="24.75" customHeight="1" x14ac:dyDescent="0.15">
      <c r="A203" s="142"/>
      <c r="B203" s="105"/>
      <c r="C203" s="105"/>
      <c r="D203" s="105"/>
      <c r="E203" s="105"/>
      <c r="F203" s="105"/>
      <c r="G203" s="105"/>
      <c r="H203" s="105"/>
      <c r="I203" s="105"/>
      <c r="J203" s="105"/>
      <c r="K203" s="105"/>
      <c r="L203" s="105"/>
      <c r="M203" s="105"/>
      <c r="N203" s="105"/>
      <c r="O203" s="105"/>
      <c r="P203" s="105"/>
      <c r="Q203" s="105"/>
      <c r="R203" s="105"/>
      <c r="S203" s="114"/>
      <c r="T203" s="105"/>
      <c r="U203" s="104"/>
      <c r="V203" s="104"/>
      <c r="W203" s="104"/>
      <c r="X203" s="105"/>
      <c r="Y203" s="10"/>
      <c r="Z203" s="10"/>
      <c r="AA203" s="100"/>
      <c r="AB203" s="10"/>
      <c r="AC203" s="10"/>
      <c r="AD203" s="10"/>
      <c r="AE203" s="10"/>
      <c r="AF203" s="10"/>
      <c r="AG203" s="10"/>
      <c r="AH203" s="10"/>
    </row>
    <row r="204" spans="1:36" ht="24.75" customHeight="1" x14ac:dyDescent="0.15">
      <c r="A204" s="142"/>
      <c r="B204" s="105"/>
      <c r="C204" s="105"/>
      <c r="D204" s="105"/>
      <c r="E204" s="105"/>
      <c r="F204" s="105"/>
      <c r="G204" s="105"/>
      <c r="H204" s="105"/>
      <c r="I204" s="105"/>
      <c r="J204" s="105"/>
      <c r="K204" s="105"/>
      <c r="L204" s="105"/>
      <c r="M204" s="105"/>
      <c r="N204" s="105"/>
      <c r="O204" s="105"/>
      <c r="P204" s="105"/>
      <c r="Q204" s="105"/>
      <c r="R204" s="105"/>
      <c r="S204" s="114"/>
      <c r="T204" s="105"/>
      <c r="U204" s="104"/>
      <c r="V204" s="104"/>
      <c r="W204" s="104"/>
      <c r="X204" s="105"/>
      <c r="Y204" s="10"/>
      <c r="Z204" s="10"/>
      <c r="AA204" s="100"/>
      <c r="AB204" s="10"/>
      <c r="AC204" s="10"/>
      <c r="AD204" s="10"/>
      <c r="AE204" s="10"/>
      <c r="AF204" s="10"/>
      <c r="AG204" s="10"/>
      <c r="AH204" s="10"/>
    </row>
    <row r="205" spans="1:36" ht="24.75" customHeight="1" x14ac:dyDescent="0.15">
      <c r="A205" s="142"/>
      <c r="B205" s="105"/>
      <c r="C205" s="105"/>
      <c r="D205" s="105"/>
      <c r="E205" s="105"/>
      <c r="F205" s="105"/>
      <c r="G205" s="105"/>
      <c r="H205" s="105"/>
      <c r="I205" s="105"/>
      <c r="J205" s="105"/>
      <c r="K205" s="105"/>
      <c r="L205" s="105"/>
      <c r="M205" s="105"/>
      <c r="N205" s="105"/>
      <c r="O205" s="105"/>
      <c r="P205" s="105"/>
      <c r="Q205" s="105"/>
      <c r="R205" s="105"/>
      <c r="S205" s="114"/>
      <c r="T205" s="105"/>
      <c r="U205" s="104"/>
      <c r="V205" s="104"/>
      <c r="W205" s="104"/>
      <c r="X205" s="105"/>
      <c r="Y205" s="10"/>
      <c r="Z205" s="10"/>
      <c r="AA205" s="100"/>
      <c r="AB205" s="10"/>
      <c r="AC205" s="10"/>
      <c r="AD205" s="10"/>
      <c r="AE205" s="10"/>
      <c r="AF205" s="10"/>
      <c r="AG205" s="10"/>
      <c r="AH205" s="10"/>
    </row>
    <row r="206" spans="1:36" ht="24.75" customHeight="1" x14ac:dyDescent="0.15">
      <c r="A206" s="142"/>
      <c r="B206" s="105"/>
      <c r="C206" s="105"/>
      <c r="D206" s="105"/>
      <c r="E206" s="105"/>
      <c r="F206" s="105"/>
      <c r="G206" s="105"/>
      <c r="H206" s="105"/>
      <c r="I206" s="105"/>
      <c r="J206" s="105"/>
      <c r="K206" s="105"/>
      <c r="L206" s="105"/>
      <c r="M206" s="105"/>
      <c r="N206" s="105"/>
      <c r="O206" s="105"/>
      <c r="P206" s="105"/>
      <c r="Q206" s="105"/>
      <c r="R206" s="105"/>
      <c r="S206" s="114"/>
      <c r="T206" s="105"/>
      <c r="U206" s="104"/>
      <c r="V206" s="104"/>
      <c r="W206" s="104"/>
      <c r="X206" s="105"/>
      <c r="Y206" s="10"/>
      <c r="Z206" s="10"/>
      <c r="AA206" s="100"/>
      <c r="AB206" s="10"/>
      <c r="AC206" s="10"/>
      <c r="AD206" s="10"/>
      <c r="AE206" s="10"/>
      <c r="AF206" s="10"/>
      <c r="AG206" s="10"/>
      <c r="AH206" s="10"/>
    </row>
    <row r="207" spans="1:36" ht="24.75" customHeight="1" x14ac:dyDescent="0.15">
      <c r="A207" s="142"/>
      <c r="B207" s="105"/>
      <c r="C207" s="105"/>
      <c r="D207" s="105"/>
      <c r="E207" s="105"/>
      <c r="F207" s="105"/>
      <c r="G207" s="105"/>
      <c r="H207" s="105"/>
      <c r="I207" s="105"/>
      <c r="J207" s="105"/>
      <c r="K207" s="105"/>
      <c r="L207" s="105"/>
      <c r="M207" s="105"/>
      <c r="N207" s="105"/>
      <c r="O207" s="105"/>
      <c r="P207" s="105"/>
      <c r="Q207" s="105"/>
      <c r="R207" s="105"/>
      <c r="S207" s="114"/>
      <c r="T207" s="105"/>
      <c r="U207" s="104"/>
      <c r="V207" s="104"/>
      <c r="W207" s="104"/>
      <c r="X207" s="105"/>
      <c r="Y207" s="10"/>
      <c r="Z207" s="10"/>
      <c r="AA207" s="100"/>
      <c r="AB207" s="10"/>
      <c r="AC207" s="10"/>
      <c r="AD207" s="10"/>
      <c r="AE207" s="10"/>
      <c r="AF207" s="10"/>
      <c r="AG207" s="10"/>
      <c r="AH207" s="10"/>
    </row>
    <row r="208" spans="1:36" ht="24.75" customHeight="1" x14ac:dyDescent="0.15">
      <c r="A208" s="142"/>
      <c r="B208" s="105"/>
      <c r="C208" s="105"/>
      <c r="D208" s="105"/>
      <c r="E208" s="105"/>
      <c r="F208" s="105"/>
      <c r="G208" s="105"/>
      <c r="H208" s="105"/>
      <c r="I208" s="105"/>
      <c r="J208" s="105"/>
      <c r="K208" s="105"/>
      <c r="L208" s="105"/>
      <c r="M208" s="105"/>
      <c r="N208" s="105"/>
      <c r="O208" s="105"/>
      <c r="P208" s="105"/>
      <c r="Q208" s="105"/>
      <c r="R208" s="105"/>
      <c r="S208" s="114"/>
      <c r="T208" s="105"/>
      <c r="U208" s="104"/>
      <c r="V208" s="104"/>
      <c r="W208" s="104"/>
      <c r="X208" s="105"/>
      <c r="Y208" s="10"/>
      <c r="Z208" s="10"/>
      <c r="AA208" s="100"/>
      <c r="AB208" s="10"/>
      <c r="AC208" s="10"/>
      <c r="AD208" s="10"/>
      <c r="AE208" s="10"/>
      <c r="AF208" s="10"/>
      <c r="AG208" s="10"/>
      <c r="AH208" s="10"/>
    </row>
    <row r="209" spans="1:35" ht="24.75" customHeight="1" x14ac:dyDescent="0.15">
      <c r="A209" s="142"/>
      <c r="B209" s="105"/>
      <c r="C209" s="105"/>
      <c r="D209" s="105"/>
      <c r="E209" s="105"/>
      <c r="F209" s="105"/>
      <c r="G209" s="105"/>
      <c r="H209" s="105"/>
      <c r="I209" s="105"/>
      <c r="J209" s="105"/>
      <c r="K209" s="105"/>
      <c r="L209" s="105"/>
      <c r="M209" s="105"/>
      <c r="N209" s="105"/>
      <c r="O209" s="105"/>
      <c r="P209" s="105"/>
      <c r="Q209" s="105"/>
      <c r="R209" s="105"/>
      <c r="S209" s="114"/>
      <c r="T209" s="105"/>
      <c r="U209" s="104"/>
      <c r="V209" s="104"/>
      <c r="W209" s="104"/>
      <c r="X209" s="105"/>
      <c r="Y209" s="10"/>
      <c r="Z209" s="10"/>
      <c r="AA209" s="100"/>
      <c r="AB209" s="10"/>
      <c r="AC209" s="10"/>
      <c r="AD209" s="10"/>
      <c r="AE209" s="10"/>
      <c r="AF209" s="10"/>
      <c r="AG209" s="10"/>
      <c r="AH209" s="10"/>
    </row>
    <row r="210" spans="1:35" ht="24.75" customHeight="1" x14ac:dyDescent="0.15">
      <c r="A210" s="142"/>
      <c r="B210" s="105"/>
      <c r="C210" s="105"/>
      <c r="D210" s="105"/>
      <c r="E210" s="105"/>
      <c r="F210" s="105"/>
      <c r="G210" s="105"/>
      <c r="H210" s="105"/>
      <c r="I210" s="105"/>
      <c r="J210" s="105"/>
      <c r="K210" s="105"/>
      <c r="L210" s="105"/>
      <c r="M210" s="105"/>
      <c r="N210" s="105"/>
      <c r="O210" s="105"/>
      <c r="P210" s="105"/>
      <c r="Q210" s="105"/>
      <c r="R210" s="105"/>
      <c r="S210" s="114"/>
      <c r="T210" s="105"/>
      <c r="U210" s="104"/>
      <c r="V210" s="104"/>
      <c r="W210" s="104"/>
      <c r="X210" s="105"/>
      <c r="Y210" s="10"/>
      <c r="Z210" s="10"/>
      <c r="AA210" s="100"/>
      <c r="AB210" s="10"/>
      <c r="AC210" s="10"/>
      <c r="AD210" s="10"/>
      <c r="AE210" s="10"/>
      <c r="AF210" s="10"/>
      <c r="AG210" s="10"/>
      <c r="AH210" s="10"/>
    </row>
    <row r="211" spans="1:35" x14ac:dyDescent="0.15">
      <c r="A211" s="142"/>
      <c r="B211" s="105"/>
      <c r="C211" s="105"/>
      <c r="D211" s="105"/>
      <c r="E211" s="105"/>
      <c r="F211" s="105"/>
      <c r="G211" s="105"/>
      <c r="H211" s="105"/>
      <c r="I211" s="105"/>
      <c r="J211" s="105"/>
      <c r="K211" s="105"/>
      <c r="L211" s="105"/>
      <c r="M211" s="105"/>
      <c r="N211" s="105"/>
      <c r="O211" s="105"/>
      <c r="P211" s="105"/>
      <c r="Q211" s="105"/>
      <c r="R211" s="105"/>
      <c r="S211" s="114"/>
      <c r="T211" s="105"/>
      <c r="U211" s="104"/>
      <c r="V211" s="104"/>
      <c r="W211" s="104"/>
      <c r="X211" s="105"/>
      <c r="Y211" s="10"/>
      <c r="Z211" s="10"/>
      <c r="AA211" s="100"/>
      <c r="AB211" s="10"/>
      <c r="AC211" s="10"/>
      <c r="AD211" s="10"/>
      <c r="AE211" s="10"/>
      <c r="AF211" s="10"/>
      <c r="AG211" s="10"/>
      <c r="AH211" s="10"/>
    </row>
    <row r="212" spans="1:35" ht="30" customHeight="1" x14ac:dyDescent="0.15">
      <c r="A212" s="908" t="s">
        <v>123</v>
      </c>
      <c r="B212" s="908"/>
      <c r="C212" s="908"/>
      <c r="D212" s="908"/>
      <c r="E212" s="10"/>
      <c r="F212" s="10"/>
      <c r="G212" s="10"/>
      <c r="H212" s="10"/>
      <c r="I212" s="10"/>
      <c r="J212" s="10"/>
      <c r="K212" s="10"/>
      <c r="L212" s="10"/>
      <c r="M212" s="10"/>
      <c r="N212" s="10"/>
      <c r="O212" s="10"/>
      <c r="P212" s="10"/>
      <c r="Q212" s="10"/>
      <c r="R212" s="10"/>
      <c r="S212" s="10"/>
      <c r="T212" s="10"/>
      <c r="U212" s="10"/>
      <c r="V212" s="10"/>
      <c r="W212" s="104"/>
      <c r="X212" s="105"/>
      <c r="Y212" s="10"/>
      <c r="Z212" s="10"/>
      <c r="AA212" s="100"/>
      <c r="AB212" s="10"/>
      <c r="AC212" s="10"/>
      <c r="AD212" s="10"/>
      <c r="AE212" s="10"/>
      <c r="AF212" s="10"/>
      <c r="AG212" s="10"/>
      <c r="AH212" s="10"/>
    </row>
    <row r="213" spans="1:35" ht="16" x14ac:dyDescent="0.15">
      <c r="A213" s="103"/>
      <c r="B213" s="10"/>
      <c r="C213" s="10"/>
      <c r="D213" s="10"/>
      <c r="E213" s="10"/>
      <c r="F213" s="10"/>
      <c r="G213" s="10"/>
      <c r="H213" s="10"/>
      <c r="I213" s="10"/>
      <c r="J213" s="10"/>
      <c r="K213" s="10"/>
      <c r="L213" s="10"/>
      <c r="M213" s="10"/>
      <c r="N213" s="10"/>
      <c r="O213" s="10"/>
      <c r="P213" s="10"/>
      <c r="Q213" s="10"/>
      <c r="R213" s="10"/>
      <c r="S213" s="10"/>
      <c r="T213" s="10"/>
      <c r="U213" s="10"/>
      <c r="V213" s="10"/>
      <c r="W213" s="104"/>
      <c r="X213" s="105"/>
      <c r="Y213" s="10"/>
      <c r="Z213" s="10"/>
      <c r="AA213" s="100"/>
      <c r="AB213" s="10"/>
      <c r="AC213" s="10"/>
      <c r="AD213" s="10"/>
      <c r="AE213" s="10"/>
      <c r="AF213" s="10"/>
      <c r="AG213" s="10"/>
      <c r="AH213" s="10"/>
    </row>
    <row r="214" spans="1:35" x14ac:dyDescent="0.15">
      <c r="A214" s="10" t="s">
        <v>79</v>
      </c>
      <c r="B214" s="10"/>
      <c r="C214" s="10"/>
      <c r="D214" s="10"/>
      <c r="E214" s="10"/>
      <c r="F214" s="10"/>
      <c r="G214" s="10"/>
      <c r="H214" s="10"/>
      <c r="I214" s="10"/>
      <c r="J214" s="10"/>
      <c r="K214" s="10"/>
      <c r="L214" s="10"/>
      <c r="M214" s="10"/>
      <c r="N214" s="10"/>
      <c r="O214" s="10"/>
      <c r="P214" s="10"/>
      <c r="Q214" s="10"/>
      <c r="R214" s="10"/>
      <c r="S214" s="104"/>
      <c r="T214" s="104"/>
      <c r="U214" s="104"/>
      <c r="V214" s="104"/>
      <c r="W214" s="104"/>
      <c r="X214" s="105"/>
      <c r="Y214" s="10"/>
      <c r="Z214" s="10"/>
      <c r="AA214" s="100"/>
      <c r="AB214" s="10"/>
      <c r="AC214" s="10"/>
      <c r="AD214" s="10"/>
      <c r="AE214" s="10"/>
      <c r="AF214" s="10"/>
      <c r="AG214" s="10"/>
      <c r="AH214" s="10"/>
    </row>
    <row r="215" spans="1:35" ht="28" x14ac:dyDescent="0.15">
      <c r="A215" s="106" t="s">
        <v>95</v>
      </c>
      <c r="B215" s="107" t="s">
        <v>52</v>
      </c>
      <c r="C215" s="107" t="s">
        <v>53</v>
      </c>
      <c r="D215" s="107" t="s">
        <v>54</v>
      </c>
      <c r="E215" s="107" t="s">
        <v>55</v>
      </c>
      <c r="F215" s="107" t="s">
        <v>56</v>
      </c>
      <c r="G215" s="107" t="s">
        <v>57</v>
      </c>
      <c r="H215" s="108" t="s">
        <v>952</v>
      </c>
      <c r="I215" s="107" t="s">
        <v>59</v>
      </c>
      <c r="J215" s="107" t="s">
        <v>640</v>
      </c>
      <c r="K215" s="107" t="s">
        <v>60</v>
      </c>
      <c r="L215" s="107" t="s">
        <v>96</v>
      </c>
      <c r="M215" s="107" t="s">
        <v>62</v>
      </c>
      <c r="N215" s="35" t="s">
        <v>63</v>
      </c>
      <c r="O215" s="10"/>
      <c r="P215" s="10"/>
      <c r="Q215" s="10"/>
      <c r="R215" s="10"/>
      <c r="S215" s="104"/>
      <c r="T215" s="109"/>
      <c r="U215" s="109"/>
      <c r="V215" s="109"/>
      <c r="W215" s="104"/>
      <c r="X215" s="105"/>
      <c r="Y215" s="10"/>
      <c r="Z215" s="10"/>
      <c r="AA215" s="100"/>
      <c r="AB215" s="10"/>
      <c r="AC215" s="10"/>
      <c r="AD215" s="10"/>
      <c r="AE215" s="10"/>
      <c r="AF215" s="10"/>
      <c r="AG215" s="10"/>
      <c r="AH215" s="10"/>
    </row>
    <row r="216" spans="1:35" ht="24" customHeight="1" x14ac:dyDescent="0.15">
      <c r="A216" s="111" t="s">
        <v>700</v>
      </c>
      <c r="B216" s="112">
        <f>B227</f>
        <v>36.577519000000002</v>
      </c>
      <c r="C216" s="112">
        <f t="shared" ref="C216:M216" si="46">C227</f>
        <v>31.991155999999997</v>
      </c>
      <c r="D216" s="112">
        <f t="shared" si="46"/>
        <v>390.72035199999999</v>
      </c>
      <c r="E216" s="112">
        <f t="shared" si="46"/>
        <v>408.14651099999998</v>
      </c>
      <c r="F216" s="112">
        <f t="shared" si="46"/>
        <v>76.927700999999999</v>
      </c>
      <c r="G216" s="112">
        <f t="shared" si="46"/>
        <v>276.07118400000002</v>
      </c>
      <c r="H216" s="112">
        <f t="shared" si="46"/>
        <v>371.42471999999998</v>
      </c>
      <c r="I216" s="112">
        <f t="shared" si="46"/>
        <v>68.86139</v>
      </c>
      <c r="J216" s="112">
        <f t="shared" si="46"/>
        <v>38.363185000000001</v>
      </c>
      <c r="K216" s="112">
        <f t="shared" si="46"/>
        <v>52.227103999999997</v>
      </c>
      <c r="L216" s="112">
        <f t="shared" si="46"/>
        <v>68.885911000000007</v>
      </c>
      <c r="M216" s="112">
        <f t="shared" si="46"/>
        <v>1.3879220000000001</v>
      </c>
      <c r="N216" s="112">
        <f>SUM(B216:M216)</f>
        <v>1821.5846549999999</v>
      </c>
      <c r="O216" s="113"/>
      <c r="P216" s="113"/>
      <c r="Q216" s="113"/>
      <c r="R216" s="113"/>
      <c r="S216" s="114"/>
      <c r="T216" s="114"/>
      <c r="U216" s="114"/>
      <c r="V216" s="114"/>
      <c r="W216" s="104"/>
      <c r="X216" s="105"/>
      <c r="Y216" s="10"/>
      <c r="Z216" s="10"/>
      <c r="AA216" s="100"/>
      <c r="AB216" s="10"/>
      <c r="AC216" s="10"/>
      <c r="AD216" s="10"/>
      <c r="AE216" s="10"/>
      <c r="AF216" s="10"/>
      <c r="AG216" s="10"/>
      <c r="AH216" s="10"/>
    </row>
    <row r="217" spans="1:35" ht="12" customHeight="1" x14ac:dyDescent="0.15">
      <c r="A217" s="10"/>
      <c r="B217" s="10"/>
      <c r="C217" s="10"/>
      <c r="D217" s="10"/>
      <c r="E217" s="10"/>
      <c r="F217" s="10"/>
      <c r="G217" s="10"/>
      <c r="H217" s="10"/>
      <c r="I217" s="10"/>
      <c r="J217" s="10"/>
      <c r="K217" s="10"/>
      <c r="L217" s="10"/>
      <c r="M217" s="10"/>
      <c r="N217" s="10"/>
      <c r="O217" s="10"/>
      <c r="P217" s="10"/>
      <c r="Q217" s="10"/>
      <c r="R217" s="10"/>
      <c r="S217" s="10"/>
      <c r="T217" s="10"/>
      <c r="U217" s="10"/>
      <c r="V217" s="10"/>
      <c r="W217" s="104"/>
      <c r="X217" s="105"/>
      <c r="Y217" s="10"/>
      <c r="Z217" s="10"/>
      <c r="AA217" s="100"/>
      <c r="AB217" s="10"/>
      <c r="AC217" s="10"/>
      <c r="AD217" s="10"/>
      <c r="AE217" s="10"/>
      <c r="AF217" s="10"/>
      <c r="AG217" s="10"/>
      <c r="AH217" s="10"/>
    </row>
    <row r="218" spans="1:35" ht="12" customHeight="1" x14ac:dyDescent="0.15">
      <c r="A218" s="10"/>
      <c r="B218" s="10"/>
      <c r="C218" s="10"/>
      <c r="D218" s="10"/>
      <c r="E218" s="10"/>
      <c r="F218" s="10"/>
      <c r="G218" s="10"/>
      <c r="H218" s="10"/>
      <c r="I218" s="10"/>
      <c r="J218" s="10"/>
      <c r="K218" s="10"/>
      <c r="L218" s="10"/>
      <c r="M218" s="10"/>
      <c r="N218" s="10"/>
      <c r="O218" s="10"/>
      <c r="P218" s="10"/>
      <c r="Q218" s="10"/>
      <c r="R218" s="10"/>
      <c r="S218" s="10"/>
      <c r="T218" s="10"/>
      <c r="U218" s="10"/>
      <c r="V218" s="10"/>
      <c r="W218" s="104"/>
      <c r="X218" s="105"/>
      <c r="Y218" s="10"/>
      <c r="Z218" s="10"/>
      <c r="AA218" s="100"/>
      <c r="AB218" s="10"/>
      <c r="AC218" s="10"/>
      <c r="AD218" s="10"/>
      <c r="AE218" s="10"/>
      <c r="AF218" s="10"/>
      <c r="AG218" s="10"/>
      <c r="AH218" s="10"/>
    </row>
    <row r="219" spans="1:35" ht="12" customHeight="1" x14ac:dyDescent="0.15">
      <c r="A219" s="10" t="s">
        <v>65</v>
      </c>
      <c r="B219" s="10"/>
      <c r="C219" s="10"/>
      <c r="D219" s="10"/>
      <c r="E219" s="10"/>
      <c r="F219" s="10"/>
      <c r="G219" s="10"/>
      <c r="H219" s="10"/>
      <c r="I219" s="10"/>
      <c r="J219" s="10"/>
      <c r="K219" s="10"/>
      <c r="L219" s="10"/>
      <c r="M219" s="10"/>
      <c r="N219" s="10"/>
      <c r="O219" s="10"/>
      <c r="P219" s="10"/>
      <c r="Q219" s="10"/>
      <c r="R219" s="10"/>
      <c r="S219" s="10"/>
      <c r="T219" s="10"/>
      <c r="U219" s="10"/>
      <c r="V219" s="10"/>
      <c r="W219" s="104"/>
      <c r="X219" s="105"/>
      <c r="Y219" s="10"/>
      <c r="Z219" s="10"/>
      <c r="AA219" s="100"/>
      <c r="AB219" s="10"/>
      <c r="AC219" s="10"/>
      <c r="AD219" s="10"/>
      <c r="AE219" s="10"/>
      <c r="AF219" s="10"/>
      <c r="AG219" s="10"/>
      <c r="AH219" s="10"/>
    </row>
    <row r="220" spans="1:35" ht="51" x14ac:dyDescent="0.15">
      <c r="A220" s="755" t="s">
        <v>124</v>
      </c>
      <c r="B220" s="737" t="s">
        <v>52</v>
      </c>
      <c r="C220" s="737" t="s">
        <v>53</v>
      </c>
      <c r="D220" s="737" t="s">
        <v>54</v>
      </c>
      <c r="E220" s="737" t="s">
        <v>55</v>
      </c>
      <c r="F220" s="737" t="s">
        <v>56</v>
      </c>
      <c r="G220" s="739" t="s">
        <v>99</v>
      </c>
      <c r="H220" s="752" t="s">
        <v>952</v>
      </c>
      <c r="I220" s="739" t="s">
        <v>59</v>
      </c>
      <c r="J220" s="739" t="s">
        <v>640</v>
      </c>
      <c r="K220" s="739" t="s">
        <v>60</v>
      </c>
      <c r="L220" s="739" t="s">
        <v>96</v>
      </c>
      <c r="M220" s="739" t="s">
        <v>62</v>
      </c>
      <c r="N220" s="739" t="s">
        <v>63</v>
      </c>
      <c r="O220" s="10"/>
      <c r="P220" s="10"/>
      <c r="Q220" s="10"/>
      <c r="R220" s="10"/>
      <c r="S220" s="10"/>
      <c r="T220" s="10"/>
      <c r="U220" s="10"/>
      <c r="V220" s="10"/>
      <c r="W220" s="104"/>
      <c r="X220" s="105"/>
      <c r="Y220" s="10"/>
      <c r="Z220" s="10"/>
      <c r="AA220" s="100"/>
      <c r="AB220" s="10"/>
      <c r="AC220" s="10"/>
      <c r="AD220" s="10"/>
      <c r="AE220" s="10"/>
      <c r="AF220" s="10"/>
      <c r="AG220" s="10"/>
      <c r="AH220" s="10"/>
    </row>
    <row r="221" spans="1:35" ht="16" x14ac:dyDescent="0.15">
      <c r="A221" s="739" t="s">
        <v>125</v>
      </c>
      <c r="B221" s="761">
        <f t="shared" ref="B221:B226" si="47">(F231+G231+H231+I231)/1000000</f>
        <v>2.6984000000000001E-2</v>
      </c>
      <c r="C221" s="761">
        <f>B231/1000000</f>
        <v>0.49639899999999998</v>
      </c>
      <c r="D221" s="761">
        <f>C231/1000000</f>
        <v>0</v>
      </c>
      <c r="E221" s="761">
        <f>D231/1000000</f>
        <v>0.38044499999999998</v>
      </c>
      <c r="F221" s="761">
        <f>E231/1000000</f>
        <v>1.5199000000000001E-2</v>
      </c>
      <c r="G221" s="761">
        <f t="shared" ref="G221:G226" si="48">(J231+K231+L231)/1000000</f>
        <v>2.7500000000000002E-4</v>
      </c>
      <c r="H221" s="761">
        <f t="shared" ref="H221:H226" si="49">M231/1000000</f>
        <v>0.22086900000000001</v>
      </c>
      <c r="I221" s="761">
        <f t="shared" ref="I221:I226" si="50">(N231+O231)/1000000</f>
        <v>0.10517700000000001</v>
      </c>
      <c r="J221" s="761">
        <f t="shared" ref="J221:M226" si="51">P231/1000000</f>
        <v>0.55193499999999995</v>
      </c>
      <c r="K221" s="761">
        <f t="shared" si="51"/>
        <v>4.3600000000000003E-4</v>
      </c>
      <c r="L221" s="761">
        <f t="shared" si="51"/>
        <v>3.2403000000000001E-2</v>
      </c>
      <c r="M221" s="761">
        <f t="shared" si="51"/>
        <v>0</v>
      </c>
      <c r="N221" s="761">
        <f t="shared" ref="N221:N227" si="52">SUM(B221:M221)</f>
        <v>1.8301219999999998</v>
      </c>
      <c r="O221" s="10"/>
      <c r="P221" s="97"/>
      <c r="Q221" s="97"/>
      <c r="R221" s="10"/>
      <c r="S221" s="10"/>
      <c r="T221" s="10"/>
      <c r="U221" s="10"/>
      <c r="V221" s="10"/>
      <c r="W221" s="104"/>
      <c r="X221" s="105"/>
      <c r="Y221" s="10"/>
      <c r="Z221" s="10"/>
      <c r="AA221" s="100"/>
      <c r="AB221" s="10"/>
      <c r="AC221" s="10"/>
      <c r="AD221" s="10"/>
      <c r="AE221" s="10"/>
      <c r="AF221" s="10"/>
      <c r="AG221" s="10"/>
      <c r="AH221" s="10"/>
    </row>
    <row r="222" spans="1:35" ht="16" x14ac:dyDescent="0.15">
      <c r="A222" s="739" t="s">
        <v>126</v>
      </c>
      <c r="B222" s="761">
        <f t="shared" si="47"/>
        <v>5.2601589999999998</v>
      </c>
      <c r="C222" s="761">
        <f t="shared" ref="C222:F226" si="53">B232/1000000</f>
        <v>16.954246999999999</v>
      </c>
      <c r="D222" s="761">
        <f t="shared" si="53"/>
        <v>243.78044</v>
      </c>
      <c r="E222" s="761">
        <f t="shared" si="53"/>
        <v>18.199864000000002</v>
      </c>
      <c r="F222" s="761">
        <f t="shared" si="53"/>
        <v>1.549639</v>
      </c>
      <c r="G222" s="761">
        <f t="shared" si="48"/>
        <v>17.406768</v>
      </c>
      <c r="H222" s="761">
        <f t="shared" si="49"/>
        <v>78.268970999999993</v>
      </c>
      <c r="I222" s="761">
        <f t="shared" si="50"/>
        <v>2.6148539999999998</v>
      </c>
      <c r="J222" s="761">
        <f t="shared" si="51"/>
        <v>5.4990759999999996</v>
      </c>
      <c r="K222" s="761">
        <f t="shared" si="51"/>
        <v>0.232793</v>
      </c>
      <c r="L222" s="761">
        <f t="shared" si="51"/>
        <v>0.98384499999999997</v>
      </c>
      <c r="M222" s="761">
        <f t="shared" si="51"/>
        <v>0</v>
      </c>
      <c r="N222" s="761">
        <f t="shared" si="52"/>
        <v>390.75065599999994</v>
      </c>
      <c r="O222" s="10"/>
      <c r="P222" s="97"/>
      <c r="Q222" s="97"/>
      <c r="R222" s="10"/>
      <c r="S222" s="10"/>
      <c r="T222" s="10"/>
      <c r="U222" s="10"/>
      <c r="V222" s="10"/>
      <c r="W222" s="104"/>
      <c r="X222" s="105"/>
      <c r="Y222" s="10"/>
      <c r="Z222" s="10"/>
      <c r="AA222" s="100"/>
      <c r="AB222" s="10"/>
      <c r="AC222" s="10"/>
      <c r="AD222" s="10"/>
      <c r="AE222" s="10"/>
      <c r="AF222" s="10"/>
      <c r="AG222" s="10"/>
      <c r="AH222" s="10"/>
    </row>
    <row r="223" spans="1:35" ht="16" x14ac:dyDescent="0.15">
      <c r="A223" s="739" t="s">
        <v>127</v>
      </c>
      <c r="B223" s="761">
        <f t="shared" si="47"/>
        <v>21.259450999999999</v>
      </c>
      <c r="C223" s="761">
        <f t="shared" si="53"/>
        <v>14.540478999999999</v>
      </c>
      <c r="D223" s="761">
        <f t="shared" si="53"/>
        <v>118.90550500000001</v>
      </c>
      <c r="E223" s="761">
        <f t="shared" si="53"/>
        <v>98.493136000000007</v>
      </c>
      <c r="F223" s="761">
        <f t="shared" si="53"/>
        <v>2.9455309999999999</v>
      </c>
      <c r="G223" s="761">
        <f t="shared" si="48"/>
        <v>68.852804000000006</v>
      </c>
      <c r="H223" s="761">
        <f t="shared" si="49"/>
        <v>231.877149</v>
      </c>
      <c r="I223" s="761">
        <f t="shared" si="50"/>
        <v>9.2743199999999995</v>
      </c>
      <c r="J223" s="761">
        <f t="shared" si="51"/>
        <v>19.550438</v>
      </c>
      <c r="K223" s="761">
        <f t="shared" si="51"/>
        <v>0.12545400000000001</v>
      </c>
      <c r="L223" s="761">
        <f t="shared" si="51"/>
        <v>33.562207999999998</v>
      </c>
      <c r="M223" s="761">
        <f t="shared" si="51"/>
        <v>0</v>
      </c>
      <c r="N223" s="761">
        <f t="shared" si="52"/>
        <v>619.38647500000002</v>
      </c>
      <c r="O223" s="10"/>
      <c r="P223" s="97"/>
      <c r="Q223" s="97"/>
      <c r="R223" s="10"/>
      <c r="S223" s="10"/>
      <c r="T223" s="10"/>
      <c r="U223" s="10"/>
      <c r="V223" s="10"/>
      <c r="W223" s="104"/>
      <c r="X223" s="104"/>
      <c r="Y223" s="105"/>
      <c r="Z223" s="10"/>
      <c r="AA223" s="100"/>
      <c r="AB223" s="10"/>
      <c r="AC223" s="10"/>
      <c r="AD223" s="10"/>
      <c r="AE223" s="10"/>
      <c r="AF223" s="10"/>
      <c r="AG223" s="10"/>
      <c r="AH223" s="10"/>
      <c r="AI223" s="10"/>
    </row>
    <row r="224" spans="1:35" ht="16" x14ac:dyDescent="0.15">
      <c r="A224" s="739" t="s">
        <v>128</v>
      </c>
      <c r="B224" s="761">
        <f t="shared" si="47"/>
        <v>4.4615869999999997</v>
      </c>
      <c r="C224" s="761">
        <f t="shared" si="53"/>
        <v>3.1000000000000001E-5</v>
      </c>
      <c r="D224" s="761">
        <f t="shared" si="53"/>
        <v>4.4869999999999997E-3</v>
      </c>
      <c r="E224" s="761">
        <f t="shared" si="53"/>
        <v>111.94551300000001</v>
      </c>
      <c r="F224" s="761">
        <f t="shared" si="53"/>
        <v>71.784090000000006</v>
      </c>
      <c r="G224" s="761">
        <f t="shared" si="48"/>
        <v>148.892439</v>
      </c>
      <c r="H224" s="761">
        <f t="shared" si="49"/>
        <v>54.557920000000003</v>
      </c>
      <c r="I224" s="761">
        <f t="shared" si="50"/>
        <v>21.091189</v>
      </c>
      <c r="J224" s="761">
        <f t="shared" si="51"/>
        <v>11.72922</v>
      </c>
      <c r="K224" s="761">
        <f t="shared" si="51"/>
        <v>16.381640999999998</v>
      </c>
      <c r="L224" s="761">
        <f t="shared" si="51"/>
        <v>13.091798000000001</v>
      </c>
      <c r="M224" s="761">
        <f t="shared" si="51"/>
        <v>0</v>
      </c>
      <c r="N224" s="761">
        <f t="shared" si="52"/>
        <v>453.93991500000004</v>
      </c>
      <c r="O224" s="10"/>
      <c r="P224" s="97"/>
      <c r="Q224" s="97"/>
      <c r="R224" s="10"/>
      <c r="S224" s="10"/>
      <c r="T224" s="10"/>
      <c r="U224" s="10"/>
      <c r="V224" s="10"/>
      <c r="W224" s="104"/>
      <c r="X224" s="104"/>
      <c r="Y224" s="105"/>
      <c r="Z224" s="10"/>
      <c r="AA224" s="100"/>
      <c r="AB224" s="10"/>
      <c r="AC224" s="10"/>
      <c r="AD224" s="10"/>
      <c r="AE224" s="10"/>
      <c r="AF224" s="10"/>
      <c r="AG224" s="10"/>
      <c r="AH224" s="10"/>
      <c r="AI224" s="10"/>
    </row>
    <row r="225" spans="1:32" ht="16" x14ac:dyDescent="0.15">
      <c r="A225" s="739" t="s">
        <v>129</v>
      </c>
      <c r="B225" s="761">
        <f t="shared" si="47"/>
        <v>0</v>
      </c>
      <c r="C225" s="761">
        <f t="shared" si="53"/>
        <v>0</v>
      </c>
      <c r="D225" s="761">
        <f t="shared" si="53"/>
        <v>0</v>
      </c>
      <c r="E225" s="761">
        <f t="shared" si="53"/>
        <v>176.63352</v>
      </c>
      <c r="F225" s="761">
        <f t="shared" si="53"/>
        <v>0.63324199999999997</v>
      </c>
      <c r="G225" s="761">
        <f t="shared" si="48"/>
        <v>40.156815000000002</v>
      </c>
      <c r="H225" s="761">
        <f t="shared" si="49"/>
        <v>6.4814100000000003</v>
      </c>
      <c r="I225" s="761">
        <f t="shared" si="50"/>
        <v>0.42029499999999997</v>
      </c>
      <c r="J225" s="761">
        <f t="shared" si="51"/>
        <v>0</v>
      </c>
      <c r="K225" s="761">
        <f t="shared" si="51"/>
        <v>35.485216000000001</v>
      </c>
      <c r="L225" s="761">
        <f t="shared" si="51"/>
        <v>20.184059999999999</v>
      </c>
      <c r="M225" s="761">
        <f t="shared" si="51"/>
        <v>0.44473000000000001</v>
      </c>
      <c r="N225" s="761">
        <f t="shared" si="52"/>
        <v>280.43928799999998</v>
      </c>
      <c r="O225" s="10"/>
      <c r="P225" s="97"/>
      <c r="Q225" s="97"/>
      <c r="R225" s="10"/>
      <c r="S225" s="10"/>
      <c r="T225" s="10"/>
      <c r="U225" s="10"/>
      <c r="V225" s="10"/>
      <c r="W225" s="10"/>
      <c r="X225" s="10"/>
      <c r="Y225" s="10"/>
      <c r="Z225" s="10"/>
      <c r="AA225" s="100"/>
      <c r="AB225" s="10"/>
      <c r="AC225" s="10"/>
      <c r="AD225" s="10"/>
      <c r="AE225" s="10"/>
      <c r="AF225" s="10"/>
    </row>
    <row r="226" spans="1:32" ht="15" customHeight="1" x14ac:dyDescent="0.15">
      <c r="A226" s="739" t="s">
        <v>1057</v>
      </c>
      <c r="B226" s="761">
        <f t="shared" si="47"/>
        <v>5.5693380000000001</v>
      </c>
      <c r="C226" s="761">
        <f t="shared" si="53"/>
        <v>0</v>
      </c>
      <c r="D226" s="761">
        <f t="shared" si="53"/>
        <v>28.029920000000001</v>
      </c>
      <c r="E226" s="761">
        <f t="shared" si="53"/>
        <v>2.4940329999999999</v>
      </c>
      <c r="F226" s="761">
        <f t="shared" si="53"/>
        <v>0</v>
      </c>
      <c r="G226" s="761">
        <f t="shared" si="48"/>
        <v>0.76208299999999995</v>
      </c>
      <c r="H226" s="761">
        <f t="shared" si="49"/>
        <v>1.8401000000000001E-2</v>
      </c>
      <c r="I226" s="761">
        <f t="shared" si="50"/>
        <v>35.355555000000003</v>
      </c>
      <c r="J226" s="761">
        <f t="shared" si="51"/>
        <v>1.032516</v>
      </c>
      <c r="K226" s="761">
        <f t="shared" si="51"/>
        <v>1.5640000000000001E-3</v>
      </c>
      <c r="L226" s="761">
        <f t="shared" si="51"/>
        <v>1.0315970000000001</v>
      </c>
      <c r="M226" s="761">
        <f t="shared" si="51"/>
        <v>0.94319200000000003</v>
      </c>
      <c r="N226" s="761">
        <f t="shared" si="52"/>
        <v>75.238199000000009</v>
      </c>
      <c r="O226" s="10"/>
      <c r="P226" s="97"/>
      <c r="Q226" s="97"/>
      <c r="R226" s="10"/>
      <c r="S226" s="10"/>
      <c r="T226" s="10"/>
      <c r="U226" s="10"/>
      <c r="V226" s="10"/>
      <c r="W226" s="10"/>
      <c r="X226" s="10"/>
      <c r="Y226" s="10"/>
      <c r="Z226" s="10"/>
      <c r="AA226" s="100"/>
      <c r="AB226" s="10"/>
      <c r="AC226" s="10"/>
      <c r="AD226" s="10"/>
      <c r="AE226" s="10"/>
      <c r="AF226" s="10"/>
    </row>
    <row r="227" spans="1:32" ht="16" x14ac:dyDescent="0.15">
      <c r="A227" s="762" t="s">
        <v>100</v>
      </c>
      <c r="B227" s="761">
        <f t="shared" ref="B227:M227" si="54">SUM(B221:B226)</f>
        <v>36.577519000000002</v>
      </c>
      <c r="C227" s="761">
        <f t="shared" si="54"/>
        <v>31.991155999999997</v>
      </c>
      <c r="D227" s="761">
        <f t="shared" si="54"/>
        <v>390.72035199999999</v>
      </c>
      <c r="E227" s="761">
        <f t="shared" si="54"/>
        <v>408.14651099999998</v>
      </c>
      <c r="F227" s="761">
        <f t="shared" si="54"/>
        <v>76.927700999999999</v>
      </c>
      <c r="G227" s="761">
        <f t="shared" si="54"/>
        <v>276.07118400000002</v>
      </c>
      <c r="H227" s="761">
        <f t="shared" si="54"/>
        <v>371.42471999999998</v>
      </c>
      <c r="I227" s="761">
        <f t="shared" si="54"/>
        <v>68.86139</v>
      </c>
      <c r="J227" s="761">
        <f t="shared" si="54"/>
        <v>38.363185000000001</v>
      </c>
      <c r="K227" s="761">
        <f t="shared" si="54"/>
        <v>52.227103999999997</v>
      </c>
      <c r="L227" s="761">
        <f t="shared" si="54"/>
        <v>68.885911000000007</v>
      </c>
      <c r="M227" s="761">
        <f t="shared" si="54"/>
        <v>1.3879220000000001</v>
      </c>
      <c r="N227" s="761">
        <f t="shared" si="52"/>
        <v>1821.5846549999999</v>
      </c>
      <c r="O227" s="100"/>
      <c r="P227" s="10"/>
      <c r="Q227" s="10"/>
      <c r="R227" s="10"/>
      <c r="S227" s="10"/>
      <c r="T227" s="10"/>
      <c r="U227" s="10"/>
      <c r="V227" s="10"/>
    </row>
    <row r="228" spans="1:32" x14ac:dyDescent="0.15">
      <c r="A228" s="119"/>
      <c r="B228" s="97"/>
      <c r="C228" s="97"/>
      <c r="D228" s="97"/>
      <c r="E228" s="97"/>
      <c r="F228" s="97"/>
      <c r="G228" s="97"/>
      <c r="H228" s="97"/>
      <c r="I228" s="97"/>
      <c r="J228" s="97"/>
      <c r="K228" s="97"/>
      <c r="L228" s="97"/>
      <c r="M228" s="97"/>
      <c r="N228" s="97"/>
      <c r="O228" s="97"/>
      <c r="P228" s="97"/>
      <c r="Q228" s="10"/>
      <c r="R228" s="10"/>
      <c r="S228" s="10"/>
      <c r="T228" s="10"/>
      <c r="U228" s="10"/>
      <c r="V228" s="10"/>
    </row>
    <row r="229" spans="1:32" x14ac:dyDescent="0.15">
      <c r="A229" s="120" t="s">
        <v>72</v>
      </c>
      <c r="B229" s="121"/>
      <c r="C229" s="121"/>
      <c r="D229" s="105"/>
      <c r="E229" s="105"/>
      <c r="F229" s="105"/>
      <c r="G229" s="105"/>
      <c r="H229" s="105"/>
      <c r="I229" s="105"/>
      <c r="J229" s="105"/>
      <c r="K229" s="105"/>
      <c r="L229" s="105"/>
      <c r="M229" s="105"/>
      <c r="N229" s="105"/>
      <c r="O229" s="105"/>
      <c r="P229" s="10"/>
      <c r="Q229" s="10"/>
      <c r="R229" s="10"/>
      <c r="S229" s="10"/>
      <c r="T229" s="10"/>
      <c r="U229" s="10"/>
      <c r="V229" s="10"/>
    </row>
    <row r="230" spans="1:32" ht="28" x14ac:dyDescent="0.15">
      <c r="A230" s="19" t="s">
        <v>112</v>
      </c>
      <c r="B230" s="122" t="s">
        <v>53</v>
      </c>
      <c r="C230" s="26" t="s">
        <v>54</v>
      </c>
      <c r="D230" s="122" t="s">
        <v>55</v>
      </c>
      <c r="E230" s="122" t="s">
        <v>56</v>
      </c>
      <c r="F230" s="122" t="s">
        <v>101</v>
      </c>
      <c r="G230" s="122" t="s">
        <v>102</v>
      </c>
      <c r="H230" s="122" t="s">
        <v>103</v>
      </c>
      <c r="I230" s="26" t="s">
        <v>104</v>
      </c>
      <c r="J230" s="122" t="s">
        <v>57</v>
      </c>
      <c r="K230" s="122" t="s">
        <v>105</v>
      </c>
      <c r="L230" s="122" t="s">
        <v>106</v>
      </c>
      <c r="M230" s="122" t="s">
        <v>952</v>
      </c>
      <c r="N230" s="122" t="s">
        <v>59</v>
      </c>
      <c r="O230" s="122" t="s">
        <v>92</v>
      </c>
      <c r="P230" s="35" t="s">
        <v>640</v>
      </c>
      <c r="Q230" s="122" t="s">
        <v>60</v>
      </c>
      <c r="R230" s="122" t="s">
        <v>78</v>
      </c>
      <c r="S230" s="35" t="s">
        <v>62</v>
      </c>
      <c r="T230" s="123" t="s">
        <v>63</v>
      </c>
      <c r="Y230" s="97"/>
      <c r="AA230" s="18"/>
    </row>
    <row r="231" spans="1:32" x14ac:dyDescent="0.15">
      <c r="A231" s="35" t="s">
        <v>125</v>
      </c>
      <c r="B231" s="454">
        <v>496399</v>
      </c>
      <c r="C231" s="454">
        <v>0</v>
      </c>
      <c r="D231" s="454">
        <v>380445</v>
      </c>
      <c r="E231" s="454">
        <v>15199</v>
      </c>
      <c r="F231" s="454">
        <v>0</v>
      </c>
      <c r="G231" s="454">
        <v>26984</v>
      </c>
      <c r="H231" s="455">
        <v>0</v>
      </c>
      <c r="I231" s="455">
        <v>0</v>
      </c>
      <c r="J231" s="454">
        <v>275</v>
      </c>
      <c r="K231" s="454">
        <v>0</v>
      </c>
      <c r="L231" s="454">
        <v>0</v>
      </c>
      <c r="M231" s="454">
        <v>220869</v>
      </c>
      <c r="N231" s="454">
        <v>105177</v>
      </c>
      <c r="O231" s="454">
        <v>0</v>
      </c>
      <c r="P231" s="454">
        <v>551935</v>
      </c>
      <c r="Q231" s="454">
        <v>436</v>
      </c>
      <c r="R231" s="454">
        <v>32403</v>
      </c>
      <c r="S231" s="454">
        <v>0</v>
      </c>
      <c r="T231" s="159">
        <v>1830122</v>
      </c>
      <c r="Y231" s="97"/>
      <c r="AA231" s="18"/>
    </row>
    <row r="232" spans="1:32" x14ac:dyDescent="0.15">
      <c r="A232" s="35" t="s">
        <v>126</v>
      </c>
      <c r="B232" s="454">
        <v>16954247</v>
      </c>
      <c r="C232" s="454">
        <v>243780440</v>
      </c>
      <c r="D232" s="454">
        <v>18199864</v>
      </c>
      <c r="E232" s="454">
        <v>1549639</v>
      </c>
      <c r="F232" s="454">
        <v>169258</v>
      </c>
      <c r="G232" s="454">
        <v>4693143</v>
      </c>
      <c r="H232" s="455">
        <v>392653</v>
      </c>
      <c r="I232" s="455">
        <v>5105</v>
      </c>
      <c r="J232" s="454">
        <v>17406768</v>
      </c>
      <c r="K232" s="454">
        <v>0</v>
      </c>
      <c r="L232" s="454">
        <v>0</v>
      </c>
      <c r="M232" s="454">
        <v>78268971</v>
      </c>
      <c r="N232" s="454">
        <v>2614854</v>
      </c>
      <c r="O232" s="454">
        <v>0</v>
      </c>
      <c r="P232" s="454">
        <v>5499076</v>
      </c>
      <c r="Q232" s="454">
        <v>232793</v>
      </c>
      <c r="R232" s="454">
        <v>983845</v>
      </c>
      <c r="S232" s="454">
        <v>0</v>
      </c>
      <c r="T232" s="159">
        <v>390750656</v>
      </c>
      <c r="Y232" s="97"/>
      <c r="AA232" s="18"/>
    </row>
    <row r="233" spans="1:32" x14ac:dyDescent="0.15">
      <c r="A233" s="35" t="s">
        <v>127</v>
      </c>
      <c r="B233" s="454">
        <v>14540479</v>
      </c>
      <c r="C233" s="454">
        <v>118905505</v>
      </c>
      <c r="D233" s="454">
        <v>98493136</v>
      </c>
      <c r="E233" s="454">
        <v>2945531</v>
      </c>
      <c r="F233" s="454">
        <v>1385478</v>
      </c>
      <c r="G233" s="454">
        <v>3564874</v>
      </c>
      <c r="H233" s="455">
        <v>4743990</v>
      </c>
      <c r="I233" s="455">
        <v>11565109</v>
      </c>
      <c r="J233" s="454">
        <v>68852804</v>
      </c>
      <c r="K233" s="454">
        <v>0</v>
      </c>
      <c r="L233" s="454">
        <v>0</v>
      </c>
      <c r="M233" s="454">
        <v>231877149</v>
      </c>
      <c r="N233" s="454">
        <v>9274320</v>
      </c>
      <c r="O233" s="454">
        <v>0</v>
      </c>
      <c r="P233" s="454">
        <v>19550438</v>
      </c>
      <c r="Q233" s="454">
        <v>125454</v>
      </c>
      <c r="R233" s="454">
        <v>33562208</v>
      </c>
      <c r="S233" s="454">
        <v>0</v>
      </c>
      <c r="T233" s="159">
        <v>619386475</v>
      </c>
      <c r="Y233" s="97"/>
      <c r="AA233" s="18"/>
    </row>
    <row r="234" spans="1:32" x14ac:dyDescent="0.15">
      <c r="A234" s="35" t="s">
        <v>128</v>
      </c>
      <c r="B234" s="454">
        <v>31</v>
      </c>
      <c r="C234" s="454">
        <v>4487</v>
      </c>
      <c r="D234" s="454">
        <v>111945513</v>
      </c>
      <c r="E234" s="454">
        <v>71784090</v>
      </c>
      <c r="F234" s="454">
        <v>22483</v>
      </c>
      <c r="G234" s="454">
        <v>570660</v>
      </c>
      <c r="H234" s="455">
        <v>35493</v>
      </c>
      <c r="I234" s="455">
        <v>3832951</v>
      </c>
      <c r="J234" s="454">
        <v>148138138</v>
      </c>
      <c r="K234" s="454">
        <v>305907</v>
      </c>
      <c r="L234" s="454">
        <v>448394</v>
      </c>
      <c r="M234" s="454">
        <v>54557920</v>
      </c>
      <c r="N234" s="454">
        <v>21091189</v>
      </c>
      <c r="O234" s="454">
        <v>0</v>
      </c>
      <c r="P234" s="454">
        <v>11729220</v>
      </c>
      <c r="Q234" s="454">
        <v>16381641</v>
      </c>
      <c r="R234" s="454">
        <v>13091798</v>
      </c>
      <c r="S234" s="454">
        <v>0</v>
      </c>
      <c r="T234" s="159">
        <v>453939915</v>
      </c>
      <c r="Y234" s="97"/>
      <c r="AA234" s="18"/>
    </row>
    <row r="235" spans="1:32" x14ac:dyDescent="0.15">
      <c r="A235" s="35" t="s">
        <v>129</v>
      </c>
      <c r="B235" s="454">
        <v>0</v>
      </c>
      <c r="C235" s="454">
        <v>0</v>
      </c>
      <c r="D235" s="454">
        <v>176633520</v>
      </c>
      <c r="E235" s="454">
        <v>633242</v>
      </c>
      <c r="F235" s="454">
        <v>0</v>
      </c>
      <c r="G235" s="454">
        <v>0</v>
      </c>
      <c r="H235" s="455">
        <v>0</v>
      </c>
      <c r="I235" s="455">
        <v>0</v>
      </c>
      <c r="J235" s="454">
        <v>40156815</v>
      </c>
      <c r="K235" s="454">
        <v>0</v>
      </c>
      <c r="L235" s="454">
        <v>0</v>
      </c>
      <c r="M235" s="454">
        <v>6481410</v>
      </c>
      <c r="N235" s="454">
        <v>420295</v>
      </c>
      <c r="O235" s="454">
        <v>0</v>
      </c>
      <c r="P235" s="454">
        <v>0</v>
      </c>
      <c r="Q235" s="454">
        <v>35485216</v>
      </c>
      <c r="R235" s="454">
        <v>20184060</v>
      </c>
      <c r="S235" s="454">
        <v>444730</v>
      </c>
      <c r="T235" s="159">
        <v>280439288</v>
      </c>
      <c r="Y235" s="97"/>
      <c r="AA235" s="18"/>
    </row>
    <row r="236" spans="1:32" ht="15" x14ac:dyDescent="0.15">
      <c r="A236" s="35" t="s">
        <v>130</v>
      </c>
      <c r="B236" s="454">
        <v>0</v>
      </c>
      <c r="C236" s="454">
        <v>28029920</v>
      </c>
      <c r="D236" s="454">
        <v>2494033</v>
      </c>
      <c r="E236" s="454">
        <v>0</v>
      </c>
      <c r="F236" s="454">
        <v>105</v>
      </c>
      <c r="G236" s="454">
        <v>5568790</v>
      </c>
      <c r="H236" s="455">
        <v>443</v>
      </c>
      <c r="I236" s="455">
        <v>0</v>
      </c>
      <c r="J236" s="454">
        <v>488468</v>
      </c>
      <c r="K236" s="454">
        <v>273615</v>
      </c>
      <c r="L236" s="454">
        <v>0</v>
      </c>
      <c r="M236" s="454">
        <v>18401</v>
      </c>
      <c r="N236" s="454">
        <v>18796606</v>
      </c>
      <c r="O236" s="454">
        <v>16558949</v>
      </c>
      <c r="P236" s="454">
        <v>1032516</v>
      </c>
      <c r="Q236" s="454">
        <v>1564</v>
      </c>
      <c r="R236" s="454">
        <v>1031597</v>
      </c>
      <c r="S236" s="454">
        <v>943192</v>
      </c>
      <c r="T236" s="159">
        <v>75238199</v>
      </c>
      <c r="Y236" s="97"/>
      <c r="AA236" s="18"/>
    </row>
    <row r="237" spans="1:32" x14ac:dyDescent="0.15">
      <c r="A237" s="124" t="s">
        <v>100</v>
      </c>
      <c r="B237" s="117">
        <v>31991156</v>
      </c>
      <c r="C237" s="117">
        <v>390720352</v>
      </c>
      <c r="D237" s="117">
        <v>408146511</v>
      </c>
      <c r="E237" s="117">
        <v>76927701</v>
      </c>
      <c r="F237" s="117">
        <v>1577324</v>
      </c>
      <c r="G237" s="117">
        <v>14424451</v>
      </c>
      <c r="H237" s="117">
        <v>5172579</v>
      </c>
      <c r="I237" s="117">
        <v>15403165</v>
      </c>
      <c r="J237" s="117">
        <v>275043268</v>
      </c>
      <c r="K237" s="117">
        <v>579522</v>
      </c>
      <c r="L237" s="117">
        <v>448394</v>
      </c>
      <c r="M237" s="117">
        <v>371424720</v>
      </c>
      <c r="N237" s="117">
        <v>52302441</v>
      </c>
      <c r="O237" s="117">
        <v>16558949</v>
      </c>
      <c r="P237" s="117">
        <v>38363185</v>
      </c>
      <c r="Q237" s="117">
        <v>52227104</v>
      </c>
      <c r="R237" s="117">
        <v>68885911</v>
      </c>
      <c r="S237" s="117">
        <v>1387922</v>
      </c>
      <c r="T237" s="117">
        <v>1821584655</v>
      </c>
      <c r="Y237" s="97"/>
      <c r="AA237" s="18"/>
    </row>
    <row r="238" spans="1:32" ht="25.5" customHeight="1" x14ac:dyDescent="0.15">
      <c r="A238" s="906" t="s">
        <v>131</v>
      </c>
      <c r="B238" s="907"/>
      <c r="C238" s="907"/>
      <c r="D238" s="907"/>
      <c r="E238" s="907"/>
      <c r="F238" s="105"/>
      <c r="G238" s="105"/>
      <c r="H238" s="105"/>
      <c r="I238" s="105"/>
      <c r="J238" s="105"/>
      <c r="K238" s="105"/>
      <c r="L238" s="105"/>
      <c r="M238" s="105"/>
      <c r="N238" s="105"/>
      <c r="O238" s="105"/>
      <c r="P238" s="105"/>
      <c r="Q238" s="105"/>
      <c r="R238" s="105"/>
      <c r="S238" s="114"/>
      <c r="T238" s="105"/>
      <c r="U238" s="104"/>
      <c r="V238" s="104"/>
    </row>
    <row r="239" spans="1:32" ht="30" customHeight="1" x14ac:dyDescent="0.15">
      <c r="A239" s="102"/>
      <c r="B239" s="104"/>
      <c r="C239" s="114"/>
      <c r="D239" s="104"/>
      <c r="E239" s="104"/>
      <c r="F239" s="104"/>
      <c r="G239" s="133"/>
      <c r="H239" s="104"/>
      <c r="I239" s="104"/>
      <c r="J239" s="104"/>
      <c r="K239" s="104"/>
      <c r="L239" s="114"/>
      <c r="M239" s="104"/>
      <c r="N239" s="104"/>
      <c r="O239" s="104"/>
      <c r="P239" s="104"/>
      <c r="Q239" s="104"/>
      <c r="R239" s="104"/>
      <c r="S239" s="104"/>
      <c r="T239" s="104"/>
      <c r="U239" s="105"/>
      <c r="V239" s="104"/>
    </row>
    <row r="240" spans="1:32" ht="30" customHeight="1" x14ac:dyDescent="0.15">
      <c r="A240" s="102"/>
      <c r="B240" s="104"/>
      <c r="C240" s="114"/>
      <c r="D240" s="104"/>
      <c r="E240" s="104"/>
      <c r="F240" s="104"/>
      <c r="G240" s="133"/>
      <c r="H240" s="104"/>
      <c r="I240" s="104"/>
      <c r="J240" s="104"/>
      <c r="K240" s="104"/>
      <c r="L240" s="114"/>
      <c r="M240" s="104"/>
      <c r="N240" s="104"/>
      <c r="O240" s="104"/>
      <c r="P240" s="104"/>
      <c r="Q240" s="104"/>
      <c r="R240" s="104"/>
      <c r="S240" s="104"/>
      <c r="T240" s="104"/>
      <c r="U240" s="105"/>
      <c r="V240" s="104"/>
    </row>
    <row r="241" spans="1:22" ht="30" customHeight="1" x14ac:dyDescent="0.15">
      <c r="A241" s="102"/>
      <c r="B241" s="104"/>
      <c r="C241" s="114"/>
      <c r="D241" s="104"/>
      <c r="E241" s="104"/>
      <c r="F241" s="104"/>
      <c r="G241" s="133"/>
      <c r="H241" s="104"/>
      <c r="I241" s="104"/>
      <c r="J241" s="104"/>
      <c r="K241" s="104"/>
      <c r="L241" s="114"/>
      <c r="M241" s="104"/>
      <c r="N241" s="104"/>
      <c r="O241" s="104"/>
      <c r="P241" s="104"/>
      <c r="Q241" s="104"/>
      <c r="R241" s="104"/>
      <c r="S241" s="104"/>
      <c r="T241" s="104"/>
      <c r="U241" s="105"/>
      <c r="V241" s="104"/>
    </row>
    <row r="242" spans="1:22" ht="30" customHeight="1" x14ac:dyDescent="0.15">
      <c r="A242" s="102"/>
      <c r="B242" s="104"/>
      <c r="C242" s="114"/>
      <c r="D242" s="104"/>
      <c r="E242" s="104"/>
      <c r="F242" s="104"/>
      <c r="G242" s="133"/>
      <c r="H242" s="104"/>
      <c r="I242" s="104"/>
      <c r="J242" s="104"/>
      <c r="K242" s="104"/>
      <c r="L242" s="114"/>
      <c r="M242" s="104"/>
      <c r="N242" s="104"/>
      <c r="O242" s="104"/>
      <c r="P242" s="104"/>
      <c r="Q242" s="104"/>
      <c r="R242" s="104"/>
      <c r="S242" s="104"/>
      <c r="T242" s="104"/>
      <c r="U242" s="105"/>
      <c r="V242" s="104"/>
    </row>
    <row r="243" spans="1:22" ht="30" customHeight="1" x14ac:dyDescent="0.15">
      <c r="A243" s="102"/>
      <c r="B243" s="104"/>
      <c r="C243" s="114"/>
      <c r="D243" s="104"/>
      <c r="E243" s="104"/>
      <c r="F243" s="104"/>
      <c r="G243" s="133"/>
      <c r="H243" s="104"/>
      <c r="I243" s="104"/>
      <c r="J243" s="104"/>
      <c r="K243" s="104"/>
      <c r="L243" s="114"/>
      <c r="M243" s="104"/>
      <c r="N243" s="104"/>
      <c r="O243" s="104"/>
      <c r="P243" s="104"/>
      <c r="Q243" s="104"/>
      <c r="R243" s="104"/>
      <c r="S243" s="104"/>
      <c r="T243" s="104"/>
      <c r="U243" s="105"/>
      <c r="V243" s="104"/>
    </row>
    <row r="244" spans="1:22" ht="30" customHeight="1" x14ac:dyDescent="0.15">
      <c r="A244" s="102"/>
      <c r="B244" s="104"/>
      <c r="C244" s="114"/>
      <c r="D244" s="104"/>
      <c r="E244" s="104"/>
      <c r="F244" s="104"/>
      <c r="G244" s="133"/>
      <c r="H244" s="104"/>
      <c r="I244" s="104"/>
      <c r="J244" s="104"/>
      <c r="K244" s="104"/>
      <c r="L244" s="114"/>
      <c r="M244" s="104"/>
      <c r="N244" s="104"/>
      <c r="O244" s="104"/>
      <c r="P244" s="104"/>
      <c r="Q244" s="104"/>
      <c r="R244" s="104"/>
      <c r="S244" s="104"/>
      <c r="T244" s="104"/>
      <c r="U244" s="105"/>
      <c r="V244" s="104"/>
    </row>
    <row r="245" spans="1:22" ht="30" customHeight="1" x14ac:dyDescent="0.15">
      <c r="A245" s="102"/>
      <c r="B245" s="104"/>
      <c r="C245" s="114"/>
      <c r="D245" s="104"/>
      <c r="E245" s="104"/>
      <c r="F245" s="104"/>
      <c r="G245" s="133"/>
      <c r="H245" s="104"/>
      <c r="I245" s="104"/>
      <c r="J245" s="104"/>
      <c r="K245" s="104"/>
      <c r="L245" s="114"/>
      <c r="M245" s="104"/>
      <c r="N245" s="104"/>
      <c r="O245" s="104"/>
      <c r="P245" s="104"/>
      <c r="Q245" s="104"/>
      <c r="R245" s="104"/>
      <c r="S245" s="104"/>
      <c r="T245" s="104"/>
      <c r="U245" s="105"/>
      <c r="V245" s="104"/>
    </row>
    <row r="246" spans="1:22" ht="30" customHeight="1" x14ac:dyDescent="0.15">
      <c r="A246" s="102"/>
      <c r="B246" s="104"/>
      <c r="C246" s="114"/>
      <c r="D246" s="104"/>
      <c r="E246" s="104"/>
      <c r="F246" s="104"/>
      <c r="G246" s="133"/>
      <c r="H246" s="104"/>
      <c r="I246" s="104"/>
      <c r="J246" s="104"/>
      <c r="K246" s="104"/>
      <c r="L246" s="114"/>
      <c r="M246" s="104"/>
      <c r="N246" s="104"/>
      <c r="O246" s="104"/>
      <c r="P246" s="104"/>
      <c r="Q246" s="104"/>
      <c r="R246" s="104"/>
      <c r="S246" s="104"/>
      <c r="T246" s="104"/>
      <c r="U246" s="105"/>
      <c r="V246" s="104"/>
    </row>
    <row r="247" spans="1:22" x14ac:dyDescent="0.15">
      <c r="B247" s="10"/>
      <c r="C247" s="10"/>
      <c r="D247" s="10"/>
      <c r="E247" s="10"/>
      <c r="F247" s="10"/>
      <c r="G247" s="10"/>
      <c r="H247" s="10"/>
      <c r="I247" s="10"/>
      <c r="J247" s="10"/>
      <c r="K247" s="10"/>
      <c r="L247" s="10"/>
      <c r="M247" s="10"/>
      <c r="N247" s="10"/>
      <c r="O247" s="10"/>
      <c r="P247" s="10"/>
      <c r="Q247" s="10"/>
      <c r="R247" s="10"/>
      <c r="S247" s="10"/>
      <c r="T247" s="10"/>
      <c r="U247" s="10"/>
      <c r="V247" s="10"/>
    </row>
    <row r="248" spans="1:22" ht="16" x14ac:dyDescent="0.15">
      <c r="A248" s="908" t="s">
        <v>132</v>
      </c>
      <c r="B248" s="908"/>
      <c r="C248" s="908"/>
      <c r="D248" s="908"/>
      <c r="E248" s="104"/>
      <c r="F248" s="104"/>
      <c r="G248" s="104"/>
      <c r="H248" s="104"/>
      <c r="I248" s="104"/>
      <c r="J248" s="104"/>
      <c r="K248" s="104"/>
      <c r="L248" s="104"/>
      <c r="M248" s="104"/>
      <c r="N248" s="104"/>
      <c r="O248" s="104"/>
      <c r="P248" s="104"/>
      <c r="Q248" s="104"/>
      <c r="R248" s="104"/>
      <c r="S248" s="104"/>
      <c r="T248" s="104"/>
      <c r="U248" s="105"/>
      <c r="V248" s="104"/>
    </row>
    <row r="249" spans="1:22" ht="16" x14ac:dyDescent="0.15">
      <c r="A249" s="440"/>
      <c r="B249" s="440"/>
      <c r="C249" s="440"/>
      <c r="D249" s="440"/>
      <c r="E249" s="104"/>
      <c r="F249" s="104"/>
      <c r="G249" s="104"/>
      <c r="H249" s="104"/>
      <c r="I249" s="104"/>
      <c r="J249" s="104"/>
      <c r="K249" s="104"/>
      <c r="L249" s="104"/>
      <c r="M249" s="104"/>
      <c r="N249" s="104"/>
      <c r="O249" s="104"/>
      <c r="P249" s="104"/>
      <c r="Q249" s="104"/>
      <c r="R249" s="104"/>
      <c r="S249" s="104"/>
      <c r="T249" s="104"/>
      <c r="U249" s="105"/>
      <c r="V249" s="104"/>
    </row>
    <row r="250" spans="1:22" x14ac:dyDescent="0.15">
      <c r="A250" s="104" t="s">
        <v>79</v>
      </c>
      <c r="B250" s="104"/>
      <c r="C250" s="104"/>
      <c r="D250" s="104"/>
      <c r="E250" s="104"/>
      <c r="F250" s="104"/>
      <c r="G250" s="104"/>
      <c r="H250" s="104"/>
      <c r="I250" s="104"/>
      <c r="J250" s="104"/>
      <c r="K250" s="104"/>
      <c r="L250" s="104"/>
      <c r="M250" s="104"/>
      <c r="N250" s="104"/>
      <c r="O250" s="104"/>
      <c r="P250" s="104"/>
      <c r="Q250" s="104"/>
      <c r="R250" s="104"/>
      <c r="S250" s="104"/>
      <c r="T250" s="104"/>
      <c r="U250" s="105"/>
      <c r="V250" s="104"/>
    </row>
    <row r="251" spans="1:22" ht="28" x14ac:dyDescent="0.15">
      <c r="A251" s="19" t="s">
        <v>108</v>
      </c>
      <c r="B251" s="107" t="s">
        <v>52</v>
      </c>
      <c r="C251" s="107" t="s">
        <v>53</v>
      </c>
      <c r="D251" s="107" t="s">
        <v>54</v>
      </c>
      <c r="E251" s="107" t="s">
        <v>55</v>
      </c>
      <c r="F251" s="107" t="s">
        <v>56</v>
      </c>
      <c r="G251" s="122" t="s">
        <v>99</v>
      </c>
      <c r="H251" s="122" t="s">
        <v>952</v>
      </c>
      <c r="I251" s="122" t="s">
        <v>59</v>
      </c>
      <c r="J251" s="386" t="s">
        <v>640</v>
      </c>
      <c r="K251" s="122" t="s">
        <v>60</v>
      </c>
      <c r="L251" s="122" t="s">
        <v>96</v>
      </c>
      <c r="M251" s="122" t="s">
        <v>62</v>
      </c>
      <c r="N251" s="122" t="s">
        <v>63</v>
      </c>
      <c r="O251" s="142"/>
      <c r="P251" s="142"/>
      <c r="Q251" s="152"/>
      <c r="R251" s="142"/>
      <c r="S251" s="142"/>
      <c r="T251" s="152"/>
      <c r="U251" s="142"/>
      <c r="V251" s="142"/>
    </row>
    <row r="252" spans="1:22" ht="28" x14ac:dyDescent="0.15">
      <c r="A252" s="19" t="s">
        <v>97</v>
      </c>
      <c r="B252" s="160">
        <f t="shared" ref="B252:M252" si="55">B263</f>
        <v>3142.6228653905227</v>
      </c>
      <c r="C252" s="160">
        <f t="shared" si="55"/>
        <v>7046.9466499104665</v>
      </c>
      <c r="D252" s="160">
        <f t="shared" si="55"/>
        <v>247.4088688451765</v>
      </c>
      <c r="E252" s="160">
        <f t="shared" si="55"/>
        <v>5609.5863068927592</v>
      </c>
      <c r="F252" s="160">
        <f t="shared" si="55"/>
        <v>26.237466519949436</v>
      </c>
      <c r="G252" s="160">
        <f t="shared" si="55"/>
        <v>7854.7410374871488</v>
      </c>
      <c r="H252" s="160">
        <f t="shared" si="55"/>
        <v>9631.8542780975386</v>
      </c>
      <c r="I252" s="160">
        <f t="shared" si="55"/>
        <v>741.94191730615546</v>
      </c>
      <c r="J252" s="160">
        <f t="shared" si="55"/>
        <v>1419.2565291333244</v>
      </c>
      <c r="K252" s="160">
        <f t="shared" si="55"/>
        <v>334.68256025501478</v>
      </c>
      <c r="L252" s="160">
        <f t="shared" si="55"/>
        <v>608.16590161141141</v>
      </c>
      <c r="M252" s="160">
        <f t="shared" si="55"/>
        <v>13.233766058233368</v>
      </c>
      <c r="N252" s="161">
        <f>SUM(B252:M252)</f>
        <v>36676.6781475077</v>
      </c>
      <c r="O252" s="154"/>
      <c r="P252" s="104"/>
      <c r="Q252" s="104"/>
      <c r="R252" s="104"/>
      <c r="S252" s="104"/>
      <c r="T252" s="105"/>
      <c r="U252" s="104"/>
      <c r="V252" s="104"/>
    </row>
    <row r="253" spans="1:22" x14ac:dyDescent="0.15">
      <c r="A253" s="104"/>
      <c r="B253" s="104"/>
      <c r="C253" s="104"/>
      <c r="D253" s="104"/>
      <c r="E253" s="104"/>
      <c r="F253" s="104"/>
      <c r="G253" s="104"/>
      <c r="H253" s="104"/>
      <c r="I253" s="104"/>
      <c r="J253" s="104"/>
      <c r="K253" s="104"/>
      <c r="L253" s="104"/>
      <c r="M253" s="104"/>
      <c r="N253" s="104"/>
      <c r="O253" s="104"/>
      <c r="P253" s="104"/>
      <c r="Q253" s="104"/>
      <c r="R253" s="104"/>
      <c r="S253" s="104"/>
      <c r="T253" s="104"/>
      <c r="U253" s="105"/>
      <c r="V253" s="104"/>
    </row>
    <row r="254" spans="1:22" x14ac:dyDescent="0.15">
      <c r="A254" s="104"/>
      <c r="B254" s="104"/>
      <c r="C254" s="104"/>
      <c r="D254" s="104"/>
      <c r="E254" s="104"/>
      <c r="F254" s="104"/>
      <c r="G254" s="104"/>
      <c r="H254" s="104"/>
      <c r="I254" s="104"/>
      <c r="J254" s="104"/>
      <c r="K254" s="104"/>
      <c r="L254" s="104"/>
      <c r="M254" s="104"/>
      <c r="N254" s="104"/>
      <c r="O254" s="104"/>
      <c r="P254" s="104"/>
      <c r="Q254" s="104"/>
      <c r="R254" s="104"/>
      <c r="S254" s="104"/>
      <c r="T254" s="104"/>
      <c r="U254" s="105"/>
      <c r="V254" s="104"/>
    </row>
    <row r="255" spans="1:22" x14ac:dyDescent="0.15">
      <c r="A255" s="104" t="s">
        <v>65</v>
      </c>
      <c r="B255" s="104"/>
      <c r="C255" s="104"/>
      <c r="D255" s="104"/>
      <c r="E255" s="104"/>
      <c r="F255" s="151"/>
      <c r="G255" s="151"/>
      <c r="H255" s="151"/>
      <c r="I255" s="151"/>
      <c r="J255" s="151"/>
      <c r="K255" s="151"/>
      <c r="L255" s="151"/>
      <c r="M255" s="151"/>
      <c r="N255" s="151"/>
      <c r="O255" s="104"/>
      <c r="P255" s="104"/>
      <c r="Q255" s="104"/>
      <c r="R255" s="104"/>
      <c r="S255" s="104"/>
      <c r="T255" s="104"/>
      <c r="U255" s="105"/>
      <c r="V255" s="104"/>
    </row>
    <row r="256" spans="1:22" ht="28" x14ac:dyDescent="0.15">
      <c r="A256" s="155" t="s">
        <v>108</v>
      </c>
      <c r="B256" s="107" t="s">
        <v>52</v>
      </c>
      <c r="C256" s="107" t="s">
        <v>53</v>
      </c>
      <c r="D256" s="107" t="s">
        <v>54</v>
      </c>
      <c r="E256" s="107" t="s">
        <v>55</v>
      </c>
      <c r="F256" s="107" t="s">
        <v>56</v>
      </c>
      <c r="G256" s="156" t="s">
        <v>99</v>
      </c>
      <c r="H256" s="122" t="s">
        <v>952</v>
      </c>
      <c r="I256" s="156" t="s">
        <v>59</v>
      </c>
      <c r="J256" s="386" t="s">
        <v>640</v>
      </c>
      <c r="K256" s="156" t="s">
        <v>60</v>
      </c>
      <c r="L256" s="156" t="s">
        <v>96</v>
      </c>
      <c r="M256" s="156" t="s">
        <v>62</v>
      </c>
      <c r="N256" s="122" t="s">
        <v>63</v>
      </c>
      <c r="O256" s="142"/>
      <c r="P256" s="152"/>
      <c r="Q256" s="142"/>
      <c r="R256" s="142"/>
      <c r="S256" s="142"/>
      <c r="T256" s="152"/>
      <c r="U256" s="142"/>
      <c r="V256" s="142"/>
    </row>
    <row r="257" spans="1:27" x14ac:dyDescent="0.15">
      <c r="A257" s="68" t="s">
        <v>125</v>
      </c>
      <c r="B257" s="160">
        <f t="shared" ref="B257:B262" si="56">(F268+G268+H268+I268)/1024</f>
        <v>1.7129259341345411E-2</v>
      </c>
      <c r="C257" s="160">
        <f t="shared" ref="C257:F262" si="57">B268/1024</f>
        <v>161.9171771231631</v>
      </c>
      <c r="D257" s="160">
        <f t="shared" si="57"/>
        <v>0</v>
      </c>
      <c r="E257" s="160">
        <f t="shared" si="57"/>
        <v>24.765424864154689</v>
      </c>
      <c r="F257" s="160">
        <f t="shared" si="57"/>
        <v>1.6842072340295996E-2</v>
      </c>
      <c r="G257" s="160">
        <f t="shared" ref="G257:G262" si="58">(J268+K268+L268)/1024</f>
        <v>2.6940047828247753E-3</v>
      </c>
      <c r="H257" s="160">
        <f t="shared" ref="H257:H262" si="59">(M268+0)/1024</f>
        <v>18.274537302933791</v>
      </c>
      <c r="I257" s="160">
        <f t="shared" ref="I257:I262" si="60">(N268+O268)/1024</f>
        <v>0.31371999588554883</v>
      </c>
      <c r="J257" s="160">
        <f t="shared" ref="J257:M262" si="61">P268/1024</f>
        <v>106.57418214865332</v>
      </c>
      <c r="K257" s="160">
        <f t="shared" si="61"/>
        <v>3.6775723856408108E-5</v>
      </c>
      <c r="L257" s="160">
        <f t="shared" si="61"/>
        <v>0.53418735241484672</v>
      </c>
      <c r="M257" s="160">
        <f t="shared" si="61"/>
        <v>0</v>
      </c>
      <c r="N257" s="160">
        <f t="shared" ref="N257:N262" si="62">SUM(B257:M257)</f>
        <v>312.41593089939363</v>
      </c>
      <c r="O257" s="114"/>
      <c r="P257" s="104"/>
      <c r="Q257" s="104"/>
      <c r="R257" s="104"/>
      <c r="S257" s="104"/>
      <c r="T257" s="105"/>
      <c r="U257" s="104"/>
      <c r="V257" s="104"/>
    </row>
    <row r="258" spans="1:27" x14ac:dyDescent="0.15">
      <c r="A258" s="68" t="s">
        <v>126</v>
      </c>
      <c r="B258" s="160">
        <f t="shared" si="56"/>
        <v>875.13418366034387</v>
      </c>
      <c r="C258" s="160">
        <f t="shared" si="57"/>
        <v>6673.5064469241306</v>
      </c>
      <c r="D258" s="160">
        <f t="shared" si="57"/>
        <v>194.57356512348633</v>
      </c>
      <c r="E258" s="160">
        <f t="shared" si="57"/>
        <v>1130.1213635319727</v>
      </c>
      <c r="F258" s="160">
        <f t="shared" si="57"/>
        <v>6.3435106652695996</v>
      </c>
      <c r="G258" s="160">
        <f t="shared" si="58"/>
        <v>756.85753794266998</v>
      </c>
      <c r="H258" s="160">
        <f t="shared" si="59"/>
        <v>5056.4867824151661</v>
      </c>
      <c r="I258" s="160">
        <f t="shared" si="60"/>
        <v>35.017537546019334</v>
      </c>
      <c r="J258" s="160">
        <f t="shared" si="61"/>
        <v>754.05122156500101</v>
      </c>
      <c r="K258" s="160">
        <f t="shared" si="61"/>
        <v>24.262103565883983</v>
      </c>
      <c r="L258" s="160">
        <f t="shared" si="61"/>
        <v>158.5851394820869</v>
      </c>
      <c r="M258" s="160">
        <f t="shared" si="61"/>
        <v>0</v>
      </c>
      <c r="N258" s="160">
        <f t="shared" si="62"/>
        <v>15664.939392422029</v>
      </c>
      <c r="O258" s="104"/>
      <c r="P258" s="104"/>
      <c r="Q258" s="104"/>
      <c r="R258" s="104"/>
      <c r="S258" s="104"/>
      <c r="T258" s="105"/>
      <c r="U258" s="104"/>
      <c r="V258" s="104"/>
    </row>
    <row r="259" spans="1:27" x14ac:dyDescent="0.15">
      <c r="A259" s="68" t="s">
        <v>127</v>
      </c>
      <c r="B259" s="160">
        <f t="shared" si="56"/>
        <v>1092.2322595862138</v>
      </c>
      <c r="C259" s="160">
        <f t="shared" si="57"/>
        <v>211.52282654534667</v>
      </c>
      <c r="D259" s="160">
        <f t="shared" si="57"/>
        <v>50.25214152622803</v>
      </c>
      <c r="E259" s="160">
        <f t="shared" si="57"/>
        <v>822.86624388630855</v>
      </c>
      <c r="F259" s="160">
        <f t="shared" si="57"/>
        <v>8.6778171361311234</v>
      </c>
      <c r="G259" s="160">
        <f t="shared" si="58"/>
        <v>1333.4556747984179</v>
      </c>
      <c r="H259" s="160">
        <f t="shared" si="59"/>
        <v>2898.6556311558006</v>
      </c>
      <c r="I259" s="160">
        <f t="shared" si="60"/>
        <v>383.73922758625685</v>
      </c>
      <c r="J259" s="160">
        <f t="shared" si="61"/>
        <v>475.51309593497751</v>
      </c>
      <c r="K259" s="160">
        <f t="shared" si="61"/>
        <v>96.237685431879981</v>
      </c>
      <c r="L259" s="160">
        <f t="shared" si="61"/>
        <v>274.99234040420703</v>
      </c>
      <c r="M259" s="160">
        <f t="shared" si="61"/>
        <v>0</v>
      </c>
      <c r="N259" s="160">
        <f t="shared" si="62"/>
        <v>7648.1449439917678</v>
      </c>
      <c r="O259" s="104"/>
      <c r="P259" s="104"/>
      <c r="Q259" s="104"/>
      <c r="R259" s="104"/>
      <c r="S259" s="104"/>
      <c r="T259" s="105"/>
      <c r="U259" s="104"/>
      <c r="V259" s="104"/>
    </row>
    <row r="260" spans="1:27" x14ac:dyDescent="0.15">
      <c r="A260" s="68" t="s">
        <v>128</v>
      </c>
      <c r="B260" s="160">
        <f t="shared" si="56"/>
        <v>1171.7732571540207</v>
      </c>
      <c r="C260" s="160">
        <f t="shared" si="57"/>
        <v>1.9931782571802538E-4</v>
      </c>
      <c r="D260" s="160">
        <f t="shared" si="57"/>
        <v>5.3790493592714456E-2</v>
      </c>
      <c r="E260" s="160">
        <f t="shared" si="57"/>
        <v>612.0161399234189</v>
      </c>
      <c r="F260" s="160">
        <f t="shared" si="57"/>
        <v>11.02595913447832</v>
      </c>
      <c r="G260" s="160">
        <f t="shared" si="58"/>
        <v>2619.8799785773476</v>
      </c>
      <c r="H260" s="160">
        <f t="shared" si="59"/>
        <v>1614.830826202412</v>
      </c>
      <c r="I260" s="160">
        <f t="shared" si="60"/>
        <v>171.18441377764552</v>
      </c>
      <c r="J260" s="160">
        <f t="shared" si="61"/>
        <v>82.291473080781543</v>
      </c>
      <c r="K260" s="160">
        <f t="shared" si="61"/>
        <v>36.999282193290135</v>
      </c>
      <c r="L260" s="160">
        <f t="shared" si="61"/>
        <v>27.392767825256641</v>
      </c>
      <c r="M260" s="160">
        <f t="shared" si="61"/>
        <v>0</v>
      </c>
      <c r="N260" s="160">
        <f t="shared" si="62"/>
        <v>6347.4480876800699</v>
      </c>
      <c r="O260" s="104"/>
      <c r="P260" s="104"/>
      <c r="Q260" s="104"/>
      <c r="R260" s="104"/>
      <c r="S260" s="104"/>
      <c r="T260" s="105"/>
      <c r="U260" s="104"/>
      <c r="V260" s="104"/>
    </row>
    <row r="261" spans="1:27" x14ac:dyDescent="0.15">
      <c r="A261" s="68" t="s">
        <v>129</v>
      </c>
      <c r="B261" s="160">
        <f t="shared" si="56"/>
        <v>0</v>
      </c>
      <c r="C261" s="160">
        <f t="shared" si="57"/>
        <v>0</v>
      </c>
      <c r="D261" s="160">
        <f t="shared" si="57"/>
        <v>0</v>
      </c>
      <c r="E261" s="160">
        <f t="shared" si="57"/>
        <v>2953.2865337059084</v>
      </c>
      <c r="F261" s="160">
        <f t="shared" si="57"/>
        <v>0.17333751173009571</v>
      </c>
      <c r="G261" s="160">
        <f t="shared" si="58"/>
        <v>3119.8515756159181</v>
      </c>
      <c r="H261" s="160">
        <f t="shared" si="59"/>
        <v>42.6806954094126</v>
      </c>
      <c r="I261" s="160">
        <f t="shared" si="60"/>
        <v>25.392107624085742</v>
      </c>
      <c r="J261" s="160">
        <f t="shared" si="61"/>
        <v>0</v>
      </c>
      <c r="K261" s="160">
        <f t="shared" si="61"/>
        <v>177.1820220769209</v>
      </c>
      <c r="L261" s="160">
        <f t="shared" si="61"/>
        <v>143.71887495183887</v>
      </c>
      <c r="M261" s="160">
        <f t="shared" si="61"/>
        <v>12.077209116920995</v>
      </c>
      <c r="N261" s="160">
        <f t="shared" si="62"/>
        <v>6474.3623560127362</v>
      </c>
      <c r="O261" s="104"/>
      <c r="P261" s="104"/>
      <c r="Q261" s="104"/>
      <c r="R261" s="104"/>
      <c r="S261" s="104"/>
      <c r="T261" s="105"/>
      <c r="U261" s="104"/>
      <c r="V261" s="104"/>
    </row>
    <row r="262" spans="1:27" ht="15" x14ac:dyDescent="0.15">
      <c r="A262" s="35" t="s">
        <v>130</v>
      </c>
      <c r="B262" s="160">
        <f t="shared" si="56"/>
        <v>3.4660357306029179</v>
      </c>
      <c r="C262" s="160">
        <f t="shared" si="57"/>
        <v>0</v>
      </c>
      <c r="D262" s="160">
        <f t="shared" si="57"/>
        <v>2.529371701869414</v>
      </c>
      <c r="E262" s="160">
        <f t="shared" si="57"/>
        <v>66.530600980995501</v>
      </c>
      <c r="F262" s="160">
        <f t="shared" si="57"/>
        <v>0</v>
      </c>
      <c r="G262" s="160">
        <f t="shared" si="58"/>
        <v>24.693576548012032</v>
      </c>
      <c r="H262" s="160">
        <f t="shared" si="59"/>
        <v>0.92580561181512111</v>
      </c>
      <c r="I262" s="160">
        <f t="shared" si="60"/>
        <v>126.2949107762624</v>
      </c>
      <c r="J262" s="160">
        <f t="shared" si="61"/>
        <v>0.82655640391112595</v>
      </c>
      <c r="K262" s="160">
        <f t="shared" si="61"/>
        <v>1.4302113158919335E-3</v>
      </c>
      <c r="L262" s="160">
        <f t="shared" si="61"/>
        <v>2.9425915956071482</v>
      </c>
      <c r="M262" s="160">
        <f t="shared" si="61"/>
        <v>1.1565569413123731</v>
      </c>
      <c r="N262" s="160">
        <f t="shared" si="62"/>
        <v>229.36743650170393</v>
      </c>
      <c r="O262" s="114"/>
      <c r="P262" s="104"/>
      <c r="Q262" s="104"/>
      <c r="R262" s="104"/>
      <c r="S262" s="104"/>
      <c r="T262" s="105"/>
      <c r="U262" s="104"/>
      <c r="V262" s="104"/>
    </row>
    <row r="263" spans="1:27" ht="28" x14ac:dyDescent="0.15">
      <c r="A263" s="19" t="s">
        <v>97</v>
      </c>
      <c r="B263" s="160">
        <f t="shared" ref="B263:M263" si="63">SUM(B257:B262)</f>
        <v>3142.6228653905227</v>
      </c>
      <c r="C263" s="160">
        <f t="shared" si="63"/>
        <v>7046.9466499104665</v>
      </c>
      <c r="D263" s="160">
        <f t="shared" si="63"/>
        <v>247.4088688451765</v>
      </c>
      <c r="E263" s="160">
        <f t="shared" si="63"/>
        <v>5609.5863068927592</v>
      </c>
      <c r="F263" s="160">
        <f t="shared" si="63"/>
        <v>26.237466519949436</v>
      </c>
      <c r="G263" s="160">
        <f t="shared" si="63"/>
        <v>7854.7410374871488</v>
      </c>
      <c r="H263" s="160">
        <f t="shared" si="63"/>
        <v>9631.8542780975386</v>
      </c>
      <c r="I263" s="160">
        <f t="shared" si="63"/>
        <v>741.94191730615546</v>
      </c>
      <c r="J263" s="160">
        <f t="shared" si="63"/>
        <v>1419.2565291333244</v>
      </c>
      <c r="K263" s="160">
        <f t="shared" si="63"/>
        <v>334.68256025501478</v>
      </c>
      <c r="L263" s="160">
        <f t="shared" si="63"/>
        <v>608.16590161141141</v>
      </c>
      <c r="M263" s="160">
        <f t="shared" si="63"/>
        <v>13.233766058233368</v>
      </c>
      <c r="N263" s="160">
        <f>SUM(N257:N262)</f>
        <v>36676.6781475077</v>
      </c>
      <c r="O263" s="636">
        <f>T274/1024</f>
        <v>36676.6781475077</v>
      </c>
      <c r="P263" s="104"/>
      <c r="Q263" s="104"/>
      <c r="R263" s="104"/>
      <c r="S263" s="104"/>
      <c r="T263" s="105"/>
      <c r="U263" s="104"/>
      <c r="V263" s="104"/>
    </row>
    <row r="264" spans="1:27" x14ac:dyDescent="0.15">
      <c r="A264" s="104"/>
      <c r="B264" s="104"/>
      <c r="C264" s="104"/>
      <c r="D264" s="104"/>
      <c r="E264" s="104"/>
      <c r="F264" s="104"/>
      <c r="G264" s="104"/>
      <c r="H264" s="104"/>
      <c r="I264" s="104"/>
      <c r="J264" s="104"/>
      <c r="K264" s="104"/>
      <c r="L264" s="104"/>
      <c r="M264" s="104"/>
      <c r="N264" s="104"/>
      <c r="O264" s="114"/>
      <c r="P264" s="104"/>
      <c r="Q264" s="104"/>
      <c r="R264" s="104"/>
      <c r="S264" s="104"/>
      <c r="T264" s="105"/>
      <c r="U264" s="104"/>
      <c r="V264" s="104"/>
    </row>
    <row r="265" spans="1:27" x14ac:dyDescent="0.15">
      <c r="A265" s="104"/>
      <c r="B265" s="104"/>
      <c r="C265" s="104"/>
      <c r="D265" s="104"/>
      <c r="E265" s="104"/>
      <c r="F265" s="104"/>
      <c r="G265" s="104"/>
      <c r="H265" s="104"/>
      <c r="I265" s="104"/>
      <c r="J265" s="104"/>
      <c r="K265" s="104"/>
      <c r="L265" s="104"/>
      <c r="M265" s="104"/>
      <c r="N265" s="104"/>
      <c r="O265" s="104"/>
      <c r="P265" s="104"/>
      <c r="Q265" s="104"/>
      <c r="R265" s="104"/>
      <c r="S265" s="104"/>
      <c r="T265" s="104"/>
      <c r="U265" s="105"/>
      <c r="V265" s="104"/>
    </row>
    <row r="266" spans="1:27" x14ac:dyDescent="0.15">
      <c r="A266" s="104" t="s">
        <v>72</v>
      </c>
      <c r="B266" s="104"/>
      <c r="C266" s="104"/>
      <c r="D266" s="104"/>
      <c r="E266" s="104"/>
      <c r="F266" s="104"/>
      <c r="G266" s="104"/>
      <c r="H266" s="104"/>
      <c r="I266" s="104"/>
      <c r="J266" s="104"/>
      <c r="K266" s="104"/>
      <c r="L266" s="104"/>
      <c r="M266" s="104"/>
      <c r="N266" s="104"/>
      <c r="O266" s="104"/>
      <c r="P266" s="104"/>
      <c r="Q266" s="104"/>
      <c r="R266" s="104"/>
      <c r="S266" s="104"/>
      <c r="T266" s="104"/>
      <c r="U266" s="105"/>
      <c r="V266" s="104"/>
    </row>
    <row r="267" spans="1:27" ht="28" x14ac:dyDescent="0.15">
      <c r="A267" s="155" t="s">
        <v>108</v>
      </c>
      <c r="B267" s="122" t="s">
        <v>53</v>
      </c>
      <c r="C267" s="26" t="s">
        <v>54</v>
      </c>
      <c r="D267" s="122" t="s">
        <v>55</v>
      </c>
      <c r="E267" s="122" t="s">
        <v>56</v>
      </c>
      <c r="F267" s="122" t="s">
        <v>101</v>
      </c>
      <c r="G267" s="122" t="s">
        <v>102</v>
      </c>
      <c r="H267" s="122" t="s">
        <v>103</v>
      </c>
      <c r="I267" s="26" t="s">
        <v>104</v>
      </c>
      <c r="J267" s="122" t="s">
        <v>57</v>
      </c>
      <c r="K267" s="122" t="s">
        <v>105</v>
      </c>
      <c r="L267" s="122" t="s">
        <v>106</v>
      </c>
      <c r="M267" s="122" t="s">
        <v>952</v>
      </c>
      <c r="N267" s="122" t="s">
        <v>59</v>
      </c>
      <c r="O267" s="122" t="s">
        <v>92</v>
      </c>
      <c r="P267" s="386" t="s">
        <v>640</v>
      </c>
      <c r="Q267" s="122" t="s">
        <v>60</v>
      </c>
      <c r="R267" s="122" t="s">
        <v>78</v>
      </c>
      <c r="S267" s="35" t="s">
        <v>62</v>
      </c>
      <c r="T267" s="123" t="s">
        <v>63</v>
      </c>
      <c r="Y267" s="97"/>
      <c r="AA267" s="18"/>
    </row>
    <row r="268" spans="1:27" x14ac:dyDescent="0.15">
      <c r="A268" s="68" t="s">
        <v>125</v>
      </c>
      <c r="B268" s="458">
        <v>165803.18937411901</v>
      </c>
      <c r="C268" s="458">
        <v>0</v>
      </c>
      <c r="D268" s="458">
        <v>25359.795060894401</v>
      </c>
      <c r="E268" s="458">
        <v>17.2462820764631</v>
      </c>
      <c r="F268" s="458">
        <v>0</v>
      </c>
      <c r="G268" s="458">
        <v>17.540361565537701</v>
      </c>
      <c r="H268" s="458">
        <v>0</v>
      </c>
      <c r="I268" s="458">
        <v>0</v>
      </c>
      <c r="J268" s="458">
        <v>2.7586608976125699</v>
      </c>
      <c r="K268" s="458">
        <v>0</v>
      </c>
      <c r="L268" s="458">
        <v>0</v>
      </c>
      <c r="M268" s="458">
        <v>18713.126198204202</v>
      </c>
      <c r="N268" s="458">
        <v>321.249275786802</v>
      </c>
      <c r="O268" s="458">
        <v>0</v>
      </c>
      <c r="P268" s="458">
        <v>109131.962520221</v>
      </c>
      <c r="Q268" s="458">
        <v>3.7658341228961903E-2</v>
      </c>
      <c r="R268" s="458">
        <v>547.00784887280304</v>
      </c>
      <c r="S268" s="458">
        <v>0</v>
      </c>
      <c r="T268" s="158">
        <v>319913.91324097908</v>
      </c>
      <c r="Y268" s="97"/>
      <c r="AA268" s="18"/>
    </row>
    <row r="269" spans="1:27" x14ac:dyDescent="0.15">
      <c r="A269" s="68" t="s">
        <v>126</v>
      </c>
      <c r="B269" s="458">
        <v>6833670.6016503097</v>
      </c>
      <c r="C269" s="458">
        <v>199243.33068645</v>
      </c>
      <c r="D269" s="458">
        <v>1157244.2762567401</v>
      </c>
      <c r="E269" s="458">
        <v>6495.75492123607</v>
      </c>
      <c r="F269" s="458">
        <v>17725.824366306799</v>
      </c>
      <c r="G269" s="458">
        <v>711268.14422392903</v>
      </c>
      <c r="H269" s="458">
        <v>166750.15946253401</v>
      </c>
      <c r="I269" s="458">
        <v>393.27601542230599</v>
      </c>
      <c r="J269" s="458">
        <v>775022.11885329406</v>
      </c>
      <c r="K269" s="458">
        <v>0</v>
      </c>
      <c r="L269" s="458">
        <v>0</v>
      </c>
      <c r="M269" s="458">
        <v>5177842.4651931301</v>
      </c>
      <c r="N269" s="458">
        <v>35857.958447123798</v>
      </c>
      <c r="O269" s="458">
        <v>0</v>
      </c>
      <c r="P269" s="458">
        <v>772148.45088256104</v>
      </c>
      <c r="Q269" s="458">
        <v>24844.394051465199</v>
      </c>
      <c r="R269" s="458">
        <v>162391.18282965699</v>
      </c>
      <c r="S269" s="458">
        <v>0</v>
      </c>
      <c r="T269" s="158">
        <v>16040897.937840156</v>
      </c>
      <c r="Y269" s="97"/>
      <c r="AA269" s="18"/>
    </row>
    <row r="270" spans="1:27" x14ac:dyDescent="0.15">
      <c r="A270" s="68" t="s">
        <v>127</v>
      </c>
      <c r="B270" s="458">
        <v>216599.37438243499</v>
      </c>
      <c r="C270" s="458">
        <v>51458.192922857503</v>
      </c>
      <c r="D270" s="458">
        <v>842615.03373957996</v>
      </c>
      <c r="E270" s="458">
        <v>8886.0847473982703</v>
      </c>
      <c r="F270" s="458">
        <v>109274.390201556</v>
      </c>
      <c r="G270" s="458">
        <v>146457.807227463</v>
      </c>
      <c r="H270" s="458">
        <v>377597.102622809</v>
      </c>
      <c r="I270" s="458">
        <v>485116.533764455</v>
      </c>
      <c r="J270" s="458">
        <v>1365458.61099358</v>
      </c>
      <c r="K270" s="458">
        <v>0</v>
      </c>
      <c r="L270" s="458">
        <v>0</v>
      </c>
      <c r="M270" s="458">
        <v>2968223.3663035398</v>
      </c>
      <c r="N270" s="458">
        <v>392948.96904832701</v>
      </c>
      <c r="O270" s="458">
        <v>0</v>
      </c>
      <c r="P270" s="458">
        <v>486925.41023741697</v>
      </c>
      <c r="Q270" s="458">
        <v>98547.389882245101</v>
      </c>
      <c r="R270" s="458">
        <v>281592.156573908</v>
      </c>
      <c r="S270" s="458">
        <v>0</v>
      </c>
      <c r="T270" s="158">
        <v>7831700.4226475703</v>
      </c>
      <c r="Y270" s="97"/>
      <c r="AA270" s="18"/>
    </row>
    <row r="271" spans="1:27" x14ac:dyDescent="0.15">
      <c r="A271" s="68" t="s">
        <v>128</v>
      </c>
      <c r="B271" s="458">
        <v>0.20410145353525799</v>
      </c>
      <c r="C271" s="458">
        <v>55.081465438939603</v>
      </c>
      <c r="D271" s="458">
        <v>626704.52728158096</v>
      </c>
      <c r="E271" s="458">
        <v>11290.5821537058</v>
      </c>
      <c r="F271" s="458">
        <v>1961.2794870045</v>
      </c>
      <c r="G271" s="458">
        <v>75301.828420502105</v>
      </c>
      <c r="H271" s="458">
        <v>9218.5906422305798</v>
      </c>
      <c r="I271" s="458">
        <v>1113414.11677598</v>
      </c>
      <c r="J271" s="458">
        <v>2674271.97682179</v>
      </c>
      <c r="K271" s="458">
        <v>2838.3217238029401</v>
      </c>
      <c r="L271" s="458">
        <v>5646.7995176110398</v>
      </c>
      <c r="M271" s="458">
        <v>1653586.7660312699</v>
      </c>
      <c r="N271" s="458">
        <v>175292.83970830901</v>
      </c>
      <c r="O271" s="458">
        <v>0</v>
      </c>
      <c r="P271" s="458">
        <v>84266.4684347203</v>
      </c>
      <c r="Q271" s="458">
        <v>37887.264965929098</v>
      </c>
      <c r="R271" s="458">
        <v>28050.1942530628</v>
      </c>
      <c r="S271" s="458">
        <v>0</v>
      </c>
      <c r="T271" s="158">
        <v>6499786.8417843916</v>
      </c>
      <c r="Y271" s="97"/>
      <c r="AA271" s="18"/>
    </row>
    <row r="272" spans="1:27" x14ac:dyDescent="0.15">
      <c r="A272" s="68" t="s">
        <v>129</v>
      </c>
      <c r="B272" s="458">
        <v>0</v>
      </c>
      <c r="C272" s="458">
        <v>0</v>
      </c>
      <c r="D272" s="458">
        <v>3024165.4105148502</v>
      </c>
      <c r="E272" s="458">
        <v>177.497612011618</v>
      </c>
      <c r="F272" s="458">
        <v>0</v>
      </c>
      <c r="G272" s="458">
        <v>0</v>
      </c>
      <c r="H272" s="458">
        <v>0</v>
      </c>
      <c r="I272" s="458">
        <v>0</v>
      </c>
      <c r="J272" s="458">
        <v>3194728.0134307002</v>
      </c>
      <c r="K272" s="458">
        <v>0</v>
      </c>
      <c r="L272" s="458">
        <v>0</v>
      </c>
      <c r="M272" s="458">
        <v>43705.032099238502</v>
      </c>
      <c r="N272" s="458">
        <v>26001.5182070638</v>
      </c>
      <c r="O272" s="458">
        <v>0</v>
      </c>
      <c r="P272" s="458">
        <v>0</v>
      </c>
      <c r="Q272" s="458">
        <v>181434.390606767</v>
      </c>
      <c r="R272" s="458">
        <v>147168.127950683</v>
      </c>
      <c r="S272" s="458">
        <v>12367.062135727099</v>
      </c>
      <c r="T272" s="158">
        <v>6629747.0525570419</v>
      </c>
      <c r="Y272" s="97"/>
      <c r="AA272" s="18"/>
    </row>
    <row r="273" spans="1:27" ht="15" x14ac:dyDescent="0.15">
      <c r="A273" s="35" t="s">
        <v>130</v>
      </c>
      <c r="B273" s="458">
        <v>0</v>
      </c>
      <c r="C273" s="458">
        <v>2590.0766227142799</v>
      </c>
      <c r="D273" s="458">
        <v>68127.335404539393</v>
      </c>
      <c r="E273" s="458">
        <v>0</v>
      </c>
      <c r="F273" s="458">
        <v>18.5183923970907</v>
      </c>
      <c r="G273" s="458">
        <v>3213.0863964995301</v>
      </c>
      <c r="H273" s="458">
        <v>317.61579924076699</v>
      </c>
      <c r="I273" s="458">
        <v>0</v>
      </c>
      <c r="J273" s="458">
        <v>23677.788028077201</v>
      </c>
      <c r="K273" s="458">
        <v>1608.4343570871199</v>
      </c>
      <c r="L273" s="458">
        <v>0</v>
      </c>
      <c r="M273" s="458">
        <v>948.02494649868402</v>
      </c>
      <c r="N273" s="458">
        <v>109972.49834232499</v>
      </c>
      <c r="O273" s="458">
        <v>19353.490292567702</v>
      </c>
      <c r="P273" s="458">
        <v>846.39375760499297</v>
      </c>
      <c r="Q273" s="458">
        <v>1.4645363874733399</v>
      </c>
      <c r="R273" s="458">
        <v>3013.2137939017198</v>
      </c>
      <c r="S273" s="458">
        <v>1184.31430790387</v>
      </c>
      <c r="T273" s="158">
        <v>234872.25497774483</v>
      </c>
      <c r="Y273" s="97"/>
      <c r="AA273" s="18"/>
    </row>
    <row r="274" spans="1:27" ht="28" x14ac:dyDescent="0.15">
      <c r="A274" s="19" t="s">
        <v>122</v>
      </c>
      <c r="B274" s="158">
        <v>7216073.3695083177</v>
      </c>
      <c r="C274" s="158">
        <v>253346.68169746074</v>
      </c>
      <c r="D274" s="158">
        <v>5744216.3782581855</v>
      </c>
      <c r="E274" s="158">
        <v>26867.165716428222</v>
      </c>
      <c r="F274" s="158">
        <v>128980.01244726439</v>
      </c>
      <c r="G274" s="158">
        <v>936258.40662995924</v>
      </c>
      <c r="H274" s="158">
        <v>553883.46852681437</v>
      </c>
      <c r="I274" s="158">
        <v>1598923.9265558573</v>
      </c>
      <c r="J274" s="158">
        <v>8033161.2667883383</v>
      </c>
      <c r="K274" s="158">
        <v>4446.7560808900598</v>
      </c>
      <c r="L274" s="158">
        <v>5646.7995176110398</v>
      </c>
      <c r="M274" s="158">
        <v>9863018.7807718795</v>
      </c>
      <c r="N274" s="158">
        <v>740395.03302893543</v>
      </c>
      <c r="O274" s="158">
        <v>19353.490292567702</v>
      </c>
      <c r="P274" s="158">
        <v>1453318.6858325242</v>
      </c>
      <c r="Q274" s="158">
        <v>342714.94170113513</v>
      </c>
      <c r="R274" s="158">
        <v>622761.88325008529</v>
      </c>
      <c r="S274" s="158">
        <v>13551.376443630968</v>
      </c>
      <c r="T274" s="158">
        <v>37556918.423047885</v>
      </c>
      <c r="Y274" s="97"/>
      <c r="AA274" s="18"/>
    </row>
    <row r="275" spans="1:27" x14ac:dyDescent="0.15">
      <c r="A275" s="906" t="s">
        <v>131</v>
      </c>
      <c r="B275" s="907"/>
      <c r="C275" s="907"/>
      <c r="D275" s="907"/>
      <c r="E275" s="907"/>
    </row>
    <row r="276" spans="1:27" x14ac:dyDescent="0.15">
      <c r="B276" s="646"/>
      <c r="C276" s="646"/>
      <c r="D276" s="646"/>
      <c r="E276" s="646"/>
      <c r="F276" s="646"/>
      <c r="G276" s="646"/>
      <c r="H276" s="646"/>
      <c r="I276" s="646"/>
      <c r="J276" s="646"/>
      <c r="K276" s="646"/>
      <c r="L276" s="646"/>
      <c r="M276" s="646"/>
      <c r="N276" s="646"/>
      <c r="O276" s="646"/>
      <c r="P276" s="646"/>
      <c r="Q276" s="646"/>
      <c r="R276" s="646"/>
      <c r="S276" s="646"/>
    </row>
    <row r="277" spans="1:27" x14ac:dyDescent="0.15">
      <c r="V277" s="162"/>
    </row>
  </sheetData>
  <mergeCells count="7">
    <mergeCell ref="A275:E275"/>
    <mergeCell ref="A1:G1"/>
    <mergeCell ref="A13:D13"/>
    <mergeCell ref="A167:D167"/>
    <mergeCell ref="A212:D212"/>
    <mergeCell ref="A238:E238"/>
    <mergeCell ref="A248:D248"/>
  </mergeCells>
  <printOptions horizontalCentered="1"/>
  <pageMargins left="0.75" right="0.75" top="1" bottom="1" header="0.5" footer="0.5"/>
  <pageSetup scale="75" orientation="landscape" horizontalDpi="4294967292" verticalDpi="4294967292" r:id="rId1"/>
  <headerFooter alignWithMargins="0"/>
  <rowBreaks count="2" manualBreakCount="2">
    <brk id="154" max="16383" man="1"/>
    <brk id="22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theme="9" tint="0.59999389629810485"/>
  </sheetPr>
  <dimension ref="A1:AL96"/>
  <sheetViews>
    <sheetView zoomScale="80" zoomScaleNormal="80" workbookViewId="0">
      <selection activeCell="S20" sqref="S20"/>
    </sheetView>
  </sheetViews>
  <sheetFormatPr baseColWidth="10" defaultColWidth="8.83203125" defaultRowHeight="13" x14ac:dyDescent="0.15"/>
  <cols>
    <col min="1" max="1" width="16.83203125" style="18" customWidth="1"/>
    <col min="2" max="2" width="13.5" style="18" customWidth="1"/>
    <col min="3" max="3" width="15.5" style="18" customWidth="1"/>
    <col min="4" max="4" width="15.83203125" style="18" customWidth="1"/>
    <col min="5" max="9" width="13.5" style="18" customWidth="1"/>
    <col min="10" max="10" width="14.6640625" style="18" customWidth="1"/>
    <col min="11" max="11" width="13.83203125" style="18" customWidth="1"/>
    <col min="12" max="13" width="13.5" style="18" customWidth="1"/>
    <col min="14" max="14" width="15.5" style="18" customWidth="1"/>
    <col min="15" max="15" width="14.6640625" style="18" customWidth="1"/>
    <col min="16" max="16" width="13.5" style="18" customWidth="1"/>
    <col min="17" max="17" width="14.6640625" style="18" customWidth="1"/>
    <col min="18" max="18" width="15" style="18" customWidth="1"/>
    <col min="19" max="19" width="15.6640625" style="18" customWidth="1"/>
    <col min="20" max="20" width="16.1640625" style="18" customWidth="1"/>
    <col min="21" max="21" width="13.5" style="18" customWidth="1"/>
    <col min="22" max="22" width="17.5" style="18" customWidth="1"/>
    <col min="23" max="26" width="4.6640625" style="18" customWidth="1"/>
    <col min="27" max="27" width="13.33203125" style="97" customWidth="1"/>
    <col min="28" max="28" width="4.6640625" style="18" customWidth="1"/>
    <col min="29" max="29" width="9" style="18" bestFit="1" customWidth="1"/>
    <col min="30" max="30" width="10.33203125" style="18" customWidth="1"/>
    <col min="31" max="16384" width="8.83203125" style="18"/>
  </cols>
  <sheetData>
    <row r="1" spans="1:35" ht="41.25" customHeight="1" x14ac:dyDescent="0.15">
      <c r="A1" s="902" t="s">
        <v>738</v>
      </c>
      <c r="B1" s="903"/>
      <c r="C1" s="903"/>
      <c r="D1" s="903"/>
      <c r="E1" s="903"/>
      <c r="F1" s="903"/>
      <c r="G1" s="903"/>
    </row>
    <row r="2" spans="1:35" x14ac:dyDescent="0.15">
      <c r="B2" s="10"/>
      <c r="C2" s="10"/>
      <c r="D2" s="10"/>
      <c r="E2" s="10"/>
      <c r="F2" s="10"/>
      <c r="G2" s="10"/>
      <c r="H2" s="10"/>
      <c r="I2" s="10"/>
      <c r="J2" s="10"/>
      <c r="K2" s="10"/>
      <c r="L2" s="10"/>
      <c r="M2" s="10"/>
      <c r="N2" s="10"/>
      <c r="O2" s="10"/>
      <c r="P2" s="10"/>
      <c r="Q2" s="10"/>
      <c r="R2" s="10"/>
      <c r="S2" s="10"/>
      <c r="T2" s="10"/>
      <c r="U2" s="10"/>
      <c r="V2" s="10"/>
      <c r="W2" s="10"/>
      <c r="X2" s="10"/>
      <c r="Y2" s="10"/>
      <c r="Z2" s="10"/>
      <c r="AA2" s="100"/>
      <c r="AB2" s="10"/>
      <c r="AC2" s="10"/>
      <c r="AD2" s="10"/>
      <c r="AE2" s="10"/>
      <c r="AF2" s="10"/>
      <c r="AG2" s="10"/>
      <c r="AH2" s="10"/>
      <c r="AI2" s="10"/>
    </row>
    <row r="3" spans="1:35" x14ac:dyDescent="0.15">
      <c r="A3" s="476" t="s">
        <v>739</v>
      </c>
      <c r="B3" s="10"/>
      <c r="C3" s="10"/>
      <c r="D3" s="10"/>
      <c r="E3" s="10"/>
      <c r="F3" s="10"/>
      <c r="G3" s="10"/>
      <c r="H3" s="10"/>
      <c r="I3" s="10"/>
      <c r="J3" s="10"/>
      <c r="K3" s="10"/>
      <c r="L3" s="10"/>
      <c r="M3" s="10"/>
      <c r="N3" s="10"/>
      <c r="O3" s="10"/>
      <c r="P3" s="10"/>
      <c r="Q3" s="10"/>
      <c r="R3" s="10"/>
      <c r="S3" s="10"/>
      <c r="T3" s="10"/>
      <c r="U3" s="10"/>
      <c r="V3" s="10"/>
      <c r="W3" s="10"/>
      <c r="X3" s="10"/>
      <c r="Y3" s="10"/>
      <c r="Z3" s="10"/>
      <c r="AA3" s="100"/>
      <c r="AB3" s="10"/>
      <c r="AC3" s="10"/>
      <c r="AD3" s="10"/>
      <c r="AE3" s="10"/>
      <c r="AF3" s="10"/>
      <c r="AG3" s="10"/>
      <c r="AH3" s="10"/>
      <c r="AI3" s="10"/>
    </row>
    <row r="4" spans="1:35" ht="12.75" customHeight="1" x14ac:dyDescent="0.15">
      <c r="A4" s="473" t="s">
        <v>740</v>
      </c>
      <c r="B4" s="99"/>
      <c r="C4" s="99"/>
      <c r="D4" s="99"/>
      <c r="E4" s="99"/>
      <c r="F4" s="99"/>
      <c r="G4" s="99"/>
      <c r="H4" s="99"/>
      <c r="I4" s="99"/>
      <c r="J4" s="99"/>
      <c r="K4" s="99"/>
      <c r="L4" s="99"/>
      <c r="M4" s="99"/>
      <c r="N4" s="99"/>
      <c r="O4" s="99"/>
    </row>
    <row r="5" spans="1:35" x14ac:dyDescent="0.15">
      <c r="A5" s="476" t="s">
        <v>741</v>
      </c>
      <c r="B5" s="10"/>
      <c r="C5" s="10"/>
      <c r="D5" s="10"/>
      <c r="E5" s="10"/>
      <c r="F5" s="10"/>
      <c r="G5" s="10"/>
      <c r="H5" s="10"/>
      <c r="I5" s="10"/>
      <c r="J5" s="10"/>
      <c r="K5" s="10"/>
      <c r="L5" s="10"/>
      <c r="M5" s="10"/>
      <c r="N5" s="10"/>
      <c r="O5" s="10"/>
      <c r="P5" s="10"/>
      <c r="Q5" s="10"/>
      <c r="R5" s="10"/>
      <c r="S5" s="10"/>
      <c r="T5" s="10"/>
      <c r="U5" s="10"/>
      <c r="V5" s="10"/>
      <c r="W5" s="10"/>
      <c r="X5" s="10"/>
      <c r="Y5" s="10"/>
      <c r="Z5" s="10"/>
      <c r="AA5" s="100"/>
      <c r="AB5" s="10"/>
      <c r="AC5" s="10"/>
      <c r="AD5" s="10"/>
      <c r="AE5" s="10"/>
      <c r="AF5" s="10"/>
      <c r="AG5" s="10"/>
      <c r="AH5" s="10"/>
      <c r="AI5" s="10"/>
    </row>
    <row r="6" spans="1:35" x14ac:dyDescent="0.15">
      <c r="A6" s="476" t="s">
        <v>742</v>
      </c>
      <c r="B6" s="10"/>
      <c r="C6" s="10"/>
      <c r="D6" s="10"/>
      <c r="E6" s="10"/>
      <c r="F6" s="10"/>
      <c r="G6" s="10"/>
      <c r="H6" s="10"/>
      <c r="I6" s="10"/>
      <c r="J6" s="10"/>
      <c r="K6" s="10"/>
      <c r="L6" s="10"/>
      <c r="M6" s="10"/>
      <c r="N6" s="10"/>
      <c r="O6" s="10"/>
      <c r="P6" s="10"/>
      <c r="Q6" s="10"/>
      <c r="R6" s="10"/>
      <c r="S6" s="10"/>
      <c r="T6" s="10"/>
      <c r="U6" s="10"/>
      <c r="V6" s="10"/>
      <c r="W6" s="10"/>
      <c r="X6" s="10"/>
      <c r="Y6" s="10"/>
      <c r="Z6" s="10"/>
      <c r="AA6" s="100"/>
      <c r="AB6" s="10"/>
      <c r="AC6" s="10"/>
      <c r="AD6" s="10"/>
      <c r="AE6" s="10"/>
      <c r="AF6" s="10"/>
      <c r="AG6" s="10"/>
      <c r="AH6" s="10"/>
      <c r="AI6" s="10"/>
    </row>
    <row r="7" spans="1:35" x14ac:dyDescent="0.15">
      <c r="A7" s="476" t="s">
        <v>743</v>
      </c>
      <c r="B7" s="10"/>
      <c r="C7" s="10"/>
      <c r="D7" s="10"/>
      <c r="E7" s="10"/>
      <c r="F7" s="10"/>
      <c r="G7" s="10"/>
      <c r="H7" s="10"/>
      <c r="I7" s="10"/>
      <c r="J7" s="10"/>
      <c r="K7" s="10"/>
      <c r="L7" s="10"/>
      <c r="M7" s="10"/>
      <c r="N7" s="10"/>
      <c r="O7" s="10"/>
      <c r="P7" s="10"/>
      <c r="Q7" s="10"/>
      <c r="R7" s="10"/>
      <c r="S7" s="10"/>
      <c r="T7" s="10"/>
      <c r="U7" s="10"/>
      <c r="V7" s="10"/>
      <c r="W7" s="10"/>
      <c r="X7" s="10"/>
      <c r="Y7" s="10"/>
      <c r="Z7" s="10"/>
      <c r="AA7" s="100"/>
      <c r="AB7" s="10"/>
      <c r="AC7" s="10"/>
      <c r="AD7" s="10"/>
      <c r="AE7" s="10"/>
      <c r="AF7" s="10"/>
      <c r="AG7" s="10"/>
      <c r="AH7" s="10"/>
      <c r="AI7" s="10"/>
    </row>
    <row r="8" spans="1:35" x14ac:dyDescent="0.15">
      <c r="A8" s="476" t="s">
        <v>744</v>
      </c>
      <c r="B8" s="10"/>
      <c r="C8" s="10"/>
      <c r="D8" s="10"/>
      <c r="E8" s="10"/>
      <c r="F8" s="10"/>
      <c r="G8" s="10"/>
      <c r="H8" s="10"/>
      <c r="I8" s="10"/>
      <c r="J8" s="10"/>
      <c r="K8" s="10"/>
      <c r="L8" s="10"/>
      <c r="M8" s="10"/>
      <c r="N8" s="10"/>
      <c r="O8" s="10"/>
      <c r="P8" s="10"/>
      <c r="Q8" s="10"/>
      <c r="R8" s="10"/>
      <c r="S8" s="10"/>
      <c r="T8" s="10"/>
      <c r="U8" s="10"/>
      <c r="V8" s="10"/>
      <c r="W8" s="10"/>
      <c r="X8" s="10"/>
      <c r="Y8" s="10"/>
      <c r="Z8" s="10"/>
      <c r="AA8" s="100"/>
      <c r="AB8" s="10"/>
      <c r="AC8" s="10"/>
      <c r="AD8" s="10"/>
      <c r="AE8" s="10"/>
      <c r="AF8" s="10"/>
      <c r="AG8" s="10"/>
      <c r="AH8" s="10"/>
      <c r="AI8" s="10"/>
    </row>
    <row r="9" spans="1:35" x14ac:dyDescent="0.15">
      <c r="A9" s="476" t="s">
        <v>779</v>
      </c>
      <c r="B9" s="10"/>
      <c r="C9" s="10"/>
      <c r="D9" s="10"/>
      <c r="E9" s="10"/>
      <c r="F9" s="10"/>
      <c r="G9" s="10"/>
      <c r="H9" s="10"/>
      <c r="I9" s="10"/>
      <c r="J9" s="10"/>
      <c r="K9" s="10"/>
      <c r="L9" s="10"/>
      <c r="M9" s="10"/>
      <c r="N9" s="10"/>
      <c r="O9" s="10"/>
      <c r="P9" s="10"/>
      <c r="Q9" s="10"/>
      <c r="R9" s="10"/>
      <c r="S9" s="10"/>
      <c r="T9" s="10"/>
      <c r="U9" s="10"/>
      <c r="V9" s="10"/>
      <c r="W9" s="10"/>
      <c r="X9" s="10"/>
      <c r="Y9" s="10"/>
      <c r="Z9" s="10"/>
      <c r="AA9" s="100"/>
      <c r="AB9" s="10"/>
      <c r="AC9" s="10"/>
      <c r="AD9" s="10"/>
      <c r="AE9" s="10"/>
      <c r="AF9" s="10"/>
      <c r="AG9" s="10"/>
      <c r="AH9" s="10"/>
      <c r="AI9" s="10"/>
    </row>
    <row r="10" spans="1:35" x14ac:dyDescent="0.15">
      <c r="A10" s="476" t="s">
        <v>935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0"/>
      <c r="AB10" s="10"/>
      <c r="AC10" s="10"/>
      <c r="AD10" s="10"/>
      <c r="AE10" s="10"/>
      <c r="AF10" s="10"/>
      <c r="AG10" s="10"/>
      <c r="AH10" s="10"/>
      <c r="AI10" s="10"/>
    </row>
    <row r="11" spans="1:35" x14ac:dyDescent="0.15">
      <c r="A11" s="477" t="s">
        <v>936</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0"/>
      <c r="AB11" s="10"/>
      <c r="AC11" s="10"/>
      <c r="AD11" s="10"/>
      <c r="AE11" s="10"/>
      <c r="AF11" s="10"/>
      <c r="AG11" s="10"/>
      <c r="AH11" s="10"/>
      <c r="AI11" s="10"/>
    </row>
    <row r="12" spans="1:35" ht="20" customHeight="1" x14ac:dyDescent="0.15">
      <c r="A12" s="912" t="s">
        <v>745</v>
      </c>
      <c r="B12" s="913"/>
      <c r="C12" s="913"/>
      <c r="D12" s="913"/>
      <c r="E12" s="913"/>
      <c r="F12" s="913"/>
      <c r="G12" s="913"/>
      <c r="H12" s="10"/>
      <c r="I12" s="10"/>
      <c r="J12" s="10"/>
      <c r="K12" s="10"/>
      <c r="L12" s="10"/>
      <c r="M12" s="10"/>
      <c r="N12" s="10"/>
      <c r="O12" s="10"/>
      <c r="P12" s="10"/>
      <c r="Q12" s="10"/>
      <c r="R12" s="10"/>
      <c r="S12" s="10"/>
      <c r="T12" s="10"/>
      <c r="U12" s="10"/>
      <c r="V12" s="10"/>
      <c r="W12" s="10"/>
      <c r="X12" s="10"/>
      <c r="Y12" s="10"/>
      <c r="Z12" s="10"/>
      <c r="AA12" s="100"/>
      <c r="AB12" s="10"/>
      <c r="AC12" s="10"/>
      <c r="AD12" s="10"/>
      <c r="AE12" s="10"/>
      <c r="AF12" s="10"/>
      <c r="AG12" s="10"/>
      <c r="AH12" s="10"/>
      <c r="AI12" s="10"/>
    </row>
    <row r="13" spans="1:35" x14ac:dyDescent="0.15">
      <c r="A13" s="913"/>
      <c r="B13" s="913"/>
      <c r="C13" s="913"/>
      <c r="D13" s="913"/>
      <c r="E13" s="913"/>
      <c r="F13" s="913"/>
      <c r="G13" s="913"/>
      <c r="H13" s="10"/>
      <c r="I13" s="10"/>
      <c r="J13" s="10"/>
      <c r="K13" s="10"/>
      <c r="L13" s="10"/>
      <c r="M13" s="10"/>
      <c r="N13" s="10"/>
      <c r="O13" s="10"/>
      <c r="P13" s="10"/>
      <c r="Q13" s="10"/>
      <c r="R13" s="10"/>
      <c r="S13" s="10"/>
      <c r="T13" s="10"/>
      <c r="U13" s="10"/>
      <c r="V13" s="10"/>
      <c r="W13" s="10"/>
      <c r="X13" s="10"/>
      <c r="Y13" s="10"/>
      <c r="Z13" s="10"/>
      <c r="AA13" s="100"/>
      <c r="AB13" s="10"/>
      <c r="AC13" s="10"/>
      <c r="AD13" s="10"/>
      <c r="AE13" s="10"/>
      <c r="AF13" s="10"/>
      <c r="AG13" s="10"/>
      <c r="AH13" s="10"/>
      <c r="AI13" s="10"/>
    </row>
    <row r="14" spans="1:35" x14ac:dyDescent="0.15">
      <c r="A14" s="101"/>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0"/>
      <c r="AB14" s="10"/>
      <c r="AC14" s="10"/>
      <c r="AD14" s="10"/>
      <c r="AE14" s="10"/>
      <c r="AF14" s="10"/>
      <c r="AG14" s="10"/>
      <c r="AH14" s="10"/>
      <c r="AI14" s="10"/>
    </row>
    <row r="15" spans="1:35" ht="30.75" customHeight="1" x14ac:dyDescent="0.15">
      <c r="A15" s="908" t="s">
        <v>746</v>
      </c>
      <c r="B15" s="909"/>
      <c r="C15" s="909"/>
      <c r="D15" s="909"/>
      <c r="E15" s="10"/>
      <c r="F15" s="10"/>
      <c r="G15" s="10"/>
      <c r="H15" s="10"/>
      <c r="I15" s="10"/>
      <c r="J15" s="10"/>
      <c r="K15" s="10"/>
      <c r="L15" s="10"/>
      <c r="M15" s="10"/>
      <c r="N15" s="10"/>
      <c r="O15" s="10"/>
      <c r="P15" s="10"/>
      <c r="Q15" s="10"/>
      <c r="R15" s="10"/>
      <c r="S15" s="10"/>
      <c r="T15" s="10"/>
      <c r="U15" s="10"/>
      <c r="V15" s="10"/>
      <c r="W15" s="10"/>
      <c r="X15" s="10"/>
      <c r="Y15" s="10"/>
      <c r="Z15" s="10"/>
      <c r="AA15" s="100"/>
      <c r="AB15" s="10"/>
      <c r="AC15" s="10"/>
      <c r="AD15" s="10"/>
      <c r="AE15" s="10"/>
      <c r="AF15" s="10"/>
      <c r="AG15" s="10"/>
      <c r="AH15" s="10"/>
      <c r="AI15" s="10"/>
    </row>
    <row r="16" spans="1:35" ht="11.25" customHeight="1" x14ac:dyDescent="0.15">
      <c r="A16" s="474"/>
      <c r="B16" s="474"/>
      <c r="C16" s="474"/>
      <c r="D16" s="10"/>
      <c r="E16" s="10"/>
      <c r="F16" s="10"/>
      <c r="G16" s="10"/>
      <c r="H16" s="10"/>
      <c r="I16" s="10"/>
      <c r="J16" s="10"/>
      <c r="K16" s="10"/>
      <c r="L16" s="10"/>
      <c r="M16" s="10"/>
      <c r="N16" s="10"/>
      <c r="O16" s="10"/>
      <c r="P16" s="10"/>
      <c r="Q16" s="10"/>
      <c r="R16" s="10"/>
      <c r="S16" s="10"/>
      <c r="T16" s="10"/>
      <c r="U16" s="10"/>
      <c r="V16" s="10"/>
      <c r="W16" s="10"/>
      <c r="X16" s="10"/>
      <c r="Y16" s="10"/>
      <c r="Z16" s="10"/>
      <c r="AA16" s="100"/>
      <c r="AB16" s="10"/>
      <c r="AC16" s="10"/>
      <c r="AD16" s="10"/>
      <c r="AE16" s="10"/>
      <c r="AF16" s="10"/>
      <c r="AG16" s="10"/>
      <c r="AH16" s="10"/>
      <c r="AI16" s="10"/>
    </row>
    <row r="17" spans="1:35" x14ac:dyDescent="0.15">
      <c r="A17" s="10" t="s">
        <v>79</v>
      </c>
      <c r="B17" s="10"/>
      <c r="C17" s="10"/>
      <c r="D17" s="10"/>
      <c r="E17" s="10"/>
      <c r="F17" s="10"/>
      <c r="G17" s="10"/>
      <c r="H17" s="10"/>
      <c r="I17" s="10"/>
      <c r="J17" s="10"/>
      <c r="K17" s="10"/>
      <c r="L17" s="10"/>
      <c r="M17" s="10"/>
      <c r="N17" s="10"/>
      <c r="O17" s="10"/>
      <c r="P17" s="10"/>
      <c r="Q17" s="10"/>
      <c r="R17" s="10"/>
      <c r="S17" s="104"/>
      <c r="T17" s="104"/>
      <c r="U17" s="104"/>
      <c r="V17" s="104"/>
      <c r="W17" s="104"/>
      <c r="X17" s="104"/>
      <c r="Y17" s="104"/>
      <c r="Z17" s="104"/>
      <c r="AA17" s="105"/>
      <c r="AB17" s="104"/>
      <c r="AC17" s="104"/>
      <c r="AD17" s="10"/>
      <c r="AE17" s="10"/>
      <c r="AF17" s="10"/>
      <c r="AG17" s="10"/>
      <c r="AH17" s="10"/>
      <c r="AI17" s="10"/>
    </row>
    <row r="18" spans="1:35" ht="38" customHeight="1" x14ac:dyDescent="0.15">
      <c r="A18" s="478" t="s">
        <v>747</v>
      </c>
      <c r="B18" s="107" t="s">
        <v>52</v>
      </c>
      <c r="C18" s="107" t="s">
        <v>53</v>
      </c>
      <c r="D18" s="107" t="s">
        <v>54</v>
      </c>
      <c r="E18" s="107" t="s">
        <v>55</v>
      </c>
      <c r="F18" s="107" t="s">
        <v>56</v>
      </c>
      <c r="G18" s="107" t="s">
        <v>57</v>
      </c>
      <c r="H18" s="108" t="s">
        <v>952</v>
      </c>
      <c r="I18" s="107" t="s">
        <v>59</v>
      </c>
      <c r="J18" s="35" t="s">
        <v>640</v>
      </c>
      <c r="K18" s="107" t="s">
        <v>60</v>
      </c>
      <c r="L18" s="107" t="s">
        <v>96</v>
      </c>
      <c r="M18" s="107" t="s">
        <v>62</v>
      </c>
      <c r="N18" s="35" t="s">
        <v>63</v>
      </c>
      <c r="O18" s="10"/>
      <c r="P18" s="10"/>
      <c r="Q18" s="10"/>
      <c r="R18" s="10"/>
      <c r="S18" s="104"/>
      <c r="T18" s="109"/>
      <c r="U18" s="109"/>
      <c r="V18" s="109"/>
      <c r="W18" s="109"/>
      <c r="X18" s="109"/>
      <c r="Y18" s="109"/>
      <c r="Z18" s="110"/>
      <c r="AA18" s="109"/>
      <c r="AB18" s="104"/>
      <c r="AC18" s="10"/>
      <c r="AD18" s="10"/>
      <c r="AE18" s="10"/>
      <c r="AF18" s="10"/>
      <c r="AG18" s="10"/>
      <c r="AH18" s="10"/>
    </row>
    <row r="19" spans="1:35" ht="27" customHeight="1" x14ac:dyDescent="0.15">
      <c r="A19" s="111" t="s">
        <v>748</v>
      </c>
      <c r="B19" s="112">
        <f>B26/1000000</f>
        <v>4.6564000000000001E-2</v>
      </c>
      <c r="C19" s="112">
        <f t="shared" ref="C19:N19" si="0">C26/1000000</f>
        <v>1.0985E-2</v>
      </c>
      <c r="D19" s="112">
        <f t="shared" si="0"/>
        <v>0.35711799999999999</v>
      </c>
      <c r="E19" s="112">
        <f t="shared" si="0"/>
        <v>3.9113000000000002E-2</v>
      </c>
      <c r="F19" s="112">
        <f t="shared" si="0"/>
        <v>0.160663</v>
      </c>
      <c r="G19" s="112">
        <f t="shared" si="0"/>
        <v>0.62769699999999995</v>
      </c>
      <c r="H19" s="112">
        <f t="shared" si="0"/>
        <v>1.7406999999999999E-2</v>
      </c>
      <c r="I19" s="112">
        <f t="shared" si="0"/>
        <v>0.123306</v>
      </c>
      <c r="J19" s="112">
        <f t="shared" si="0"/>
        <v>0.46974199999999999</v>
      </c>
      <c r="K19" s="112">
        <f t="shared" si="0"/>
        <v>1.4494999999999999E-2</v>
      </c>
      <c r="L19" s="112">
        <f t="shared" si="0"/>
        <v>0.18209600000000001</v>
      </c>
      <c r="M19" s="112">
        <f t="shared" si="0"/>
        <v>0.119972</v>
      </c>
      <c r="N19" s="112">
        <f t="shared" si="0"/>
        <v>2.1691579999999999</v>
      </c>
      <c r="O19" s="418"/>
      <c r="P19" s="113"/>
      <c r="Q19" s="113"/>
      <c r="R19" s="113"/>
      <c r="S19" s="114"/>
      <c r="T19" s="114"/>
      <c r="U19" s="114"/>
      <c r="V19" s="114"/>
      <c r="W19" s="114"/>
      <c r="X19" s="114"/>
      <c r="Y19" s="114"/>
      <c r="Z19" s="105"/>
      <c r="AA19" s="114"/>
      <c r="AB19" s="104"/>
      <c r="AC19" s="10"/>
      <c r="AD19" s="10"/>
      <c r="AE19" s="10"/>
      <c r="AF19" s="10"/>
      <c r="AG19" s="10"/>
      <c r="AH19" s="10"/>
    </row>
    <row r="20" spans="1:35" ht="56" x14ac:dyDescent="0.15">
      <c r="A20" s="426" t="s">
        <v>691</v>
      </c>
      <c r="B20" s="419">
        <f t="shared" ref="B20:N20" si="1">B26/B39</f>
        <v>1.2730223720203659E-3</v>
      </c>
      <c r="C20" s="419">
        <f t="shared" si="1"/>
        <v>3.4337615058361757E-4</v>
      </c>
      <c r="D20" s="419">
        <f t="shared" si="1"/>
        <v>9.1399897182729806E-4</v>
      </c>
      <c r="E20" s="419">
        <f t="shared" si="1"/>
        <v>9.5830783666799499E-5</v>
      </c>
      <c r="F20" s="419">
        <f t="shared" si="1"/>
        <v>2.0884934543929762E-3</v>
      </c>
      <c r="G20" s="419">
        <f t="shared" si="1"/>
        <v>2.2736780815197288E-3</v>
      </c>
      <c r="H20" s="419">
        <f t="shared" si="1"/>
        <v>4.686548595903902E-5</v>
      </c>
      <c r="I20" s="419">
        <f t="shared" si="1"/>
        <v>1.7906405897412179E-3</v>
      </c>
      <c r="J20" s="419">
        <f t="shared" si="1"/>
        <v>1.2244603778335923E-2</v>
      </c>
      <c r="K20" s="419">
        <f t="shared" si="1"/>
        <v>2.7753788530951283E-4</v>
      </c>
      <c r="L20" s="419">
        <f t="shared" si="1"/>
        <v>2.6434433014901988E-3</v>
      </c>
      <c r="M20" s="419">
        <f t="shared" si="1"/>
        <v>8.6440016081595364E-2</v>
      </c>
      <c r="N20" s="419">
        <f t="shared" si="1"/>
        <v>1.1908082306501424E-3</v>
      </c>
      <c r="O20" s="418"/>
      <c r="P20" s="113"/>
      <c r="Q20" s="113"/>
      <c r="R20" s="113"/>
      <c r="S20" s="114"/>
      <c r="T20" s="114"/>
      <c r="U20" s="114"/>
      <c r="V20" s="114"/>
      <c r="W20" s="114"/>
      <c r="X20" s="114"/>
      <c r="Y20" s="114"/>
      <c r="Z20" s="105"/>
      <c r="AA20" s="114"/>
      <c r="AB20" s="104"/>
      <c r="AC20" s="10"/>
      <c r="AD20" s="10"/>
      <c r="AE20" s="10"/>
      <c r="AF20" s="10"/>
      <c r="AG20" s="10"/>
      <c r="AH20" s="10"/>
    </row>
    <row r="21" spans="1:35" ht="29.25" customHeight="1" x14ac:dyDescent="0.15">
      <c r="A21" s="115" t="s">
        <v>97</v>
      </c>
      <c r="B21" s="116">
        <f>B71</f>
        <v>4.540929998984209E-2</v>
      </c>
      <c r="C21" s="116">
        <f t="shared" ref="C21:M21" si="2">C71</f>
        <v>1.2079578609573145</v>
      </c>
      <c r="D21" s="116">
        <f t="shared" si="2"/>
        <v>0.13483794477269825</v>
      </c>
      <c r="E21" s="116">
        <f t="shared" si="2"/>
        <v>5.1868890544937987</v>
      </c>
      <c r="F21" s="116">
        <f t="shared" si="2"/>
        <v>8.8182626607704095E-2</v>
      </c>
      <c r="G21" s="116">
        <f t="shared" si="2"/>
        <v>3.6633080184401465E-2</v>
      </c>
      <c r="H21" s="116">
        <f t="shared" si="2"/>
        <v>0.10702030249558399</v>
      </c>
      <c r="I21" s="116">
        <f t="shared" si="2"/>
        <v>7.961559645355E-2</v>
      </c>
      <c r="J21" s="116">
        <f t="shared" si="2"/>
        <v>2.6632078350712596</v>
      </c>
      <c r="K21" s="116">
        <f t="shared" si="2"/>
        <v>0.75118423959789649</v>
      </c>
      <c r="L21" s="116">
        <f t="shared" si="2"/>
        <v>0.4392889310847744</v>
      </c>
      <c r="M21" s="116">
        <f t="shared" si="2"/>
        <v>7.0853923690265136E-2</v>
      </c>
      <c r="N21" s="112">
        <f>SUM(B21:M21)</f>
        <v>10.811080695399088</v>
      </c>
      <c r="O21" s="418"/>
      <c r="P21" s="10"/>
      <c r="Q21"/>
      <c r="R21" s="10"/>
      <c r="S21" s="10"/>
      <c r="T21" s="10"/>
      <c r="U21" s="10"/>
      <c r="V21" s="10"/>
      <c r="W21" s="10"/>
      <c r="X21" s="10"/>
      <c r="Y21" s="10"/>
      <c r="Z21" s="10"/>
      <c r="AA21" s="100"/>
      <c r="AB21" s="10"/>
      <c r="AC21" s="10"/>
      <c r="AD21" s="10"/>
      <c r="AE21" s="10"/>
      <c r="AF21" s="10"/>
      <c r="AG21" s="10"/>
      <c r="AH21" s="10"/>
      <c r="AI21" s="10"/>
    </row>
    <row r="22" spans="1:35" ht="56" x14ac:dyDescent="0.15">
      <c r="A22" s="426" t="s">
        <v>692</v>
      </c>
      <c r="B22" s="421">
        <f t="shared" ref="B22:N22" si="3">B21/B84</f>
        <v>1.444949073906747E-5</v>
      </c>
      <c r="C22" s="421">
        <f t="shared" si="3"/>
        <v>1.7141578061651163E-4</v>
      </c>
      <c r="D22" s="421">
        <f t="shared" si="3"/>
        <v>5.4500044966891161E-4</v>
      </c>
      <c r="E22" s="421">
        <f t="shared" si="3"/>
        <v>9.2464733952313466E-4</v>
      </c>
      <c r="F22" s="421">
        <f t="shared" si="3"/>
        <v>3.3609428921292784E-3</v>
      </c>
      <c r="G22" s="421">
        <f t="shared" si="3"/>
        <v>4.6638176878866169E-6</v>
      </c>
      <c r="H22" s="421">
        <f t="shared" si="3"/>
        <v>1.1111079902749765E-5</v>
      </c>
      <c r="I22" s="421">
        <f t="shared" si="3"/>
        <v>1.0730704735300357E-4</v>
      </c>
      <c r="J22" s="421">
        <f t="shared" si="3"/>
        <v>1.876480946469603E-3</v>
      </c>
      <c r="K22" s="421">
        <f t="shared" si="3"/>
        <v>2.2444678295323308E-3</v>
      </c>
      <c r="L22" s="421">
        <f t="shared" si="3"/>
        <v>7.2231759446036547E-4</v>
      </c>
      <c r="M22" s="421">
        <f t="shared" si="3"/>
        <v>5.3540257080623996E-3</v>
      </c>
      <c r="N22" s="421">
        <f t="shared" si="3"/>
        <v>2.9476717198647745E-4</v>
      </c>
      <c r="O22" s="418"/>
      <c r="P22" s="10"/>
      <c r="Q22"/>
      <c r="R22" s="10"/>
      <c r="S22" s="10"/>
      <c r="T22" s="10"/>
      <c r="U22" s="10"/>
      <c r="V22" s="10"/>
      <c r="W22" s="10"/>
      <c r="X22" s="10"/>
      <c r="Y22" s="10"/>
      <c r="Z22" s="10"/>
      <c r="AA22" s="100"/>
      <c r="AB22" s="10"/>
      <c r="AC22" s="10"/>
      <c r="AD22" s="10"/>
      <c r="AE22" s="10"/>
      <c r="AF22" s="10"/>
      <c r="AG22" s="10"/>
      <c r="AH22" s="10"/>
      <c r="AI22" s="10"/>
    </row>
    <row r="23" spans="1:35" x14ac:dyDescent="0.1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0"/>
      <c r="AB23" s="10"/>
      <c r="AC23" s="10"/>
      <c r="AD23" s="10"/>
      <c r="AE23" s="10"/>
      <c r="AF23" s="10"/>
      <c r="AG23" s="10"/>
      <c r="AH23" s="10"/>
      <c r="AI23" s="10"/>
    </row>
    <row r="24" spans="1:35" x14ac:dyDescent="0.15">
      <c r="A24" s="10" t="s">
        <v>65</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0"/>
      <c r="AB24" s="10"/>
      <c r="AC24" s="10"/>
      <c r="AD24" s="10"/>
      <c r="AE24" s="10"/>
      <c r="AF24" s="10"/>
      <c r="AG24" s="10"/>
      <c r="AH24" s="10"/>
      <c r="AI24" s="10"/>
    </row>
    <row r="25" spans="1:35" ht="12.75" customHeight="1" x14ac:dyDescent="0.15">
      <c r="A25" s="914" t="s">
        <v>749</v>
      </c>
      <c r="B25" s="107" t="s">
        <v>52</v>
      </c>
      <c r="C25" s="107" t="s">
        <v>53</v>
      </c>
      <c r="D25" s="107" t="s">
        <v>54</v>
      </c>
      <c r="E25" s="107" t="s">
        <v>55</v>
      </c>
      <c r="F25" s="107" t="s">
        <v>56</v>
      </c>
      <c r="G25" s="35" t="s">
        <v>99</v>
      </c>
      <c r="H25" s="26" t="s">
        <v>952</v>
      </c>
      <c r="I25" s="35" t="s">
        <v>59</v>
      </c>
      <c r="J25" s="35" t="s">
        <v>640</v>
      </c>
      <c r="K25" s="35" t="s">
        <v>60</v>
      </c>
      <c r="L25" s="35" t="s">
        <v>96</v>
      </c>
      <c r="M25" s="35" t="s">
        <v>62</v>
      </c>
      <c r="N25" s="35" t="s">
        <v>63</v>
      </c>
      <c r="O25" s="10"/>
      <c r="P25" s="10"/>
      <c r="Q25" s="10"/>
      <c r="R25" s="10"/>
      <c r="S25" s="10"/>
      <c r="T25" s="10"/>
      <c r="U25" s="10"/>
      <c r="V25" s="10"/>
      <c r="W25" s="10"/>
      <c r="X25" s="10"/>
      <c r="Y25" s="10"/>
      <c r="Z25" s="100"/>
      <c r="AA25" s="10"/>
      <c r="AB25" s="10"/>
      <c r="AC25" s="10"/>
      <c r="AD25" s="10"/>
      <c r="AE25" s="10"/>
      <c r="AF25" s="10"/>
      <c r="AG25" s="10"/>
      <c r="AH25" s="10"/>
    </row>
    <row r="26" spans="1:35" x14ac:dyDescent="0.15">
      <c r="A26" s="915"/>
      <c r="B26" s="149">
        <f>F29</f>
        <v>46564</v>
      </c>
      <c r="C26" s="149">
        <f>B29</f>
        <v>10985</v>
      </c>
      <c r="D26" s="149">
        <f>C29</f>
        <v>357118</v>
      </c>
      <c r="E26" s="149">
        <f>D29</f>
        <v>39113</v>
      </c>
      <c r="F26" s="149">
        <f>E29</f>
        <v>160663</v>
      </c>
      <c r="G26" s="149">
        <f>G29</f>
        <v>627697</v>
      </c>
      <c r="H26" s="149">
        <f>H29</f>
        <v>17407</v>
      </c>
      <c r="I26" s="149">
        <f>SUM(I29:J29)</f>
        <v>123306</v>
      </c>
      <c r="J26" s="149">
        <f>K29</f>
        <v>469742</v>
      </c>
      <c r="K26" s="149">
        <f>L29</f>
        <v>14495</v>
      </c>
      <c r="L26" s="149">
        <f>M29</f>
        <v>182096</v>
      </c>
      <c r="M26" s="149">
        <f>N29</f>
        <v>119972</v>
      </c>
      <c r="N26" s="117">
        <f>SUM(B26:M26)</f>
        <v>2169158</v>
      </c>
      <c r="O26" s="10"/>
      <c r="P26" s="97"/>
      <c r="Q26" s="97"/>
      <c r="R26" s="10"/>
      <c r="S26" s="10"/>
      <c r="T26" s="10"/>
      <c r="U26" s="10"/>
      <c r="V26" s="10"/>
      <c r="W26" s="10"/>
      <c r="X26" s="10"/>
      <c r="Y26" s="10"/>
      <c r="Z26" s="100"/>
      <c r="AA26" s="10"/>
      <c r="AB26" s="10"/>
      <c r="AC26" s="10"/>
      <c r="AD26" s="10"/>
      <c r="AE26" s="10"/>
      <c r="AF26" s="10"/>
      <c r="AG26" s="10"/>
      <c r="AH26" s="10"/>
    </row>
    <row r="27" spans="1:35" x14ac:dyDescent="0.15">
      <c r="A27" s="120" t="s">
        <v>72</v>
      </c>
      <c r="B27" s="121"/>
      <c r="C27" s="121"/>
      <c r="D27" s="105"/>
      <c r="E27" s="105"/>
      <c r="F27" s="105"/>
      <c r="G27" s="105"/>
      <c r="H27" s="105"/>
      <c r="I27" s="105"/>
      <c r="J27" s="105"/>
      <c r="K27" s="105"/>
      <c r="L27" s="105"/>
      <c r="M27" s="105"/>
      <c r="N27" s="105"/>
      <c r="O27" s="105"/>
      <c r="P27" s="10"/>
      <c r="Q27" s="10"/>
      <c r="R27" s="10"/>
      <c r="S27" s="10"/>
      <c r="T27" s="10"/>
      <c r="U27" s="10"/>
      <c r="V27" s="10"/>
      <c r="W27" s="10"/>
      <c r="X27" s="10"/>
      <c r="Y27" s="10"/>
      <c r="Z27" s="10"/>
      <c r="AA27" s="100"/>
      <c r="AB27" s="10"/>
      <c r="AC27" s="10"/>
      <c r="AD27" s="10"/>
      <c r="AE27" s="10"/>
      <c r="AF27" s="10"/>
      <c r="AG27" s="10"/>
      <c r="AH27" s="10"/>
      <c r="AI27" s="10"/>
    </row>
    <row r="28" spans="1:35" ht="14" x14ac:dyDescent="0.15">
      <c r="A28" s="914" t="s">
        <v>750</v>
      </c>
      <c r="B28" s="122" t="s">
        <v>53</v>
      </c>
      <c r="C28" s="26" t="s">
        <v>54</v>
      </c>
      <c r="D28" s="122" t="s">
        <v>55</v>
      </c>
      <c r="E28" s="122" t="s">
        <v>56</v>
      </c>
      <c r="F28" s="122" t="s">
        <v>102</v>
      </c>
      <c r="G28" s="122" t="s">
        <v>57</v>
      </c>
      <c r="H28" s="122" t="s">
        <v>58</v>
      </c>
      <c r="I28" s="122" t="s">
        <v>59</v>
      </c>
      <c r="J28" s="122" t="s">
        <v>92</v>
      </c>
      <c r="K28" s="35" t="s">
        <v>640</v>
      </c>
      <c r="L28" s="122" t="s">
        <v>60</v>
      </c>
      <c r="M28" s="122" t="s">
        <v>78</v>
      </c>
      <c r="N28" s="35" t="s">
        <v>62</v>
      </c>
      <c r="O28" s="123" t="s">
        <v>63</v>
      </c>
      <c r="P28" s="10"/>
      <c r="Q28" s="10"/>
      <c r="R28" s="10"/>
      <c r="S28" s="10"/>
      <c r="T28" s="100"/>
      <c r="U28" s="10"/>
      <c r="V28" s="10"/>
      <c r="W28" s="10"/>
      <c r="X28" s="10"/>
      <c r="Y28" s="10"/>
      <c r="Z28" s="10"/>
      <c r="AA28" s="10"/>
      <c r="AB28" s="10"/>
      <c r="AC28" s="10"/>
      <c r="AD28" s="10"/>
      <c r="AE28" s="10"/>
    </row>
    <row r="29" spans="1:35" x14ac:dyDescent="0.15">
      <c r="A29" s="915"/>
      <c r="B29" s="117">
        <v>10985</v>
      </c>
      <c r="C29" s="117">
        <v>357118</v>
      </c>
      <c r="D29" s="117">
        <v>39113</v>
      </c>
      <c r="E29" s="117">
        <v>160663</v>
      </c>
      <c r="F29" s="117">
        <v>46564</v>
      </c>
      <c r="G29" s="117">
        <v>627697</v>
      </c>
      <c r="H29" s="117">
        <v>17407</v>
      </c>
      <c r="I29" s="45">
        <v>638</v>
      </c>
      <c r="J29" s="45">
        <v>122668</v>
      </c>
      <c r="K29" s="45">
        <v>469742</v>
      </c>
      <c r="L29" s="45">
        <v>14495</v>
      </c>
      <c r="M29" s="45">
        <v>182096</v>
      </c>
      <c r="N29" s="45">
        <v>119972</v>
      </c>
      <c r="O29" s="117">
        <f>SUM(B29:N29)</f>
        <v>2169158</v>
      </c>
      <c r="P29" s="10"/>
      <c r="Q29" s="10"/>
      <c r="R29" s="10"/>
      <c r="S29" s="10"/>
      <c r="T29" s="100"/>
      <c r="U29" s="10"/>
      <c r="V29" s="10"/>
      <c r="W29" s="10"/>
      <c r="X29" s="10"/>
      <c r="Y29" s="10"/>
      <c r="Z29" s="10"/>
      <c r="AA29" s="10"/>
      <c r="AB29" s="10"/>
      <c r="AC29" s="10"/>
      <c r="AD29" s="10"/>
      <c r="AE29" s="10"/>
    </row>
    <row r="30" spans="1:35" ht="24.75" customHeight="1" x14ac:dyDescent="0.15">
      <c r="A30" s="475"/>
      <c r="B30" s="105"/>
      <c r="C30" s="105"/>
      <c r="D30" s="105"/>
      <c r="E30" s="105"/>
      <c r="F30" s="105"/>
      <c r="G30" s="105"/>
      <c r="H30" s="105"/>
      <c r="I30" s="105"/>
      <c r="J30" s="105"/>
      <c r="K30" s="105"/>
      <c r="L30" s="105"/>
      <c r="M30" s="105"/>
      <c r="N30" s="105"/>
      <c r="O30" s="105"/>
      <c r="P30" s="105"/>
      <c r="Q30" s="105"/>
      <c r="R30" s="105"/>
      <c r="S30" s="114"/>
      <c r="T30" s="105"/>
      <c r="U30" s="104"/>
      <c r="V30" s="104"/>
      <c r="W30" s="104"/>
      <c r="X30" s="105"/>
      <c r="Y30" s="10"/>
      <c r="Z30" s="10"/>
      <c r="AA30" s="100"/>
      <c r="AB30" s="10"/>
      <c r="AC30" s="10"/>
      <c r="AD30" s="10"/>
      <c r="AE30" s="10"/>
      <c r="AF30" s="10"/>
      <c r="AG30" s="10"/>
      <c r="AH30" s="10"/>
    </row>
    <row r="31" spans="1:35" ht="24.75" customHeight="1" x14ac:dyDescent="0.15">
      <c r="A31" s="475"/>
      <c r="B31" s="105"/>
      <c r="C31" s="105"/>
      <c r="D31" s="105"/>
      <c r="E31" s="105"/>
      <c r="F31" s="105"/>
      <c r="G31" s="105"/>
      <c r="H31" s="105"/>
      <c r="I31" s="105"/>
      <c r="J31" s="105"/>
      <c r="K31" s="105"/>
      <c r="L31" s="105"/>
      <c r="M31" s="105"/>
      <c r="N31" s="105"/>
      <c r="O31" s="105"/>
      <c r="P31" s="105"/>
      <c r="Q31" s="105"/>
      <c r="R31" s="105"/>
      <c r="S31" s="114"/>
      <c r="T31" s="105"/>
      <c r="U31" s="104"/>
      <c r="V31" s="104"/>
      <c r="W31" s="104"/>
      <c r="X31" s="105"/>
      <c r="Y31" s="10"/>
      <c r="Z31" s="10"/>
      <c r="AA31" s="100"/>
      <c r="AB31" s="10"/>
      <c r="AC31" s="10"/>
      <c r="AD31" s="10"/>
      <c r="AE31" s="10"/>
      <c r="AF31" s="10"/>
      <c r="AG31" s="10"/>
      <c r="AH31" s="10"/>
    </row>
    <row r="32" spans="1:35" ht="24.75" customHeight="1" x14ac:dyDescent="0.15">
      <c r="A32" s="475"/>
      <c r="B32" s="105"/>
      <c r="C32" s="105"/>
      <c r="D32" s="105"/>
      <c r="E32" s="105"/>
      <c r="F32" s="105"/>
      <c r="G32" s="105"/>
      <c r="H32" s="105"/>
      <c r="I32" s="105"/>
      <c r="J32" s="105"/>
      <c r="K32" s="105"/>
      <c r="L32" s="105"/>
      <c r="M32" s="105"/>
      <c r="N32" s="105"/>
      <c r="O32" s="105"/>
      <c r="P32" s="105"/>
      <c r="Q32" s="105"/>
      <c r="R32" s="105"/>
      <c r="S32" s="114"/>
      <c r="T32" s="105"/>
      <c r="U32" s="104"/>
      <c r="V32" s="104"/>
      <c r="W32" s="104"/>
      <c r="X32" s="105"/>
      <c r="Y32" s="10"/>
      <c r="Z32" s="10"/>
      <c r="AA32" s="100"/>
      <c r="AB32" s="10"/>
      <c r="AC32" s="10"/>
      <c r="AD32" s="10"/>
      <c r="AE32" s="10"/>
      <c r="AF32" s="10"/>
      <c r="AG32" s="10"/>
      <c r="AH32" s="10"/>
    </row>
    <row r="33" spans="1:38" ht="24.75" customHeight="1" x14ac:dyDescent="0.15">
      <c r="A33" s="475" t="s">
        <v>751</v>
      </c>
      <c r="B33" s="105"/>
      <c r="C33" s="105"/>
      <c r="D33" s="105"/>
      <c r="E33" s="105"/>
      <c r="F33" s="105"/>
      <c r="G33" s="105"/>
      <c r="H33" s="105"/>
      <c r="I33" s="105"/>
      <c r="J33" s="105"/>
      <c r="K33" s="105"/>
      <c r="L33" s="105"/>
      <c r="M33" s="105"/>
      <c r="N33" s="105"/>
      <c r="O33" s="105"/>
      <c r="P33" s="105"/>
      <c r="Q33" s="105"/>
      <c r="R33" s="105"/>
      <c r="S33" s="114"/>
      <c r="T33" s="105"/>
      <c r="U33" s="104"/>
      <c r="V33" s="104"/>
      <c r="W33" s="104"/>
      <c r="X33" s="105"/>
      <c r="Y33" s="10"/>
      <c r="Z33" s="10"/>
      <c r="AA33" s="100"/>
      <c r="AB33" s="10"/>
      <c r="AC33" s="10"/>
      <c r="AD33" s="10"/>
      <c r="AE33" s="10"/>
      <c r="AF33" s="10"/>
      <c r="AG33" s="10"/>
      <c r="AH33" s="10"/>
    </row>
    <row r="34" spans="1:38" x14ac:dyDescent="0.15">
      <c r="A34" s="120" t="s">
        <v>79</v>
      </c>
      <c r="B34" s="10"/>
      <c r="C34" s="10"/>
      <c r="D34" s="105"/>
      <c r="E34" s="105"/>
      <c r="F34" s="105"/>
      <c r="G34" s="105"/>
      <c r="H34" s="105"/>
      <c r="I34" s="105"/>
      <c r="J34" s="125"/>
      <c r="K34" s="105"/>
      <c r="L34" s="105"/>
      <c r="M34" s="105"/>
      <c r="N34" s="105"/>
      <c r="O34" s="126"/>
      <c r="P34" s="10"/>
      <c r="Q34" s="10"/>
      <c r="R34" s="10"/>
      <c r="S34" s="10"/>
      <c r="T34" s="10"/>
      <c r="U34" s="10"/>
      <c r="V34" s="10"/>
      <c r="W34" s="10"/>
      <c r="X34" s="10"/>
      <c r="Y34" s="10"/>
      <c r="Z34" s="10"/>
      <c r="AA34" s="100"/>
      <c r="AB34" s="10"/>
      <c r="AC34" s="10"/>
      <c r="AD34" s="10"/>
      <c r="AE34" s="10"/>
      <c r="AF34" s="10"/>
      <c r="AG34" s="10"/>
      <c r="AH34" s="10"/>
      <c r="AI34" s="10"/>
    </row>
    <row r="35" spans="1:38" ht="24.75" customHeight="1" x14ac:dyDescent="0.15">
      <c r="A35" s="914" t="s">
        <v>752</v>
      </c>
      <c r="B35" s="122" t="s">
        <v>52</v>
      </c>
      <c r="C35" s="26" t="s">
        <v>53</v>
      </c>
      <c r="D35" s="122" t="s">
        <v>54</v>
      </c>
      <c r="E35" s="122" t="s">
        <v>55</v>
      </c>
      <c r="F35" s="122" t="s">
        <v>56</v>
      </c>
      <c r="G35" s="122" t="s">
        <v>99</v>
      </c>
      <c r="H35" s="122" t="s">
        <v>952</v>
      </c>
      <c r="I35" s="26" t="s">
        <v>59</v>
      </c>
      <c r="J35" s="122" t="s">
        <v>71</v>
      </c>
      <c r="K35" s="122" t="s">
        <v>60</v>
      </c>
      <c r="L35" s="122" t="s">
        <v>96</v>
      </c>
      <c r="M35" s="26" t="s">
        <v>62</v>
      </c>
      <c r="N35" s="122" t="s">
        <v>63</v>
      </c>
      <c r="O35" s="105"/>
      <c r="P35" s="105"/>
      <c r="Q35" s="105"/>
      <c r="R35" s="105"/>
      <c r="S35" s="114"/>
      <c r="T35" s="105"/>
      <c r="U35" s="104"/>
      <c r="V35" s="104"/>
      <c r="W35" s="104"/>
      <c r="X35" s="105"/>
      <c r="Y35" s="10"/>
      <c r="Z35" s="10"/>
      <c r="AA35" s="100"/>
      <c r="AB35" s="10"/>
      <c r="AC35" s="10"/>
      <c r="AD35" s="10"/>
      <c r="AE35" s="10"/>
      <c r="AF35" s="10"/>
      <c r="AG35" s="10"/>
      <c r="AH35" s="10"/>
    </row>
    <row r="36" spans="1:38" ht="24.75" customHeight="1" x14ac:dyDescent="0.15">
      <c r="A36" s="916"/>
      <c r="B36" s="479">
        <f>B39/1000000</f>
        <v>36.577519000000002</v>
      </c>
      <c r="C36" s="479">
        <f t="shared" ref="C36:N36" si="4">C39/1000000</f>
        <v>31.991156</v>
      </c>
      <c r="D36" s="479">
        <f t="shared" si="4"/>
        <v>390.72035199999999</v>
      </c>
      <c r="E36" s="479">
        <f t="shared" si="4"/>
        <v>408.14651099999998</v>
      </c>
      <c r="F36" s="479">
        <f t="shared" si="4"/>
        <v>76.927700999999999</v>
      </c>
      <c r="G36" s="479">
        <f t="shared" si="4"/>
        <v>276.07118400000002</v>
      </c>
      <c r="H36" s="479">
        <f t="shared" si="4"/>
        <v>371.42471999999998</v>
      </c>
      <c r="I36" s="479">
        <f t="shared" si="4"/>
        <v>68.86139</v>
      </c>
      <c r="J36" s="479">
        <f t="shared" si="4"/>
        <v>38.363185000000001</v>
      </c>
      <c r="K36" s="479">
        <f t="shared" si="4"/>
        <v>52.227103999999997</v>
      </c>
      <c r="L36" s="479">
        <f t="shared" si="4"/>
        <v>68.885910999999993</v>
      </c>
      <c r="M36" s="479">
        <f t="shared" si="4"/>
        <v>1.3879220000000001</v>
      </c>
      <c r="N36" s="479">
        <f t="shared" si="4"/>
        <v>1821.5846550000001</v>
      </c>
      <c r="O36" s="105"/>
      <c r="P36" s="105"/>
      <c r="Q36" s="105"/>
      <c r="R36" s="105"/>
      <c r="S36" s="114"/>
      <c r="T36" s="105"/>
      <c r="U36" s="104"/>
      <c r="V36" s="104"/>
      <c r="W36" s="104"/>
      <c r="X36" s="105"/>
      <c r="Y36" s="10"/>
      <c r="Z36" s="10"/>
      <c r="AA36" s="100"/>
      <c r="AB36" s="10"/>
      <c r="AC36" s="10"/>
      <c r="AD36" s="10"/>
      <c r="AE36" s="10"/>
      <c r="AF36" s="10"/>
      <c r="AG36" s="10"/>
      <c r="AH36" s="10"/>
    </row>
    <row r="37" spans="1:38" x14ac:dyDescent="0.15">
      <c r="A37" s="120" t="s">
        <v>65</v>
      </c>
      <c r="B37" s="10"/>
      <c r="C37" s="10"/>
      <c r="D37" s="105"/>
      <c r="E37" s="105"/>
      <c r="F37" s="105"/>
      <c r="G37" s="105"/>
      <c r="H37" s="105"/>
      <c r="I37" s="105"/>
      <c r="J37" s="125"/>
      <c r="K37" s="105"/>
      <c r="L37" s="105"/>
      <c r="M37" s="105"/>
      <c r="N37" s="105"/>
      <c r="O37" s="126"/>
      <c r="P37" s="10"/>
      <c r="Q37" s="10"/>
      <c r="R37" s="10"/>
      <c r="S37" s="10"/>
      <c r="T37" s="10"/>
      <c r="U37" s="10"/>
      <c r="V37" s="10"/>
      <c r="W37" s="10"/>
      <c r="X37" s="10"/>
      <c r="Y37" s="10"/>
      <c r="Z37" s="10"/>
      <c r="AA37" s="100"/>
      <c r="AB37" s="10"/>
      <c r="AC37" s="10"/>
      <c r="AD37" s="10"/>
      <c r="AE37" s="10"/>
      <c r="AF37" s="10"/>
      <c r="AG37" s="10"/>
      <c r="AH37" s="10"/>
      <c r="AI37" s="10"/>
    </row>
    <row r="38" spans="1:38" ht="24.75" customHeight="1" x14ac:dyDescent="0.15">
      <c r="A38" s="914" t="s">
        <v>753</v>
      </c>
      <c r="B38" s="122" t="s">
        <v>52</v>
      </c>
      <c r="C38" s="26" t="s">
        <v>53</v>
      </c>
      <c r="D38" s="122" t="s">
        <v>54</v>
      </c>
      <c r="E38" s="122" t="s">
        <v>55</v>
      </c>
      <c r="F38" s="122" t="s">
        <v>56</v>
      </c>
      <c r="G38" s="122" t="s">
        <v>99</v>
      </c>
      <c r="H38" s="122" t="s">
        <v>952</v>
      </c>
      <c r="I38" s="26" t="s">
        <v>59</v>
      </c>
      <c r="J38" s="122" t="s">
        <v>71</v>
      </c>
      <c r="K38" s="122" t="s">
        <v>60</v>
      </c>
      <c r="L38" s="122" t="s">
        <v>96</v>
      </c>
      <c r="M38" s="26" t="s">
        <v>62</v>
      </c>
      <c r="N38" s="122" t="s">
        <v>63</v>
      </c>
      <c r="O38" s="105"/>
      <c r="P38" s="105"/>
      <c r="Q38" s="105"/>
      <c r="R38" s="105"/>
      <c r="S38" s="114"/>
      <c r="T38" s="105"/>
      <c r="U38" s="104"/>
      <c r="V38" s="104"/>
      <c r="W38" s="104"/>
      <c r="X38" s="105"/>
      <c r="Y38" s="10"/>
      <c r="Z38" s="10"/>
      <c r="AA38" s="100"/>
      <c r="AB38" s="10"/>
      <c r="AC38" s="10"/>
      <c r="AD38" s="10"/>
      <c r="AE38" s="10"/>
      <c r="AF38" s="10"/>
      <c r="AG38" s="10"/>
      <c r="AH38" s="10"/>
    </row>
    <row r="39" spans="1:38" ht="24.75" customHeight="1" x14ac:dyDescent="0.15">
      <c r="A39" s="915"/>
      <c r="B39" s="149">
        <f>SUM(F42:I42)</f>
        <v>36577519</v>
      </c>
      <c r="C39" s="149">
        <f>B42</f>
        <v>31991156</v>
      </c>
      <c r="D39" s="149">
        <f>C42</f>
        <v>390720352</v>
      </c>
      <c r="E39" s="149">
        <f>D42</f>
        <v>408146511</v>
      </c>
      <c r="F39" s="149">
        <f>E42</f>
        <v>76927701</v>
      </c>
      <c r="G39" s="149">
        <f>SUM(J42:L42)</f>
        <v>276071184</v>
      </c>
      <c r="H39" s="149">
        <f>M42</f>
        <v>371424720</v>
      </c>
      <c r="I39" s="149">
        <f>SUM(N42:O42)</f>
        <v>68861390</v>
      </c>
      <c r="J39" s="149">
        <f>P42</f>
        <v>38363185</v>
      </c>
      <c r="K39" s="149">
        <f>Q42</f>
        <v>52227104</v>
      </c>
      <c r="L39" s="149">
        <f>R42</f>
        <v>68885911</v>
      </c>
      <c r="M39" s="149">
        <f>S42</f>
        <v>1387922</v>
      </c>
      <c r="N39" s="149">
        <f>SUM(B39:M39)</f>
        <v>1821584655</v>
      </c>
      <c r="O39" s="105"/>
      <c r="P39" s="105"/>
      <c r="Q39" s="105"/>
      <c r="R39" s="105"/>
      <c r="S39" s="114"/>
      <c r="T39" s="105"/>
      <c r="U39" s="104"/>
      <c r="V39" s="104"/>
      <c r="W39" s="104"/>
      <c r="X39" s="105"/>
      <c r="Y39" s="10"/>
      <c r="Z39" s="10"/>
      <c r="AA39" s="100"/>
      <c r="AB39" s="10"/>
      <c r="AC39" s="10"/>
      <c r="AD39" s="10"/>
      <c r="AE39" s="10"/>
      <c r="AF39" s="10"/>
      <c r="AG39" s="10"/>
      <c r="AH39" s="10"/>
    </row>
    <row r="40" spans="1:38" x14ac:dyDescent="0.15">
      <c r="A40" s="120" t="s">
        <v>72</v>
      </c>
      <c r="B40" s="10"/>
      <c r="C40" s="10"/>
      <c r="D40" s="105"/>
      <c r="E40" s="105"/>
      <c r="F40" s="105"/>
      <c r="G40" s="105"/>
      <c r="H40" s="105"/>
      <c r="I40" s="105"/>
      <c r="J40" s="125"/>
      <c r="K40" s="105"/>
      <c r="L40" s="105"/>
      <c r="M40" s="105"/>
      <c r="N40" s="105"/>
      <c r="O40" s="126"/>
      <c r="P40" s="10"/>
      <c r="Q40" s="10"/>
      <c r="R40" s="10"/>
      <c r="S40" s="10"/>
      <c r="T40" s="10"/>
      <c r="U40" s="10"/>
      <c r="V40" s="10"/>
      <c r="W40" s="10"/>
      <c r="X40" s="10"/>
      <c r="Y40" s="10"/>
      <c r="Z40" s="10"/>
      <c r="AA40" s="100"/>
      <c r="AB40" s="10"/>
      <c r="AC40" s="10"/>
      <c r="AD40" s="10"/>
      <c r="AE40" s="10"/>
      <c r="AF40" s="10"/>
      <c r="AG40" s="10"/>
      <c r="AH40" s="10"/>
      <c r="AI40" s="10"/>
    </row>
    <row r="41" spans="1:38" ht="14" x14ac:dyDescent="0.15">
      <c r="A41" s="914" t="s">
        <v>754</v>
      </c>
      <c r="B41" s="122" t="s">
        <v>53</v>
      </c>
      <c r="C41" s="26" t="s">
        <v>54</v>
      </c>
      <c r="D41" s="122" t="s">
        <v>55</v>
      </c>
      <c r="E41" s="122" t="s">
        <v>56</v>
      </c>
      <c r="F41" s="122" t="s">
        <v>76</v>
      </c>
      <c r="G41" s="122" t="s">
        <v>77</v>
      </c>
      <c r="H41" s="122" t="s">
        <v>572</v>
      </c>
      <c r="I41" s="26" t="s">
        <v>227</v>
      </c>
      <c r="J41" s="122" t="s">
        <v>57</v>
      </c>
      <c r="K41" s="122" t="s">
        <v>573</v>
      </c>
      <c r="L41" s="122" t="s">
        <v>574</v>
      </c>
      <c r="M41" s="122" t="s">
        <v>58</v>
      </c>
      <c r="N41" s="122" t="s">
        <v>59</v>
      </c>
      <c r="O41" s="122" t="s">
        <v>92</v>
      </c>
      <c r="P41" s="35" t="s">
        <v>697</v>
      </c>
      <c r="Q41" s="122" t="s">
        <v>60</v>
      </c>
      <c r="R41" s="122" t="s">
        <v>78</v>
      </c>
      <c r="S41" s="35" t="s">
        <v>62</v>
      </c>
      <c r="T41" s="123" t="s">
        <v>63</v>
      </c>
      <c r="U41" s="10"/>
      <c r="V41" s="10"/>
      <c r="W41" s="10"/>
      <c r="X41" s="10"/>
      <c r="Y41" s="100"/>
      <c r="Z41" s="10"/>
      <c r="AA41" s="10"/>
      <c r="AB41" s="10"/>
      <c r="AC41" s="10"/>
      <c r="AD41" s="10"/>
      <c r="AE41" s="10"/>
      <c r="AF41" s="10"/>
      <c r="AG41" s="10"/>
      <c r="AH41" s="10"/>
      <c r="AI41" s="10"/>
      <c r="AJ41" s="10"/>
    </row>
    <row r="42" spans="1:38" ht="23" customHeight="1" x14ac:dyDescent="0.15">
      <c r="A42" s="915"/>
      <c r="B42" s="149">
        <f>Distribution!B55</f>
        <v>31991156</v>
      </c>
      <c r="C42" s="149">
        <f>Distribution!C55</f>
        <v>390720352</v>
      </c>
      <c r="D42" s="149">
        <f>Distribution!D55</f>
        <v>408146511</v>
      </c>
      <c r="E42" s="149">
        <f>Distribution!E55</f>
        <v>76927701</v>
      </c>
      <c r="F42" s="149">
        <f>Distribution!F55</f>
        <v>1577324</v>
      </c>
      <c r="G42" s="149">
        <f>Distribution!G55</f>
        <v>14424451</v>
      </c>
      <c r="H42" s="149">
        <f>Distribution!H55</f>
        <v>5172579</v>
      </c>
      <c r="I42" s="149">
        <f>Distribution!I55</f>
        <v>15403165</v>
      </c>
      <c r="J42" s="149">
        <f>Distribution!J55</f>
        <v>275043268</v>
      </c>
      <c r="K42" s="149">
        <f>Distribution!K55</f>
        <v>579522</v>
      </c>
      <c r="L42" s="149">
        <f>Distribution!L55</f>
        <v>448394</v>
      </c>
      <c r="M42" s="149">
        <f>Distribution!M55</f>
        <v>371424720</v>
      </c>
      <c r="N42" s="149">
        <f>Distribution!N55</f>
        <v>52302441</v>
      </c>
      <c r="O42" s="149">
        <f>Distribution!O55</f>
        <v>16558949</v>
      </c>
      <c r="P42" s="149">
        <f>Distribution!P55</f>
        <v>38363185</v>
      </c>
      <c r="Q42" s="149">
        <f>Distribution!Q55</f>
        <v>52227104</v>
      </c>
      <c r="R42" s="149">
        <f>Distribution!R55</f>
        <v>68885911</v>
      </c>
      <c r="S42" s="149">
        <f>Distribution!S55</f>
        <v>1387922</v>
      </c>
      <c r="T42" s="149">
        <f>SUM(B42:S42)</f>
        <v>1821584655</v>
      </c>
      <c r="U42" s="10"/>
      <c r="V42" s="10"/>
      <c r="W42" s="10"/>
      <c r="X42" s="10"/>
      <c r="Y42" s="10"/>
      <c r="Z42" s="10"/>
      <c r="AA42" s="10"/>
    </row>
    <row r="43" spans="1:38" x14ac:dyDescent="0.15">
      <c r="A43" s="343"/>
      <c r="B43" s="97"/>
      <c r="C43" s="97"/>
      <c r="D43" s="97"/>
      <c r="E43" s="97"/>
      <c r="F43" s="97"/>
      <c r="G43" s="97"/>
      <c r="H43" s="97"/>
      <c r="I43" s="97"/>
      <c r="J43" s="97"/>
      <c r="K43" s="97"/>
      <c r="L43" s="97"/>
      <c r="M43" s="97"/>
      <c r="N43" s="97"/>
      <c r="O43" s="66"/>
      <c r="P43" s="66"/>
      <c r="Q43" s="66"/>
      <c r="R43" s="66"/>
      <c r="S43" s="66"/>
      <c r="T43" s="66"/>
      <c r="U43" s="66"/>
      <c r="V43" s="97"/>
      <c r="W43" s="10"/>
      <c r="X43" s="10"/>
      <c r="Y43" s="10"/>
      <c r="Z43" s="10"/>
      <c r="AA43" s="100"/>
      <c r="AB43" s="10"/>
      <c r="AC43" s="10"/>
      <c r="AD43" s="10"/>
      <c r="AE43" s="10"/>
      <c r="AF43" s="10"/>
      <c r="AG43" s="10"/>
      <c r="AH43" s="10"/>
      <c r="AI43" s="10"/>
      <c r="AJ43" s="10"/>
      <c r="AK43" s="10"/>
      <c r="AL43" s="10"/>
    </row>
    <row r="44" spans="1:38" x14ac:dyDescent="0.15">
      <c r="A44" s="343"/>
      <c r="B44" s="97"/>
      <c r="C44" s="97"/>
      <c r="D44" s="97"/>
      <c r="E44" s="97"/>
      <c r="F44" s="97"/>
      <c r="G44" s="97"/>
      <c r="H44" s="97"/>
      <c r="I44" s="97"/>
      <c r="J44" s="97"/>
      <c r="K44" s="97"/>
      <c r="L44" s="97"/>
      <c r="M44" s="97"/>
      <c r="N44" s="97"/>
      <c r="O44" s="66"/>
      <c r="P44" s="66"/>
      <c r="Q44" s="66"/>
      <c r="R44" s="66"/>
      <c r="S44" s="66"/>
      <c r="T44" s="66"/>
      <c r="U44" s="66"/>
      <c r="V44" s="97"/>
      <c r="W44" s="10"/>
      <c r="X44" s="10"/>
      <c r="Y44" s="10"/>
      <c r="Z44" s="10"/>
      <c r="AA44" s="100"/>
      <c r="AB44" s="10"/>
      <c r="AC44" s="10"/>
      <c r="AD44" s="10"/>
      <c r="AE44" s="10"/>
      <c r="AF44" s="10"/>
      <c r="AG44" s="10"/>
      <c r="AH44" s="10"/>
      <c r="AI44" s="10"/>
      <c r="AJ44" s="10"/>
      <c r="AK44" s="10"/>
      <c r="AL44" s="10"/>
    </row>
    <row r="45" spans="1:38" x14ac:dyDescent="0.15">
      <c r="A45" s="343"/>
      <c r="B45" s="97"/>
      <c r="C45" s="97"/>
      <c r="D45" s="97"/>
      <c r="E45" s="97"/>
      <c r="F45" s="97"/>
      <c r="G45" s="97"/>
      <c r="H45" s="97"/>
      <c r="I45" s="97"/>
      <c r="J45" s="97"/>
      <c r="K45" s="97"/>
      <c r="L45" s="97"/>
      <c r="M45" s="97"/>
      <c r="N45" s="97"/>
      <c r="O45" s="66"/>
      <c r="P45" s="66"/>
      <c r="Q45" s="66"/>
      <c r="R45" s="66"/>
      <c r="S45" s="66"/>
      <c r="T45" s="66"/>
      <c r="U45" s="66"/>
      <c r="V45" s="97"/>
      <c r="W45" s="10"/>
      <c r="X45" s="10"/>
      <c r="Y45" s="10"/>
      <c r="Z45" s="10"/>
      <c r="AA45" s="100"/>
      <c r="AB45" s="10"/>
      <c r="AC45" s="10"/>
      <c r="AD45" s="10"/>
      <c r="AE45" s="10"/>
      <c r="AF45" s="10"/>
      <c r="AG45" s="10"/>
      <c r="AH45" s="10"/>
      <c r="AI45" s="10"/>
      <c r="AJ45" s="10"/>
      <c r="AK45" s="10"/>
      <c r="AL45" s="10"/>
    </row>
    <row r="46" spans="1:38" x14ac:dyDescent="0.15">
      <c r="A46" s="343"/>
      <c r="B46" s="97"/>
      <c r="C46" s="97"/>
      <c r="D46" s="97"/>
      <c r="E46" s="97"/>
      <c r="F46" s="97"/>
      <c r="G46" s="97"/>
      <c r="H46" s="97"/>
      <c r="I46" s="97"/>
      <c r="J46" s="97"/>
      <c r="K46" s="97"/>
      <c r="L46" s="97"/>
      <c r="M46" s="97"/>
      <c r="N46" s="97"/>
      <c r="O46" s="66"/>
      <c r="P46" s="66"/>
      <c r="Q46" s="66"/>
      <c r="R46" s="66"/>
      <c r="S46" s="66"/>
      <c r="T46" s="66"/>
      <c r="U46" s="66"/>
      <c r="V46" s="97"/>
      <c r="W46" s="10"/>
      <c r="X46" s="10"/>
      <c r="Y46" s="10"/>
      <c r="Z46" s="10"/>
      <c r="AA46" s="100"/>
      <c r="AB46" s="10"/>
      <c r="AC46" s="10"/>
      <c r="AD46" s="10"/>
      <c r="AE46" s="10"/>
      <c r="AF46" s="10"/>
      <c r="AG46" s="10"/>
      <c r="AH46" s="10"/>
      <c r="AI46" s="10"/>
      <c r="AJ46" s="10"/>
      <c r="AK46" s="10"/>
      <c r="AL46" s="10"/>
    </row>
    <row r="47" spans="1:38" x14ac:dyDescent="0.15">
      <c r="A47" s="343"/>
      <c r="B47" s="97"/>
      <c r="C47" s="97"/>
      <c r="D47" s="97"/>
      <c r="E47" s="97"/>
      <c r="F47" s="97"/>
      <c r="G47" s="97"/>
      <c r="H47" s="97"/>
      <c r="I47" s="97"/>
      <c r="J47" s="97"/>
      <c r="K47" s="97"/>
      <c r="L47" s="97"/>
      <c r="M47" s="97"/>
      <c r="N47" s="97"/>
      <c r="O47" s="66"/>
      <c r="P47" s="66"/>
      <c r="Q47" s="66"/>
      <c r="R47" s="66"/>
      <c r="S47" s="66"/>
      <c r="T47" s="66"/>
      <c r="U47" s="66"/>
      <c r="V47" s="97"/>
      <c r="W47" s="10"/>
      <c r="X47" s="10"/>
      <c r="Y47" s="10"/>
      <c r="Z47" s="10"/>
      <c r="AA47" s="100"/>
      <c r="AB47" s="10"/>
      <c r="AC47" s="10"/>
      <c r="AD47" s="10"/>
      <c r="AE47" s="10"/>
      <c r="AF47" s="10"/>
      <c r="AG47" s="10"/>
      <c r="AH47" s="10"/>
      <c r="AI47" s="10"/>
      <c r="AJ47" s="10"/>
      <c r="AK47" s="10"/>
      <c r="AL47" s="10"/>
    </row>
    <row r="48" spans="1:38" x14ac:dyDescent="0.15">
      <c r="A48" s="343"/>
      <c r="B48" s="97"/>
      <c r="C48" s="97"/>
      <c r="D48" s="97"/>
      <c r="E48" s="97"/>
      <c r="F48" s="97"/>
      <c r="G48" s="97"/>
      <c r="H48" s="97"/>
      <c r="I48" s="97"/>
      <c r="J48" s="97"/>
      <c r="K48" s="97"/>
      <c r="L48" s="97"/>
      <c r="M48" s="97"/>
      <c r="N48" s="97"/>
      <c r="O48" s="66"/>
      <c r="P48" s="66"/>
      <c r="Q48" s="66"/>
      <c r="R48" s="66"/>
      <c r="S48" s="66"/>
      <c r="T48" s="66"/>
      <c r="U48" s="66"/>
      <c r="V48" s="97"/>
      <c r="W48" s="10"/>
      <c r="X48" s="10"/>
      <c r="Y48" s="10"/>
      <c r="Z48" s="10"/>
      <c r="AA48" s="100"/>
      <c r="AB48" s="10"/>
      <c r="AC48" s="10"/>
      <c r="AD48" s="10"/>
      <c r="AE48" s="10"/>
      <c r="AF48" s="10"/>
      <c r="AG48" s="10"/>
      <c r="AH48" s="10"/>
      <c r="AI48" s="10"/>
      <c r="AJ48" s="10"/>
      <c r="AK48" s="10"/>
      <c r="AL48" s="10"/>
    </row>
    <row r="49" spans="1:35" ht="13" customHeight="1" x14ac:dyDescent="0.15">
      <c r="A49" s="120"/>
      <c r="B49" s="10"/>
      <c r="C49" s="105"/>
      <c r="D49" s="105"/>
      <c r="E49" s="105"/>
      <c r="F49" s="105"/>
      <c r="G49" s="105"/>
      <c r="H49" s="125"/>
      <c r="I49" s="125"/>
      <c r="J49" s="105"/>
      <c r="K49" s="105"/>
      <c r="L49" s="105"/>
      <c r="M49" s="105"/>
      <c r="N49" s="126"/>
      <c r="O49" s="10"/>
      <c r="P49" s="10"/>
      <c r="Q49" s="10"/>
      <c r="R49" s="10"/>
      <c r="S49" s="10"/>
      <c r="T49" s="10"/>
      <c r="U49" s="10"/>
      <c r="V49" s="10"/>
      <c r="W49" s="10"/>
      <c r="X49" s="10"/>
      <c r="Y49" s="10"/>
      <c r="Z49" s="10"/>
      <c r="AA49" s="100"/>
      <c r="AB49" s="10"/>
      <c r="AC49" s="10"/>
      <c r="AD49" s="10"/>
      <c r="AE49" s="10"/>
      <c r="AF49" s="10"/>
      <c r="AG49" s="10"/>
      <c r="AH49" s="10"/>
      <c r="AI49" s="10"/>
    </row>
    <row r="50" spans="1:35" ht="13" customHeight="1" x14ac:dyDescent="0.15">
      <c r="A50" s="120"/>
      <c r="B50" s="10"/>
      <c r="C50" s="105"/>
      <c r="D50" s="105"/>
      <c r="E50" s="105"/>
      <c r="F50" s="105"/>
      <c r="G50" s="105"/>
      <c r="H50" s="125"/>
      <c r="I50" s="125"/>
      <c r="J50" s="105"/>
      <c r="K50" s="105"/>
      <c r="L50" s="105"/>
      <c r="M50" s="105"/>
      <c r="N50" s="126"/>
      <c r="O50" s="10"/>
      <c r="P50" s="10"/>
      <c r="Q50" s="10"/>
      <c r="R50" s="10"/>
      <c r="S50" s="10"/>
      <c r="T50" s="10"/>
      <c r="U50" s="10"/>
      <c r="V50" s="10"/>
      <c r="W50" s="10"/>
      <c r="X50" s="10"/>
      <c r="Y50" s="10"/>
      <c r="Z50" s="10"/>
      <c r="AA50" s="100"/>
      <c r="AB50" s="10"/>
      <c r="AC50" s="10"/>
      <c r="AD50" s="10"/>
      <c r="AE50" s="10"/>
      <c r="AF50" s="10"/>
      <c r="AG50" s="10"/>
      <c r="AH50" s="10"/>
      <c r="AI50" s="10"/>
    </row>
    <row r="51" spans="1:35" ht="13" customHeight="1" x14ac:dyDescent="0.15">
      <c r="A51" s="120"/>
      <c r="B51" s="10"/>
      <c r="C51" s="105"/>
      <c r="D51" s="105"/>
      <c r="E51" s="105"/>
      <c r="F51" s="105"/>
      <c r="G51" s="105"/>
      <c r="H51" s="125"/>
      <c r="I51" s="125"/>
      <c r="J51" s="105"/>
      <c r="K51" s="105"/>
      <c r="L51" s="105"/>
      <c r="M51" s="105"/>
      <c r="N51" s="126"/>
      <c r="O51" s="10"/>
      <c r="P51" s="10"/>
      <c r="Q51" s="10"/>
      <c r="R51" s="10"/>
      <c r="S51" s="10"/>
      <c r="T51" s="10"/>
      <c r="U51" s="10"/>
      <c r="V51"/>
      <c r="W51" s="10"/>
      <c r="X51" s="10"/>
      <c r="Y51" s="10"/>
      <c r="Z51" s="10"/>
      <c r="AA51" s="100"/>
      <c r="AB51" s="10"/>
      <c r="AC51" s="10"/>
      <c r="AD51" s="10"/>
      <c r="AE51" s="10"/>
      <c r="AF51" s="10"/>
      <c r="AG51" s="10"/>
      <c r="AH51" s="10"/>
      <c r="AI51" s="10"/>
    </row>
    <row r="52" spans="1:35" ht="13" customHeight="1" x14ac:dyDescent="0.15">
      <c r="A52" s="120"/>
      <c r="B52" s="10"/>
      <c r="C52" s="105"/>
      <c r="D52" s="105"/>
      <c r="E52" s="105"/>
      <c r="F52" s="105"/>
      <c r="G52" s="105"/>
      <c r="H52" s="125"/>
      <c r="I52" s="125"/>
      <c r="J52" s="105"/>
      <c r="K52" s="105"/>
      <c r="L52" s="105"/>
      <c r="M52" s="105"/>
      <c r="N52" s="126"/>
      <c r="O52" s="10"/>
      <c r="P52" s="10"/>
      <c r="Q52" s="10"/>
      <c r="R52" s="10"/>
      <c r="S52" s="10"/>
      <c r="T52" s="10"/>
      <c r="U52" s="10"/>
      <c r="V52" s="10"/>
      <c r="W52" s="10"/>
      <c r="X52" s="10"/>
      <c r="Y52" s="10"/>
      <c r="Z52" s="10"/>
      <c r="AA52" s="100"/>
      <c r="AB52" s="10"/>
      <c r="AC52" s="10"/>
      <c r="AD52" s="10"/>
      <c r="AE52" s="10"/>
      <c r="AF52" s="10"/>
      <c r="AG52" s="10"/>
      <c r="AH52" s="10"/>
      <c r="AI52" s="10"/>
    </row>
    <row r="53" spans="1:35" ht="13" customHeight="1" x14ac:dyDescent="0.15">
      <c r="A53" s="120"/>
      <c r="B53" s="10"/>
      <c r="C53" s="105"/>
      <c r="D53" s="105"/>
      <c r="E53" s="105"/>
      <c r="F53" s="105"/>
      <c r="G53" s="105"/>
      <c r="H53" s="125"/>
      <c r="I53" s="125"/>
      <c r="J53" s="105"/>
      <c r="K53" s="105"/>
      <c r="L53" s="105"/>
      <c r="M53" s="105"/>
      <c r="N53" s="126"/>
      <c r="O53" s="10"/>
      <c r="P53" s="10"/>
      <c r="Q53" s="10"/>
      <c r="R53" s="10"/>
      <c r="S53" s="10"/>
      <c r="T53" s="10"/>
      <c r="U53" s="10"/>
      <c r="V53" s="10"/>
      <c r="W53" s="10"/>
      <c r="X53" s="10"/>
      <c r="Y53" s="10"/>
      <c r="Z53" s="10"/>
      <c r="AA53" s="100"/>
      <c r="AB53" s="10"/>
      <c r="AC53" s="10"/>
      <c r="AD53" s="10"/>
      <c r="AE53" s="10"/>
      <c r="AF53" s="10"/>
      <c r="AG53" s="10"/>
      <c r="AH53" s="10"/>
      <c r="AI53" s="10"/>
    </row>
    <row r="54" spans="1:35" ht="13" customHeight="1" x14ac:dyDescent="0.15">
      <c r="A54" s="120"/>
      <c r="B54" s="10"/>
      <c r="C54" s="105"/>
      <c r="D54" s="105"/>
      <c r="E54" s="105"/>
      <c r="F54" s="105"/>
      <c r="G54" s="105"/>
      <c r="H54" s="125"/>
      <c r="I54" s="125"/>
      <c r="J54" s="105"/>
      <c r="K54" s="105"/>
      <c r="L54" s="105"/>
      <c r="M54" s="105"/>
      <c r="N54" s="126"/>
      <c r="O54" s="10"/>
      <c r="P54" s="10"/>
      <c r="Q54" s="10"/>
      <c r="R54" s="10"/>
      <c r="S54" s="10"/>
      <c r="T54" s="10"/>
      <c r="U54" s="10"/>
      <c r="V54" s="10"/>
      <c r="W54" s="10"/>
      <c r="X54" s="10"/>
      <c r="Y54" s="10"/>
      <c r="Z54" s="10"/>
      <c r="AA54" s="100"/>
      <c r="AB54" s="10"/>
      <c r="AC54" s="10"/>
      <c r="AD54" s="10"/>
      <c r="AE54" s="10"/>
      <c r="AF54" s="10"/>
      <c r="AG54" s="10"/>
      <c r="AH54" s="10"/>
      <c r="AI54" s="10"/>
    </row>
    <row r="55" spans="1:35" ht="13" customHeight="1" x14ac:dyDescent="0.15">
      <c r="A55" s="120"/>
      <c r="B55" s="10"/>
      <c r="C55" s="105"/>
      <c r="D55" s="105"/>
      <c r="E55" s="105"/>
      <c r="F55" s="105"/>
      <c r="G55" s="105"/>
      <c r="H55" s="125"/>
      <c r="I55" s="125"/>
      <c r="J55" s="105"/>
      <c r="K55" s="105"/>
      <c r="L55" s="105"/>
      <c r="M55" s="105"/>
      <c r="N55" s="126"/>
      <c r="O55" s="10"/>
      <c r="P55" s="10"/>
      <c r="Q55" s="10"/>
      <c r="R55" s="10"/>
      <c r="S55" s="10"/>
      <c r="T55" s="10"/>
      <c r="U55" s="10"/>
      <c r="V55" s="10"/>
      <c r="W55" s="10"/>
      <c r="X55" s="10"/>
      <c r="Y55" s="10"/>
      <c r="Z55" s="10"/>
      <c r="AA55" s="100"/>
      <c r="AB55" s="10"/>
      <c r="AC55" s="10"/>
      <c r="AD55" s="10"/>
      <c r="AE55" s="10"/>
      <c r="AF55" s="10"/>
      <c r="AG55" s="10"/>
      <c r="AH55" s="10"/>
      <c r="AI55" s="10"/>
    </row>
    <row r="56" spans="1:35" ht="13" customHeight="1" x14ac:dyDescent="0.15">
      <c r="A56" s="120"/>
      <c r="B56" s="10"/>
      <c r="C56" s="105"/>
      <c r="D56" s="105"/>
      <c r="E56" s="105"/>
      <c r="F56" s="105"/>
      <c r="G56" s="105"/>
      <c r="H56" s="125"/>
      <c r="I56" s="125"/>
      <c r="J56" s="105"/>
      <c r="K56" s="105"/>
      <c r="L56" s="105"/>
      <c r="M56" s="105"/>
      <c r="N56" s="126"/>
      <c r="O56" s="10"/>
      <c r="P56" s="10"/>
      <c r="Q56" s="10"/>
      <c r="R56" s="10"/>
      <c r="S56" s="10"/>
      <c r="T56" s="10"/>
      <c r="U56" s="10"/>
      <c r="V56" s="10"/>
      <c r="W56" s="10"/>
      <c r="X56" s="10"/>
      <c r="Y56" s="10"/>
      <c r="Z56" s="10"/>
      <c r="AA56" s="100"/>
      <c r="AB56" s="10"/>
      <c r="AC56" s="10"/>
      <c r="AD56" s="10"/>
      <c r="AE56" s="10"/>
      <c r="AF56" s="10"/>
      <c r="AG56" s="10"/>
      <c r="AH56" s="10"/>
      <c r="AI56" s="10"/>
    </row>
    <row r="57" spans="1:35" ht="13" customHeight="1" x14ac:dyDescent="0.15">
      <c r="A57" s="120"/>
      <c r="B57" s="10"/>
      <c r="C57" s="105"/>
      <c r="D57" s="105"/>
      <c r="E57" s="105"/>
      <c r="F57" s="105"/>
      <c r="G57" s="105"/>
      <c r="H57" s="125"/>
      <c r="I57" s="125"/>
      <c r="J57" s="105"/>
      <c r="K57" s="105"/>
      <c r="L57" s="105"/>
      <c r="M57" s="105"/>
      <c r="N57" s="126"/>
      <c r="O57" s="10"/>
      <c r="P57" s="10"/>
      <c r="Q57" s="10"/>
      <c r="R57" s="10"/>
      <c r="S57" s="10"/>
      <c r="T57" s="10"/>
      <c r="U57" s="10"/>
      <c r="V57" s="10"/>
      <c r="W57" s="10"/>
      <c r="X57" s="10"/>
      <c r="Y57" s="10"/>
      <c r="Z57" s="10"/>
      <c r="AA57" s="100"/>
      <c r="AB57" s="10"/>
      <c r="AC57" s="10"/>
      <c r="AD57" s="10"/>
      <c r="AE57" s="10"/>
      <c r="AF57" s="10"/>
      <c r="AG57" s="10"/>
      <c r="AH57" s="10"/>
      <c r="AI57" s="10"/>
    </row>
    <row r="58" spans="1:35" ht="13" customHeight="1" x14ac:dyDescent="0.15">
      <c r="A58" s="120"/>
      <c r="B58" s="10"/>
      <c r="C58" s="105"/>
      <c r="D58" s="105"/>
      <c r="E58" s="105"/>
      <c r="F58" s="105"/>
      <c r="G58" s="105"/>
      <c r="H58" s="125"/>
      <c r="I58" s="125"/>
      <c r="J58" s="105"/>
      <c r="K58" s="105"/>
      <c r="L58" s="105"/>
      <c r="M58" s="105"/>
      <c r="N58" s="126"/>
      <c r="O58" s="10"/>
      <c r="P58" s="10"/>
      <c r="Q58" s="10"/>
      <c r="R58" s="10"/>
      <c r="S58" s="10"/>
      <c r="T58" s="10"/>
      <c r="U58" s="10"/>
      <c r="V58" s="10"/>
      <c r="W58" s="10"/>
      <c r="X58" s="10"/>
      <c r="Y58" s="10"/>
      <c r="Z58" s="10"/>
      <c r="AA58" s="100"/>
      <c r="AB58" s="10"/>
      <c r="AC58" s="10"/>
      <c r="AD58" s="10"/>
      <c r="AE58" s="10"/>
      <c r="AF58" s="10"/>
      <c r="AG58" s="10"/>
      <c r="AH58" s="10"/>
      <c r="AI58" s="10"/>
    </row>
    <row r="59" spans="1:35" ht="13" customHeight="1" x14ac:dyDescent="0.15">
      <c r="A59" s="120"/>
      <c r="B59" s="10"/>
      <c r="C59" s="105"/>
      <c r="D59" s="105"/>
      <c r="E59" s="105"/>
      <c r="F59" s="105"/>
      <c r="G59" s="105"/>
      <c r="H59" s="125"/>
      <c r="I59" s="125"/>
      <c r="J59" s="105"/>
      <c r="K59" s="105"/>
      <c r="L59" s="105"/>
      <c r="M59" s="105"/>
      <c r="N59" s="126"/>
      <c r="O59" s="10"/>
      <c r="P59" s="10"/>
      <c r="Q59" s="10"/>
      <c r="R59" s="10"/>
      <c r="S59" s="10"/>
      <c r="T59" s="10"/>
      <c r="U59" s="10"/>
      <c r="V59" s="10"/>
      <c r="W59" s="10"/>
      <c r="X59" s="10"/>
      <c r="Y59" s="10"/>
      <c r="Z59" s="10"/>
      <c r="AA59" s="100"/>
      <c r="AB59" s="10"/>
      <c r="AC59" s="10"/>
      <c r="AD59" s="10"/>
      <c r="AE59" s="10"/>
      <c r="AF59" s="10"/>
      <c r="AG59" s="10"/>
      <c r="AH59" s="10"/>
      <c r="AI59" s="10"/>
    </row>
    <row r="60" spans="1:35" ht="13" customHeight="1" x14ac:dyDescent="0.15">
      <c r="A60" s="120"/>
      <c r="B60" s="10"/>
      <c r="C60" s="105"/>
      <c r="D60" s="105"/>
      <c r="E60" s="105"/>
      <c r="F60" s="105"/>
      <c r="G60" s="105"/>
      <c r="H60" s="125"/>
      <c r="I60" s="125"/>
      <c r="J60" s="105"/>
      <c r="K60" s="105"/>
      <c r="L60" s="105"/>
      <c r="M60" s="105"/>
      <c r="N60" s="126"/>
      <c r="O60" s="10"/>
      <c r="P60" s="10"/>
      <c r="Q60" s="10"/>
      <c r="R60" s="10"/>
      <c r="S60" s="10"/>
      <c r="T60" s="10"/>
      <c r="U60" s="10"/>
      <c r="V60" s="10"/>
      <c r="W60" s="10"/>
      <c r="X60" s="10"/>
      <c r="Y60" s="10"/>
      <c r="Z60" s="10"/>
      <c r="AA60" s="100"/>
      <c r="AB60" s="10"/>
      <c r="AC60" s="10"/>
      <c r="AD60" s="10"/>
      <c r="AE60" s="10"/>
      <c r="AF60" s="10"/>
      <c r="AG60" s="10"/>
      <c r="AH60" s="10"/>
      <c r="AI60" s="10"/>
    </row>
    <row r="61" spans="1:35" ht="13" customHeight="1" x14ac:dyDescent="0.15">
      <c r="A61" s="120"/>
      <c r="B61" s="10"/>
      <c r="C61" s="105"/>
      <c r="D61" s="105"/>
      <c r="E61" s="105"/>
      <c r="F61" s="105"/>
      <c r="G61" s="105"/>
      <c r="H61" s="125"/>
      <c r="I61" s="125"/>
      <c r="J61" s="105"/>
      <c r="K61" s="105"/>
      <c r="L61" s="105"/>
      <c r="M61" s="105"/>
      <c r="N61" s="126"/>
      <c r="O61" s="10"/>
      <c r="P61" s="10"/>
      <c r="Q61" s="10"/>
      <c r="R61" s="10"/>
      <c r="S61" s="10"/>
      <c r="T61" s="10"/>
      <c r="U61" s="10"/>
      <c r="V61" s="10"/>
      <c r="W61" s="10"/>
      <c r="X61" s="10"/>
      <c r="Y61" s="10"/>
      <c r="Z61" s="10"/>
      <c r="AA61" s="100"/>
      <c r="AB61" s="10"/>
      <c r="AC61" s="10"/>
      <c r="AD61" s="10"/>
      <c r="AE61" s="10"/>
      <c r="AF61" s="10"/>
      <c r="AG61" s="10"/>
      <c r="AH61" s="10"/>
      <c r="AI61" s="10"/>
    </row>
    <row r="62" spans="1:35" ht="13" customHeight="1" x14ac:dyDescent="0.15">
      <c r="A62" s="120"/>
      <c r="B62" s="10"/>
      <c r="C62" s="105"/>
      <c r="D62" s="105"/>
      <c r="E62" s="105"/>
      <c r="F62" s="105"/>
      <c r="G62" s="105"/>
      <c r="H62" s="125"/>
      <c r="I62" s="125"/>
      <c r="J62" s="105"/>
      <c r="K62" s="105"/>
      <c r="L62" s="105"/>
      <c r="M62" s="105"/>
      <c r="N62" s="126"/>
      <c r="O62" s="10"/>
      <c r="P62" s="10"/>
      <c r="Q62" s="10"/>
      <c r="R62" s="10"/>
      <c r="S62" s="10"/>
      <c r="T62" s="10"/>
      <c r="U62" s="10"/>
      <c r="V62" s="10"/>
      <c r="W62" s="10"/>
      <c r="X62" s="10"/>
      <c r="Y62" s="10"/>
      <c r="Z62" s="10"/>
      <c r="AA62" s="100"/>
      <c r="AB62" s="10"/>
      <c r="AC62" s="10"/>
      <c r="AD62" s="10"/>
      <c r="AE62" s="10"/>
      <c r="AF62" s="10"/>
      <c r="AG62" s="10"/>
      <c r="AH62" s="10"/>
      <c r="AI62" s="10"/>
    </row>
    <row r="63" spans="1:35" ht="13" customHeight="1" x14ac:dyDescent="0.15">
      <c r="A63" s="120"/>
      <c r="B63" s="10"/>
      <c r="C63" s="105"/>
      <c r="D63" s="105"/>
      <c r="E63" s="105"/>
      <c r="F63" s="105"/>
      <c r="G63" s="105"/>
      <c r="H63" s="125"/>
      <c r="I63" s="125"/>
      <c r="J63" s="105"/>
      <c r="K63" s="105"/>
      <c r="L63" s="105"/>
      <c r="M63" s="105"/>
      <c r="N63" s="126"/>
      <c r="O63" s="10"/>
      <c r="P63" s="10"/>
      <c r="Q63" s="10"/>
      <c r="R63" s="10"/>
      <c r="S63" s="10"/>
      <c r="T63" s="10"/>
      <c r="U63" s="10"/>
      <c r="V63" s="10"/>
      <c r="W63" s="10"/>
      <c r="X63" s="10"/>
      <c r="Y63" s="10"/>
      <c r="Z63" s="10"/>
      <c r="AA63" s="100"/>
      <c r="AB63" s="10"/>
      <c r="AC63" s="10"/>
      <c r="AD63" s="10"/>
      <c r="AE63" s="10"/>
      <c r="AF63" s="10"/>
      <c r="AG63" s="10"/>
      <c r="AH63" s="10"/>
      <c r="AI63" s="10"/>
    </row>
    <row r="64" spans="1:35" ht="13" customHeight="1" x14ac:dyDescent="0.15">
      <c r="A64" s="120"/>
      <c r="B64" s="10"/>
      <c r="C64" s="105"/>
      <c r="D64" s="105"/>
      <c r="E64" s="105"/>
      <c r="F64" s="105"/>
      <c r="G64" s="105"/>
      <c r="H64" s="125"/>
      <c r="I64" s="125"/>
      <c r="J64" s="105"/>
      <c r="K64" s="105"/>
      <c r="L64" s="105"/>
      <c r="M64" s="105"/>
      <c r="N64" s="126"/>
      <c r="O64" s="10"/>
      <c r="P64" s="10"/>
      <c r="Q64" s="10"/>
      <c r="R64" s="10"/>
      <c r="S64" s="10"/>
      <c r="T64" s="10"/>
      <c r="U64" s="10"/>
      <c r="V64" s="10"/>
      <c r="W64" s="10"/>
      <c r="X64" s="10"/>
      <c r="Y64" s="10"/>
      <c r="Z64" s="10"/>
      <c r="AA64" s="100"/>
      <c r="AB64" s="10"/>
      <c r="AC64" s="10"/>
      <c r="AD64" s="10"/>
      <c r="AE64" s="10"/>
      <c r="AF64" s="10"/>
      <c r="AG64" s="10"/>
      <c r="AH64" s="10"/>
      <c r="AI64" s="10"/>
    </row>
    <row r="65" spans="1:38" ht="13" customHeight="1" x14ac:dyDescent="0.15">
      <c r="A65" s="120"/>
      <c r="B65" s="10"/>
      <c r="C65" s="105"/>
      <c r="D65" s="105"/>
      <c r="E65" s="105"/>
      <c r="F65" s="105"/>
      <c r="G65" s="105"/>
      <c r="H65" s="125"/>
      <c r="I65" s="125"/>
      <c r="J65" s="105"/>
      <c r="K65" s="105"/>
      <c r="L65" s="105"/>
      <c r="M65" s="105"/>
      <c r="N65" s="126"/>
      <c r="O65" s="10"/>
      <c r="P65" s="10"/>
      <c r="Q65" s="10"/>
      <c r="R65" s="10"/>
      <c r="S65" s="10"/>
      <c r="T65" s="10"/>
      <c r="U65" s="10"/>
      <c r="V65" s="10"/>
      <c r="W65" s="10"/>
      <c r="X65" s="10"/>
      <c r="Y65" s="10"/>
      <c r="Z65" s="10"/>
      <c r="AA65" s="100"/>
      <c r="AB65" s="10"/>
      <c r="AC65" s="10"/>
      <c r="AD65" s="10"/>
      <c r="AE65" s="10"/>
      <c r="AF65" s="10"/>
      <c r="AG65" s="10"/>
      <c r="AH65" s="10"/>
      <c r="AI65" s="10"/>
    </row>
    <row r="66" spans="1:38" ht="30.75" customHeight="1" x14ac:dyDescent="0.15">
      <c r="A66" s="475"/>
      <c r="B66" s="475"/>
      <c r="C66" s="475"/>
      <c r="D66" s="127"/>
      <c r="E66" s="105"/>
      <c r="F66" s="105"/>
      <c r="G66" s="105"/>
      <c r="H66" s="125"/>
      <c r="I66" s="125"/>
      <c r="J66" s="105"/>
      <c r="K66" s="105"/>
      <c r="L66" s="105"/>
      <c r="M66" s="105"/>
      <c r="N66" s="126"/>
      <c r="O66" s="10"/>
      <c r="P66" s="10"/>
      <c r="Q66" s="10"/>
      <c r="R66" s="10"/>
      <c r="S66" s="10"/>
      <c r="T66" s="10"/>
      <c r="U66" s="10"/>
      <c r="V66" s="10"/>
      <c r="W66" s="10"/>
      <c r="X66" s="10"/>
      <c r="Y66" s="10"/>
      <c r="Z66" s="10"/>
      <c r="AA66" s="100"/>
      <c r="AB66" s="10"/>
      <c r="AC66" s="10"/>
      <c r="AD66" s="10"/>
      <c r="AE66" s="10"/>
      <c r="AF66" s="10"/>
      <c r="AG66" s="10"/>
      <c r="AH66" s="10"/>
      <c r="AI66" s="10"/>
    </row>
    <row r="67" spans="1:38" ht="12" customHeight="1" x14ac:dyDescent="0.15">
      <c r="A67" s="103"/>
      <c r="B67" s="10"/>
      <c r="C67" s="105"/>
      <c r="D67" s="105"/>
      <c r="E67" s="105"/>
      <c r="F67" s="105"/>
      <c r="G67" s="105"/>
      <c r="H67" s="125"/>
      <c r="I67" s="125"/>
      <c r="J67" s="105"/>
      <c r="K67" s="105"/>
      <c r="L67" s="105"/>
      <c r="M67" s="105"/>
      <c r="N67" s="126"/>
      <c r="O67" s="10"/>
      <c r="P67" s="10"/>
      <c r="Q67" s="10"/>
      <c r="R67" s="10"/>
      <c r="S67" s="10"/>
      <c r="T67" s="10"/>
      <c r="U67" s="10"/>
      <c r="V67" s="10"/>
      <c r="W67" s="10"/>
      <c r="X67" s="10"/>
      <c r="Y67" s="10"/>
      <c r="Z67" s="10"/>
      <c r="AA67" s="100"/>
      <c r="AB67" s="10"/>
      <c r="AC67" s="10"/>
      <c r="AD67" s="10"/>
      <c r="AE67" s="10"/>
      <c r="AF67" s="10"/>
      <c r="AG67" s="10"/>
      <c r="AH67" s="10"/>
      <c r="AI67" s="10"/>
    </row>
    <row r="68" spans="1:38" ht="16" x14ac:dyDescent="0.15">
      <c r="A68" s="475" t="s">
        <v>755</v>
      </c>
      <c r="B68" s="10"/>
      <c r="C68" s="105"/>
      <c r="D68" s="105"/>
      <c r="E68" s="105"/>
      <c r="F68" s="105"/>
      <c r="G68" s="105"/>
      <c r="H68" s="125"/>
      <c r="I68" s="125"/>
      <c r="J68" s="105"/>
      <c r="K68" s="105"/>
      <c r="L68" s="105"/>
      <c r="M68" s="105"/>
      <c r="N68" s="126"/>
      <c r="O68" s="10"/>
      <c r="P68" s="10"/>
      <c r="Q68" s="10"/>
      <c r="R68" s="10"/>
      <c r="S68" s="10"/>
      <c r="T68" s="10"/>
      <c r="U68" s="10"/>
      <c r="V68" s="10"/>
      <c r="W68" s="10"/>
      <c r="X68" s="10"/>
      <c r="Y68" s="10"/>
      <c r="Z68" s="10"/>
      <c r="AA68" s="100"/>
      <c r="AB68" s="10"/>
      <c r="AC68" s="10"/>
      <c r="AD68" s="10"/>
      <c r="AE68" s="10"/>
      <c r="AF68" s="10"/>
      <c r="AG68" s="10"/>
      <c r="AH68" s="10"/>
      <c r="AI68" s="10"/>
    </row>
    <row r="69" spans="1:38" x14ac:dyDescent="0.15">
      <c r="A69" s="120" t="s">
        <v>79</v>
      </c>
      <c r="B69" s="10"/>
      <c r="C69" s="105"/>
      <c r="D69" s="105"/>
      <c r="E69" s="105"/>
      <c r="F69" s="105"/>
      <c r="G69" s="105"/>
      <c r="H69" s="125"/>
      <c r="I69" s="125"/>
      <c r="J69" s="105"/>
      <c r="K69" s="105"/>
      <c r="L69" s="105"/>
      <c r="M69" s="105"/>
      <c r="N69" s="126"/>
      <c r="O69" s="10"/>
      <c r="P69" s="10"/>
      <c r="Q69" s="10"/>
      <c r="R69" s="10"/>
      <c r="S69" s="10"/>
      <c r="T69" s="10"/>
      <c r="U69" s="10"/>
      <c r="V69" s="10"/>
      <c r="W69" s="10"/>
      <c r="X69" s="10"/>
      <c r="Y69" s="10"/>
      <c r="Z69" s="10"/>
      <c r="AA69" s="100"/>
      <c r="AB69" s="10"/>
      <c r="AC69" s="10"/>
      <c r="AD69" s="10"/>
      <c r="AE69" s="10"/>
      <c r="AF69" s="10"/>
      <c r="AG69" s="10"/>
      <c r="AH69" s="10"/>
      <c r="AI69" s="10"/>
    </row>
    <row r="70" spans="1:38" ht="28" x14ac:dyDescent="0.15">
      <c r="A70" s="480" t="s">
        <v>108</v>
      </c>
      <c r="B70" s="107" t="s">
        <v>52</v>
      </c>
      <c r="C70" s="107" t="s">
        <v>53</v>
      </c>
      <c r="D70" s="107" t="s">
        <v>54</v>
      </c>
      <c r="E70" s="107" t="s">
        <v>55</v>
      </c>
      <c r="F70" s="107" t="s">
        <v>56</v>
      </c>
      <c r="G70" s="129" t="s">
        <v>99</v>
      </c>
      <c r="H70" s="129" t="s">
        <v>952</v>
      </c>
      <c r="I70" s="129" t="s">
        <v>59</v>
      </c>
      <c r="J70" s="129" t="s">
        <v>640</v>
      </c>
      <c r="K70" s="130" t="s">
        <v>60</v>
      </c>
      <c r="L70" s="122" t="s">
        <v>96</v>
      </c>
      <c r="M70" s="122" t="s">
        <v>62</v>
      </c>
      <c r="N70" s="122" t="s">
        <v>63</v>
      </c>
      <c r="O70" s="131"/>
      <c r="P70" s="10"/>
      <c r="Q70" s="10"/>
      <c r="R70" s="10"/>
      <c r="S70" s="10"/>
      <c r="T70" s="10"/>
      <c r="U70" s="10"/>
      <c r="V70" s="10"/>
      <c r="W70" s="10"/>
      <c r="X70" s="10"/>
      <c r="Y70" s="10"/>
      <c r="Z70" s="100"/>
      <c r="AA70" s="10"/>
      <c r="AB70" s="10"/>
      <c r="AC70" s="10"/>
      <c r="AD70" s="10"/>
      <c r="AE70" s="10"/>
      <c r="AF70" s="10"/>
      <c r="AG70" s="10"/>
      <c r="AH70" s="10"/>
    </row>
    <row r="71" spans="1:38" ht="14" x14ac:dyDescent="0.15">
      <c r="A71" s="115" t="s">
        <v>97</v>
      </c>
      <c r="B71" s="116">
        <f t="shared" ref="B71:M71" si="5">B75/1024</f>
        <v>4.540929998984209E-2</v>
      </c>
      <c r="C71" s="116">
        <f t="shared" si="5"/>
        <v>1.2079578609573145</v>
      </c>
      <c r="D71" s="116">
        <f t="shared" si="5"/>
        <v>0.13483794477269825</v>
      </c>
      <c r="E71" s="116">
        <f t="shared" si="5"/>
        <v>5.1868890544937987</v>
      </c>
      <c r="F71" s="116">
        <f t="shared" si="5"/>
        <v>8.8182626607704095E-2</v>
      </c>
      <c r="G71" s="116">
        <f t="shared" si="5"/>
        <v>3.6633080184401465E-2</v>
      </c>
      <c r="H71" s="116">
        <f t="shared" si="5"/>
        <v>0.10702030249558399</v>
      </c>
      <c r="I71" s="116">
        <f t="shared" si="5"/>
        <v>7.961559645355E-2</v>
      </c>
      <c r="J71" s="116">
        <f t="shared" si="5"/>
        <v>2.6632078350712596</v>
      </c>
      <c r="K71" s="116">
        <f t="shared" si="5"/>
        <v>0.75118423959789649</v>
      </c>
      <c r="L71" s="116">
        <f t="shared" si="5"/>
        <v>0.4392889310847744</v>
      </c>
      <c r="M71" s="116">
        <f t="shared" si="5"/>
        <v>7.0853923690265136E-2</v>
      </c>
      <c r="N71" s="116">
        <f>SUM(B71:M71)</f>
        <v>10.811080695399088</v>
      </c>
      <c r="O71" s="113"/>
      <c r="P71" s="10"/>
      <c r="Q71" s="10"/>
      <c r="R71" s="10"/>
      <c r="S71" s="10"/>
      <c r="T71" s="10"/>
      <c r="U71" s="10"/>
      <c r="V71" s="10"/>
      <c r="W71" s="10"/>
      <c r="X71" s="10"/>
      <c r="Y71" s="10"/>
      <c r="Z71" s="100"/>
      <c r="AA71" s="10"/>
      <c r="AB71" s="10"/>
      <c r="AC71" s="10"/>
      <c r="AD71" s="10"/>
      <c r="AE71" s="10"/>
      <c r="AF71" s="10"/>
      <c r="AG71" s="10"/>
      <c r="AH71" s="10"/>
    </row>
    <row r="72" spans="1:38" x14ac:dyDescent="0.15">
      <c r="A72" s="120"/>
      <c r="B72" s="132"/>
      <c r="C72" s="132"/>
      <c r="D72" s="132"/>
      <c r="E72" s="132"/>
      <c r="F72" s="132"/>
      <c r="G72" s="132"/>
      <c r="H72" s="132"/>
      <c r="I72" s="132"/>
      <c r="J72" s="132"/>
      <c r="K72" s="132"/>
      <c r="L72" s="132"/>
      <c r="M72" s="132"/>
      <c r="N72" s="132"/>
      <c r="O72" s="10"/>
      <c r="P72" s="10"/>
      <c r="Q72" s="10"/>
      <c r="R72" s="10"/>
      <c r="S72" s="10"/>
      <c r="T72" s="10"/>
      <c r="U72" s="10"/>
      <c r="V72" s="10"/>
      <c r="W72" s="10"/>
      <c r="X72" s="10"/>
      <c r="Y72" s="10"/>
      <c r="Z72" s="10"/>
      <c r="AA72" s="100"/>
      <c r="AB72" s="10"/>
      <c r="AC72" s="10"/>
      <c r="AD72" s="10"/>
      <c r="AE72" s="10"/>
      <c r="AF72" s="10"/>
      <c r="AG72" s="10"/>
      <c r="AH72" s="10"/>
      <c r="AI72" s="10"/>
    </row>
    <row r="73" spans="1:38" x14ac:dyDescent="0.15">
      <c r="A73" s="120" t="s">
        <v>65</v>
      </c>
      <c r="B73" s="10"/>
      <c r="C73" s="105"/>
      <c r="D73" s="105"/>
      <c r="E73" s="105"/>
      <c r="F73" s="105"/>
      <c r="G73" s="105"/>
      <c r="H73" s="125"/>
      <c r="I73" s="125"/>
      <c r="J73" s="105"/>
      <c r="K73" s="105"/>
      <c r="L73" s="105"/>
      <c r="M73" s="105"/>
      <c r="N73" s="105"/>
      <c r="O73" s="10"/>
      <c r="P73" s="10"/>
      <c r="Q73" s="10"/>
      <c r="R73" s="10"/>
      <c r="S73" s="10"/>
      <c r="T73" s="10"/>
      <c r="U73" s="10"/>
      <c r="V73" s="10"/>
      <c r="W73" s="10"/>
      <c r="X73" s="10"/>
      <c r="Y73" s="10"/>
      <c r="Z73" s="10"/>
      <c r="AA73" s="100"/>
      <c r="AB73" s="10"/>
      <c r="AC73" s="10"/>
      <c r="AD73" s="10"/>
      <c r="AE73" s="10"/>
      <c r="AF73" s="10"/>
      <c r="AG73" s="10"/>
      <c r="AH73" s="10"/>
      <c r="AI73" s="10"/>
    </row>
    <row r="74" spans="1:38" ht="14" x14ac:dyDescent="0.15">
      <c r="A74" s="910" t="s">
        <v>756</v>
      </c>
      <c r="B74" s="122" t="s">
        <v>52</v>
      </c>
      <c r="C74" s="26" t="s">
        <v>53</v>
      </c>
      <c r="D74" s="122" t="s">
        <v>54</v>
      </c>
      <c r="E74" s="122" t="s">
        <v>55</v>
      </c>
      <c r="F74" s="122" t="s">
        <v>56</v>
      </c>
      <c r="G74" s="122" t="s">
        <v>99</v>
      </c>
      <c r="H74" s="122" t="s">
        <v>952</v>
      </c>
      <c r="I74" s="26" t="s">
        <v>59</v>
      </c>
      <c r="J74" s="129" t="s">
        <v>640</v>
      </c>
      <c r="K74" s="122" t="s">
        <v>60</v>
      </c>
      <c r="L74" s="122" t="s">
        <v>96</v>
      </c>
      <c r="M74" s="26" t="s">
        <v>62</v>
      </c>
      <c r="N74" s="122" t="s">
        <v>63</v>
      </c>
      <c r="O74" s="122"/>
      <c r="P74" s="122"/>
      <c r="Q74" s="122"/>
      <c r="R74" s="35"/>
      <c r="S74" s="122"/>
      <c r="T74" s="122"/>
      <c r="U74" s="35"/>
      <c r="V74" s="123"/>
      <c r="W74" s="10"/>
      <c r="X74" s="10"/>
      <c r="Y74" s="10"/>
      <c r="Z74" s="10"/>
      <c r="AA74" s="100"/>
      <c r="AB74" s="10"/>
      <c r="AC74" s="10"/>
      <c r="AD74" s="10"/>
      <c r="AE74" s="10"/>
      <c r="AF74" s="10"/>
      <c r="AG74" s="10"/>
      <c r="AH74" s="10"/>
      <c r="AI74" s="10"/>
      <c r="AJ74" s="10"/>
      <c r="AK74" s="10"/>
      <c r="AL74" s="10"/>
    </row>
    <row r="75" spans="1:38" ht="23" customHeight="1" x14ac:dyDescent="0.15">
      <c r="A75" s="911"/>
      <c r="B75" s="116">
        <f>SUM(F79:F79)</f>
        <v>46.499123189598301</v>
      </c>
      <c r="C75" s="116">
        <f>B79</f>
        <v>1236.94884962029</v>
      </c>
      <c r="D75" s="116">
        <f>C79</f>
        <v>138.07405544724301</v>
      </c>
      <c r="E75" s="116">
        <f>D79</f>
        <v>5311.3743918016498</v>
      </c>
      <c r="F75" s="116">
        <f>E79</f>
        <v>90.299009646288994</v>
      </c>
      <c r="G75" s="116">
        <f>SUM(G79:G79)</f>
        <v>37.5122741088271</v>
      </c>
      <c r="H75" s="116">
        <f>H79</f>
        <v>109.588789755478</v>
      </c>
      <c r="I75" s="116">
        <f>SUM(I79:J79)</f>
        <v>81.5263707684352</v>
      </c>
      <c r="J75" s="116">
        <f>K79</f>
        <v>2727.1248231129698</v>
      </c>
      <c r="K75" s="116">
        <f>L79</f>
        <v>769.212661348246</v>
      </c>
      <c r="L75" s="116">
        <f>M79</f>
        <v>449.83186543080899</v>
      </c>
      <c r="M75" s="116">
        <f>N79</f>
        <v>72.554417858831499</v>
      </c>
      <c r="N75" s="116">
        <f>SUM(B75:M75)</f>
        <v>11070.546632088666</v>
      </c>
      <c r="O75" s="481"/>
      <c r="P75" s="481"/>
      <c r="Q75" s="481"/>
      <c r="R75" s="481"/>
      <c r="S75" s="481"/>
      <c r="T75" s="481"/>
      <c r="U75" s="481"/>
      <c r="V75" s="481"/>
      <c r="W75" s="10"/>
      <c r="X75" s="10"/>
      <c r="Y75" s="10"/>
      <c r="Z75" s="10"/>
      <c r="AA75" s="10"/>
      <c r="AB75" s="10"/>
      <c r="AC75" s="10"/>
    </row>
    <row r="76" spans="1:38" x14ac:dyDescent="0.15">
      <c r="A76" s="120"/>
      <c r="B76" s="10"/>
      <c r="C76" s="10"/>
      <c r="D76" s="105"/>
      <c r="E76" s="105"/>
      <c r="F76" s="105"/>
      <c r="G76" s="105"/>
      <c r="H76" s="105"/>
      <c r="I76" s="105"/>
      <c r="J76" s="125"/>
      <c r="K76" s="105"/>
      <c r="L76" s="105"/>
      <c r="M76" s="105"/>
      <c r="N76" s="105"/>
      <c r="O76" s="126"/>
      <c r="P76" s="10"/>
      <c r="Q76" s="10"/>
      <c r="R76" s="10"/>
      <c r="S76" s="10"/>
      <c r="T76" s="10"/>
      <c r="U76" s="10"/>
      <c r="V76" s="10"/>
      <c r="W76" s="10"/>
      <c r="X76" s="10"/>
      <c r="Y76" s="10"/>
      <c r="Z76" s="10"/>
      <c r="AA76" s="100"/>
      <c r="AB76" s="10"/>
      <c r="AC76" s="10"/>
      <c r="AD76" s="10"/>
      <c r="AE76" s="10"/>
      <c r="AF76" s="10"/>
      <c r="AG76" s="10"/>
      <c r="AH76" s="10"/>
      <c r="AI76" s="10"/>
    </row>
    <row r="77" spans="1:38" x14ac:dyDescent="0.15">
      <c r="A77" s="120" t="s">
        <v>72</v>
      </c>
      <c r="B77" s="10"/>
      <c r="C77" s="10"/>
      <c r="D77" s="105"/>
      <c r="E77" s="105"/>
      <c r="F77" s="105"/>
      <c r="G77" s="105"/>
      <c r="H77" s="105"/>
      <c r="I77" s="105"/>
      <c r="J77" s="125"/>
      <c r="K77" s="105"/>
      <c r="L77" s="105"/>
      <c r="M77" s="105"/>
      <c r="N77" s="105"/>
      <c r="O77" s="126"/>
      <c r="P77" s="10"/>
      <c r="Q77" s="10"/>
      <c r="R77" s="10"/>
      <c r="S77" s="10"/>
      <c r="T77" s="10"/>
      <c r="U77" s="10"/>
      <c r="V77" s="10"/>
      <c r="W77" s="10"/>
      <c r="X77" s="10"/>
      <c r="Y77" s="10"/>
      <c r="Z77" s="10"/>
      <c r="AA77" s="100"/>
      <c r="AB77" s="10"/>
      <c r="AC77" s="10"/>
      <c r="AD77" s="10"/>
      <c r="AE77" s="10"/>
      <c r="AF77" s="10"/>
      <c r="AG77" s="10"/>
      <c r="AH77" s="10"/>
      <c r="AI77" s="10"/>
    </row>
    <row r="78" spans="1:38" ht="14" x14ac:dyDescent="0.15">
      <c r="A78" s="910" t="s">
        <v>757</v>
      </c>
      <c r="B78" s="122" t="s">
        <v>53</v>
      </c>
      <c r="C78" s="26" t="s">
        <v>54</v>
      </c>
      <c r="D78" s="122" t="s">
        <v>55</v>
      </c>
      <c r="E78" s="122" t="s">
        <v>56</v>
      </c>
      <c r="F78" s="122" t="s">
        <v>102</v>
      </c>
      <c r="G78" s="122" t="s">
        <v>57</v>
      </c>
      <c r="H78" s="122" t="s">
        <v>58</v>
      </c>
      <c r="I78" s="122" t="s">
        <v>59</v>
      </c>
      <c r="J78" s="122" t="s">
        <v>92</v>
      </c>
      <c r="K78" s="129" t="s">
        <v>640</v>
      </c>
      <c r="L78" s="122" t="s">
        <v>60</v>
      </c>
      <c r="M78" s="122" t="s">
        <v>78</v>
      </c>
      <c r="N78" s="35" t="s">
        <v>62</v>
      </c>
      <c r="O78" s="123" t="s">
        <v>63</v>
      </c>
      <c r="P78" s="10"/>
      <c r="Q78" s="10"/>
      <c r="R78" s="10"/>
      <c r="S78" s="10"/>
      <c r="T78" s="100"/>
      <c r="U78" s="10"/>
      <c r="V78" s="10"/>
      <c r="W78" s="10"/>
      <c r="X78" s="10"/>
      <c r="Y78" s="10"/>
      <c r="Z78" s="10"/>
      <c r="AA78" s="10"/>
      <c r="AB78" s="10"/>
      <c r="AC78" s="10"/>
      <c r="AD78" s="10"/>
      <c r="AE78" s="10"/>
    </row>
    <row r="79" spans="1:38" ht="23" customHeight="1" x14ac:dyDescent="0.15">
      <c r="A79" s="911"/>
      <c r="B79" s="116">
        <v>1236.94884962029</v>
      </c>
      <c r="C79" s="116">
        <v>138.07405544724301</v>
      </c>
      <c r="D79" s="116">
        <v>5311.3743918016498</v>
      </c>
      <c r="E79" s="116">
        <v>90.299009646288994</v>
      </c>
      <c r="F79" s="116">
        <v>46.499123189598301</v>
      </c>
      <c r="G79" s="116">
        <v>37.5122741088271</v>
      </c>
      <c r="H79" s="116">
        <v>109.588789755478</v>
      </c>
      <c r="I79" s="116">
        <v>15.137423343956399</v>
      </c>
      <c r="J79" s="116">
        <v>66.3889474244788</v>
      </c>
      <c r="K79" s="116">
        <v>2727.1248231129698</v>
      </c>
      <c r="L79" s="116">
        <v>769.212661348246</v>
      </c>
      <c r="M79" s="116">
        <v>449.83186543080899</v>
      </c>
      <c r="N79" s="116">
        <v>72.554417858831499</v>
      </c>
      <c r="O79" s="116">
        <f>SUM(B79:N79)</f>
        <v>11070.546632088666</v>
      </c>
      <c r="P79" s="10"/>
      <c r="Q79" s="10"/>
      <c r="R79" s="10"/>
      <c r="S79" s="10"/>
      <c r="T79" s="10"/>
      <c r="U79" s="10"/>
      <c r="V79" s="10"/>
      <c r="AA79" s="18"/>
    </row>
    <row r="80" spans="1:38" ht="24.75" customHeight="1" x14ac:dyDescent="0.15">
      <c r="A80" s="142"/>
      <c r="B80" s="105"/>
      <c r="C80" s="105"/>
      <c r="D80" s="105"/>
      <c r="E80" s="105"/>
      <c r="F80" s="105"/>
      <c r="G80" s="105"/>
      <c r="H80" s="105"/>
      <c r="I80" s="105"/>
      <c r="J80" s="105"/>
      <c r="K80" s="105"/>
      <c r="L80" s="105"/>
      <c r="M80" s="105"/>
      <c r="N80" s="105"/>
      <c r="O80" s="105"/>
      <c r="P80" s="105"/>
      <c r="Q80" s="105"/>
      <c r="R80" s="105"/>
      <c r="S80" s="114"/>
      <c r="T80" s="105"/>
      <c r="U80" s="104"/>
      <c r="V80" s="104"/>
      <c r="W80" s="104"/>
      <c r="X80" s="105"/>
      <c r="Y80" s="10"/>
      <c r="Z80" s="10"/>
      <c r="AA80" s="100"/>
      <c r="AB80" s="10"/>
      <c r="AC80" s="10"/>
      <c r="AD80" s="10"/>
      <c r="AE80" s="10"/>
      <c r="AF80" s="10"/>
      <c r="AG80" s="10"/>
      <c r="AH80" s="10"/>
    </row>
    <row r="81" spans="1:36" ht="24.75" customHeight="1" x14ac:dyDescent="0.15">
      <c r="A81" s="475" t="s">
        <v>758</v>
      </c>
      <c r="B81" s="105"/>
      <c r="C81" s="105"/>
      <c r="D81" s="105"/>
      <c r="E81" s="105"/>
      <c r="F81" s="105"/>
      <c r="G81" s="105"/>
      <c r="H81" s="105"/>
      <c r="I81" s="105"/>
      <c r="J81" s="105"/>
      <c r="K81" s="105"/>
      <c r="L81" s="105"/>
      <c r="M81" s="105"/>
      <c r="N81" s="105"/>
      <c r="O81" s="105"/>
      <c r="P81" s="105"/>
      <c r="Q81" s="105"/>
      <c r="R81" s="105"/>
      <c r="S81" s="114"/>
      <c r="T81" s="105"/>
      <c r="U81" s="104"/>
      <c r="V81" s="104"/>
      <c r="W81" s="104"/>
      <c r="X81" s="105"/>
      <c r="Y81" s="10"/>
      <c r="Z81" s="10"/>
      <c r="AA81" s="100"/>
      <c r="AB81" s="10"/>
      <c r="AC81" s="10"/>
      <c r="AD81" s="10"/>
      <c r="AE81" s="10"/>
      <c r="AF81" s="10"/>
      <c r="AG81" s="10"/>
      <c r="AH81" s="10"/>
    </row>
    <row r="82" spans="1:36" x14ac:dyDescent="0.15">
      <c r="A82" s="120" t="s">
        <v>79</v>
      </c>
      <c r="B82" s="10"/>
      <c r="C82" s="10"/>
      <c r="D82" s="105"/>
      <c r="E82" s="105"/>
      <c r="F82" s="105"/>
      <c r="G82" s="105"/>
      <c r="H82" s="105"/>
      <c r="I82" s="105"/>
      <c r="J82" s="125"/>
      <c r="K82" s="105"/>
      <c r="L82" s="105"/>
      <c r="M82" s="105"/>
      <c r="N82" s="105"/>
      <c r="O82" s="126"/>
      <c r="P82" s="10"/>
      <c r="Q82" s="10"/>
      <c r="R82" s="10"/>
      <c r="S82" s="10"/>
      <c r="T82" s="10"/>
      <c r="U82" s="10"/>
      <c r="V82" s="10"/>
      <c r="W82" s="10"/>
      <c r="X82" s="10"/>
      <c r="Y82" s="10"/>
      <c r="Z82" s="10"/>
      <c r="AA82" s="100"/>
      <c r="AB82" s="10"/>
      <c r="AC82" s="10"/>
      <c r="AD82" s="10"/>
      <c r="AE82" s="10"/>
      <c r="AF82" s="10"/>
      <c r="AG82" s="10"/>
      <c r="AH82" s="10"/>
      <c r="AI82" s="10"/>
    </row>
    <row r="83" spans="1:36" ht="24.75" customHeight="1" x14ac:dyDescent="0.15">
      <c r="A83" s="910" t="s">
        <v>759</v>
      </c>
      <c r="B83" s="122" t="s">
        <v>52</v>
      </c>
      <c r="C83" s="26" t="s">
        <v>53</v>
      </c>
      <c r="D83" s="122" t="s">
        <v>54</v>
      </c>
      <c r="E83" s="122" t="s">
        <v>55</v>
      </c>
      <c r="F83" s="122" t="s">
        <v>56</v>
      </c>
      <c r="G83" s="122" t="s">
        <v>99</v>
      </c>
      <c r="H83" s="122" t="s">
        <v>952</v>
      </c>
      <c r="I83" s="26" t="s">
        <v>59</v>
      </c>
      <c r="J83" s="129" t="s">
        <v>640</v>
      </c>
      <c r="K83" s="122" t="s">
        <v>60</v>
      </c>
      <c r="L83" s="122" t="s">
        <v>96</v>
      </c>
      <c r="M83" s="26" t="s">
        <v>62</v>
      </c>
      <c r="N83" s="122" t="s">
        <v>63</v>
      </c>
      <c r="O83" s="105"/>
      <c r="P83" s="105"/>
      <c r="Q83" s="105"/>
      <c r="R83" s="105"/>
      <c r="S83" s="114"/>
      <c r="T83" s="105"/>
      <c r="U83" s="104"/>
      <c r="V83" s="104"/>
      <c r="W83" s="104"/>
      <c r="X83" s="105"/>
      <c r="Y83" s="10"/>
      <c r="Z83" s="10"/>
      <c r="AA83" s="100"/>
      <c r="AB83" s="10"/>
      <c r="AC83" s="10"/>
      <c r="AD83" s="10"/>
      <c r="AE83" s="10"/>
      <c r="AF83" s="10"/>
      <c r="AG83" s="10"/>
      <c r="AH83" s="10"/>
    </row>
    <row r="84" spans="1:36" ht="24.75" customHeight="1" x14ac:dyDescent="0.15">
      <c r="A84" s="911"/>
      <c r="B84" s="479">
        <f>B87/1024</f>
        <v>3142.6228653905264</v>
      </c>
      <c r="C84" s="479">
        <f t="shared" ref="C84:N84" si="6">C87/1024</f>
        <v>7046.9466499104692</v>
      </c>
      <c r="D84" s="479">
        <f t="shared" si="6"/>
        <v>247.40886884517704</v>
      </c>
      <c r="E84" s="479">
        <f t="shared" si="6"/>
        <v>5609.586306892762</v>
      </c>
      <c r="F84" s="479">
        <f t="shared" si="6"/>
        <v>26.237466519949471</v>
      </c>
      <c r="G84" s="479">
        <f t="shared" si="6"/>
        <v>7854.7410374871542</v>
      </c>
      <c r="H84" s="479">
        <f t="shared" si="6"/>
        <v>9631.8542780975458</v>
      </c>
      <c r="I84" s="479">
        <f t="shared" si="6"/>
        <v>741.9419173061566</v>
      </c>
      <c r="J84" s="479">
        <f t="shared" si="6"/>
        <v>1419.2565291333219</v>
      </c>
      <c r="K84" s="479">
        <f t="shared" si="6"/>
        <v>334.68256025501478</v>
      </c>
      <c r="L84" s="479">
        <f t="shared" si="6"/>
        <v>608.16590161141198</v>
      </c>
      <c r="M84" s="479">
        <f t="shared" si="6"/>
        <v>13.233766058233382</v>
      </c>
      <c r="N84" s="479">
        <f t="shared" si="6"/>
        <v>36676.678147507722</v>
      </c>
      <c r="O84" s="105"/>
      <c r="P84" s="105"/>
      <c r="Q84" s="105"/>
      <c r="R84" s="105"/>
      <c r="S84" s="114"/>
      <c r="T84" s="105"/>
      <c r="U84" s="104"/>
      <c r="V84" s="104"/>
      <c r="W84" s="104"/>
      <c r="X84" s="105"/>
      <c r="Y84" s="10"/>
      <c r="Z84" s="10"/>
      <c r="AA84" s="100"/>
      <c r="AB84" s="10"/>
      <c r="AC84" s="10"/>
      <c r="AD84" s="10"/>
      <c r="AE84" s="10"/>
      <c r="AF84" s="10"/>
      <c r="AG84" s="10"/>
      <c r="AH84" s="10"/>
    </row>
    <row r="85" spans="1:36" x14ac:dyDescent="0.15">
      <c r="A85" s="120" t="s">
        <v>65</v>
      </c>
      <c r="B85" s="10"/>
      <c r="C85" s="10"/>
      <c r="D85" s="105"/>
      <c r="E85" s="105"/>
      <c r="F85" s="105"/>
      <c r="G85" s="105"/>
      <c r="H85" s="105"/>
      <c r="I85" s="105"/>
      <c r="J85" s="125"/>
      <c r="K85" s="105"/>
      <c r="L85" s="105"/>
      <c r="M85" s="105"/>
      <c r="N85" s="105"/>
      <c r="O85" s="126"/>
      <c r="P85" s="10"/>
      <c r="Q85" s="10"/>
      <c r="R85" s="10"/>
      <c r="S85" s="10"/>
      <c r="T85" s="10"/>
      <c r="U85" s="10"/>
      <c r="V85" s="10"/>
      <c r="W85" s="10"/>
      <c r="X85" s="10"/>
      <c r="Y85" s="10"/>
      <c r="Z85" s="10"/>
      <c r="AA85" s="100"/>
      <c r="AB85" s="10"/>
      <c r="AC85" s="10"/>
      <c r="AD85" s="10"/>
      <c r="AE85" s="10"/>
      <c r="AF85" s="10"/>
      <c r="AG85" s="10"/>
      <c r="AH85" s="10"/>
      <c r="AI85" s="10"/>
    </row>
    <row r="86" spans="1:36" ht="24.75" customHeight="1" x14ac:dyDescent="0.15">
      <c r="A86" s="910" t="s">
        <v>756</v>
      </c>
      <c r="B86" s="122" t="s">
        <v>52</v>
      </c>
      <c r="C86" s="26" t="s">
        <v>53</v>
      </c>
      <c r="D86" s="122" t="s">
        <v>54</v>
      </c>
      <c r="E86" s="122" t="s">
        <v>55</v>
      </c>
      <c r="F86" s="122" t="s">
        <v>56</v>
      </c>
      <c r="G86" s="122" t="s">
        <v>99</v>
      </c>
      <c r="H86" s="122" t="s">
        <v>952</v>
      </c>
      <c r="I86" s="26" t="s">
        <v>59</v>
      </c>
      <c r="J86" s="129" t="s">
        <v>640</v>
      </c>
      <c r="K86" s="122" t="s">
        <v>60</v>
      </c>
      <c r="L86" s="122" t="s">
        <v>96</v>
      </c>
      <c r="M86" s="26" t="s">
        <v>62</v>
      </c>
      <c r="N86" s="122" t="s">
        <v>63</v>
      </c>
      <c r="O86" s="105"/>
      <c r="P86" s="105"/>
      <c r="Q86" s="105"/>
      <c r="R86" s="105"/>
      <c r="S86" s="114"/>
      <c r="T86" s="105"/>
      <c r="U86" s="104"/>
      <c r="V86" s="104"/>
      <c r="W86" s="104"/>
      <c r="X86" s="105"/>
      <c r="Y86" s="10"/>
      <c r="Z86" s="10"/>
      <c r="AA86" s="100"/>
      <c r="AB86" s="10"/>
      <c r="AC86" s="10"/>
      <c r="AD86" s="10"/>
      <c r="AE86" s="10"/>
      <c r="AF86" s="10"/>
      <c r="AG86" s="10"/>
      <c r="AH86" s="10"/>
    </row>
    <row r="87" spans="1:36" ht="24.75" customHeight="1" x14ac:dyDescent="0.15">
      <c r="A87" s="911"/>
      <c r="B87" s="116">
        <f>SUM(F90:I90)</f>
        <v>3218045.814159899</v>
      </c>
      <c r="C87" s="116">
        <f>B90</f>
        <v>7216073.3695083205</v>
      </c>
      <c r="D87" s="116">
        <f>C90</f>
        <v>253346.68169746129</v>
      </c>
      <c r="E87" s="116">
        <f>D90</f>
        <v>5744216.3782581883</v>
      </c>
      <c r="F87" s="116">
        <f>E90</f>
        <v>26867.165716428259</v>
      </c>
      <c r="G87" s="116">
        <f>SUM(J90:L90)</f>
        <v>8043254.8223868459</v>
      </c>
      <c r="H87" s="116">
        <f>M90</f>
        <v>9863018.7807718869</v>
      </c>
      <c r="I87" s="116">
        <f>SUM(N90:O90)</f>
        <v>759748.52332150436</v>
      </c>
      <c r="J87" s="116">
        <f>P90</f>
        <v>1453318.6858325216</v>
      </c>
      <c r="K87" s="116">
        <f>Q90</f>
        <v>342714.94170113513</v>
      </c>
      <c r="L87" s="116">
        <f>R90</f>
        <v>622761.88325008587</v>
      </c>
      <c r="M87" s="116">
        <f>S90</f>
        <v>13551.376443630983</v>
      </c>
      <c r="N87" s="116">
        <f>SUM(B87:M87)</f>
        <v>37556918.423047908</v>
      </c>
      <c r="O87" s="105"/>
      <c r="P87" s="105"/>
      <c r="Q87" s="105"/>
      <c r="R87" s="105"/>
      <c r="S87" s="114"/>
      <c r="T87" s="105"/>
      <c r="U87" s="104"/>
      <c r="V87" s="104"/>
      <c r="W87" s="104"/>
      <c r="X87" s="105"/>
      <c r="Y87" s="10"/>
      <c r="Z87" s="10"/>
      <c r="AA87" s="100"/>
      <c r="AB87" s="10"/>
      <c r="AC87" s="10"/>
      <c r="AD87" s="10"/>
      <c r="AE87" s="10"/>
      <c r="AF87" s="10"/>
      <c r="AG87" s="10"/>
      <c r="AH87" s="10"/>
    </row>
    <row r="88" spans="1:36" x14ac:dyDescent="0.15">
      <c r="A88" s="120" t="s">
        <v>72</v>
      </c>
      <c r="B88" s="10"/>
      <c r="C88" s="10"/>
      <c r="D88" s="105"/>
      <c r="E88" s="105"/>
      <c r="F88" s="105"/>
      <c r="G88" s="105"/>
      <c r="H88" s="105"/>
      <c r="I88" s="105"/>
      <c r="J88" s="125"/>
      <c r="K88" s="105"/>
      <c r="L88" s="105"/>
      <c r="M88" s="105"/>
      <c r="N88" s="105"/>
      <c r="O88" s="126"/>
      <c r="P88" s="10"/>
      <c r="Q88" s="10"/>
      <c r="R88" s="10"/>
      <c r="S88" s="10"/>
      <c r="T88" s="10"/>
      <c r="U88" s="10"/>
      <c r="V88" s="10"/>
      <c r="W88" s="10"/>
      <c r="X88" s="10"/>
      <c r="Y88" s="10"/>
      <c r="Z88" s="10"/>
      <c r="AA88" s="100"/>
      <c r="AB88" s="10"/>
      <c r="AC88" s="10"/>
      <c r="AD88" s="10"/>
      <c r="AE88" s="10"/>
      <c r="AF88" s="10"/>
      <c r="AG88" s="10"/>
      <c r="AH88" s="10"/>
      <c r="AI88" s="10"/>
    </row>
    <row r="89" spans="1:36" ht="14" x14ac:dyDescent="0.15">
      <c r="A89" s="910" t="s">
        <v>757</v>
      </c>
      <c r="B89" s="122" t="s">
        <v>53</v>
      </c>
      <c r="C89" s="26" t="s">
        <v>54</v>
      </c>
      <c r="D89" s="122" t="s">
        <v>55</v>
      </c>
      <c r="E89" s="122" t="s">
        <v>56</v>
      </c>
      <c r="F89" s="122" t="s">
        <v>76</v>
      </c>
      <c r="G89" s="122" t="s">
        <v>77</v>
      </c>
      <c r="H89" s="122" t="s">
        <v>572</v>
      </c>
      <c r="I89" s="26" t="s">
        <v>227</v>
      </c>
      <c r="J89" s="122" t="s">
        <v>57</v>
      </c>
      <c r="K89" s="122" t="s">
        <v>573</v>
      </c>
      <c r="L89" s="122" t="s">
        <v>574</v>
      </c>
      <c r="M89" s="122" t="s">
        <v>58</v>
      </c>
      <c r="N89" s="122" t="s">
        <v>59</v>
      </c>
      <c r="O89" s="122" t="s">
        <v>92</v>
      </c>
      <c r="P89" s="386" t="s">
        <v>640</v>
      </c>
      <c r="Q89" s="122" t="s">
        <v>60</v>
      </c>
      <c r="R89" s="122" t="s">
        <v>78</v>
      </c>
      <c r="S89" s="35" t="s">
        <v>62</v>
      </c>
      <c r="T89" s="123" t="s">
        <v>63</v>
      </c>
      <c r="U89" s="10"/>
      <c r="V89" s="10"/>
      <c r="W89" s="10"/>
      <c r="X89" s="10"/>
      <c r="Y89" s="100"/>
      <c r="Z89" s="10"/>
      <c r="AA89" s="10"/>
      <c r="AB89" s="10"/>
      <c r="AC89" s="10"/>
      <c r="AD89" s="10"/>
      <c r="AE89" s="10"/>
      <c r="AF89" s="10"/>
      <c r="AG89" s="10"/>
      <c r="AH89" s="10"/>
      <c r="AI89" s="10"/>
      <c r="AJ89" s="10"/>
    </row>
    <row r="90" spans="1:36" ht="23" customHeight="1" x14ac:dyDescent="0.15">
      <c r="A90" s="911"/>
      <c r="B90" s="116">
        <f>Distribution!B111</f>
        <v>7216073.3695083205</v>
      </c>
      <c r="C90" s="116">
        <f>Distribution!C111</f>
        <v>253346.68169746129</v>
      </c>
      <c r="D90" s="116">
        <f>Distribution!D111</f>
        <v>5744216.3782581883</v>
      </c>
      <c r="E90" s="116">
        <f>Distribution!E111</f>
        <v>26867.165716428259</v>
      </c>
      <c r="F90" s="116">
        <f>Distribution!F111</f>
        <v>128980.01244726466</v>
      </c>
      <c r="G90" s="116">
        <f>Distribution!G111</f>
        <v>936258.40662995598</v>
      </c>
      <c r="H90" s="116">
        <f>Distribution!H111</f>
        <v>553883.46852681518</v>
      </c>
      <c r="I90" s="116">
        <f>Distribution!I111</f>
        <v>1598923.9265558633</v>
      </c>
      <c r="J90" s="116">
        <f>Distribution!J111</f>
        <v>8033161.2667883448</v>
      </c>
      <c r="K90" s="116">
        <f>Distribution!K111</f>
        <v>4446.7560808900698</v>
      </c>
      <c r="L90" s="116">
        <f>Distribution!L111</f>
        <v>5646.7995176110362</v>
      </c>
      <c r="M90" s="116">
        <f>Distribution!M111</f>
        <v>9863018.7807718869</v>
      </c>
      <c r="N90" s="116">
        <f>Distribution!N111</f>
        <v>740395.03302893671</v>
      </c>
      <c r="O90" s="116">
        <f>Distribution!O111</f>
        <v>19353.490292567691</v>
      </c>
      <c r="P90" s="116">
        <f>Distribution!P111</f>
        <v>1453318.6858325216</v>
      </c>
      <c r="Q90" s="116">
        <f>Distribution!Q111</f>
        <v>342714.94170113513</v>
      </c>
      <c r="R90" s="116">
        <f>Distribution!R111</f>
        <v>622761.88325008587</v>
      </c>
      <c r="S90" s="116">
        <f>Distribution!S111</f>
        <v>13551.376443630983</v>
      </c>
      <c r="T90" s="116">
        <f>SUM(B90:S90)</f>
        <v>37556918.423047908</v>
      </c>
      <c r="U90" s="10"/>
      <c r="V90" s="10"/>
      <c r="W90" s="10"/>
      <c r="X90" s="10"/>
      <c r="Y90" s="10"/>
      <c r="Z90" s="10"/>
      <c r="AA90" s="10"/>
    </row>
    <row r="91" spans="1:36" ht="24.75" customHeight="1" x14ac:dyDescent="0.15">
      <c r="A91" s="142"/>
      <c r="B91" s="105"/>
      <c r="C91" s="105"/>
      <c r="D91" s="105"/>
      <c r="E91" s="105"/>
      <c r="F91" s="105"/>
      <c r="G91" s="105"/>
      <c r="H91" s="105"/>
      <c r="I91" s="105"/>
      <c r="J91" s="105"/>
      <c r="K91" s="105"/>
      <c r="L91" s="105"/>
      <c r="M91" s="105"/>
      <c r="N91" s="105"/>
      <c r="O91" s="105"/>
      <c r="P91" s="105"/>
      <c r="Q91" s="105"/>
      <c r="R91" s="105"/>
      <c r="S91" s="114"/>
      <c r="T91" s="105"/>
      <c r="U91" s="104"/>
      <c r="V91" s="104"/>
      <c r="W91" s="104"/>
      <c r="X91" s="105"/>
      <c r="Y91" s="10"/>
      <c r="Z91" s="10"/>
      <c r="AA91" s="100"/>
      <c r="AB91" s="10"/>
      <c r="AC91" s="10"/>
      <c r="AD91" s="10"/>
      <c r="AE91" s="10"/>
      <c r="AF91" s="10"/>
      <c r="AG91" s="10"/>
      <c r="AH91" s="10"/>
    </row>
    <row r="92" spans="1:36" ht="24.75" customHeight="1" x14ac:dyDescent="0.15">
      <c r="A92" s="142"/>
      <c r="B92" s="105"/>
      <c r="C92" s="105"/>
      <c r="D92" s="105"/>
      <c r="E92" s="105"/>
      <c r="F92" s="105"/>
      <c r="G92" s="105"/>
      <c r="H92" s="105"/>
      <c r="I92" s="105"/>
      <c r="J92" s="105"/>
      <c r="K92" s="105"/>
      <c r="L92" s="105"/>
      <c r="M92" s="105"/>
      <c r="N92" s="105"/>
      <c r="O92" s="105"/>
      <c r="P92" s="105"/>
      <c r="Q92" s="105"/>
      <c r="R92" s="105"/>
      <c r="S92" s="114"/>
      <c r="T92" s="105"/>
      <c r="U92" s="104"/>
      <c r="V92" s="104"/>
      <c r="W92" s="104"/>
      <c r="X92" s="105"/>
      <c r="Y92" s="10"/>
      <c r="Z92" s="10"/>
      <c r="AA92" s="100"/>
      <c r="AB92" s="10"/>
      <c r="AC92" s="10"/>
      <c r="AD92" s="10"/>
      <c r="AE92" s="10"/>
      <c r="AF92" s="10"/>
      <c r="AG92" s="10"/>
      <c r="AH92" s="10"/>
    </row>
    <row r="93" spans="1:36" ht="24.75" customHeight="1" x14ac:dyDescent="0.15">
      <c r="A93" s="142"/>
      <c r="B93" s="105"/>
      <c r="C93" s="105"/>
      <c r="D93" s="105"/>
      <c r="E93" s="105"/>
      <c r="F93" s="105"/>
      <c r="G93" s="105"/>
      <c r="H93" s="105"/>
      <c r="I93" s="105"/>
      <c r="J93" s="105"/>
      <c r="K93" s="105"/>
      <c r="L93" s="105"/>
      <c r="M93" s="105"/>
      <c r="N93" s="105"/>
      <c r="O93" s="105"/>
      <c r="P93" s="105"/>
      <c r="Q93" s="105"/>
      <c r="R93" s="105"/>
      <c r="S93" s="114"/>
      <c r="T93" s="105"/>
      <c r="U93" s="104"/>
      <c r="V93" s="104"/>
      <c r="W93" s="104"/>
      <c r="X93" s="105"/>
      <c r="Y93" s="10"/>
      <c r="Z93" s="10"/>
      <c r="AA93" s="100"/>
      <c r="AB93" s="10"/>
      <c r="AC93" s="10"/>
      <c r="AD93" s="10"/>
      <c r="AE93" s="10"/>
      <c r="AF93" s="10"/>
      <c r="AG93" s="10"/>
      <c r="AH93" s="10"/>
    </row>
    <row r="94" spans="1:36" ht="24.75" customHeight="1" x14ac:dyDescent="0.15">
      <c r="A94" s="142"/>
      <c r="B94" s="105"/>
      <c r="C94" s="105"/>
      <c r="D94" s="105"/>
      <c r="E94" s="105"/>
      <c r="F94" s="105"/>
      <c r="G94" s="105"/>
      <c r="H94" s="105"/>
      <c r="I94" s="105"/>
      <c r="J94" s="105"/>
      <c r="K94" s="105"/>
      <c r="L94" s="105"/>
      <c r="M94" s="105"/>
      <c r="N94" s="105"/>
      <c r="O94" s="105"/>
      <c r="P94" s="105"/>
      <c r="Q94" s="105"/>
      <c r="R94" s="105"/>
      <c r="S94" s="114"/>
      <c r="T94" s="105"/>
      <c r="U94" s="104"/>
      <c r="V94" s="104"/>
      <c r="W94" s="104"/>
      <c r="X94" s="105"/>
      <c r="Y94" s="10"/>
      <c r="Z94" s="10"/>
      <c r="AA94" s="100"/>
      <c r="AB94" s="10"/>
      <c r="AC94" s="10"/>
      <c r="AD94" s="10"/>
      <c r="AE94" s="10"/>
      <c r="AF94" s="10"/>
      <c r="AG94" s="10"/>
      <c r="AH94" s="10"/>
    </row>
    <row r="95" spans="1:36" ht="24.75" customHeight="1" x14ac:dyDescent="0.15">
      <c r="A95" s="142"/>
      <c r="B95" s="105"/>
      <c r="C95" s="105"/>
      <c r="D95" s="105"/>
      <c r="E95" s="105"/>
      <c r="F95" s="105"/>
      <c r="G95" s="105"/>
      <c r="H95" s="105"/>
      <c r="I95" s="105"/>
      <c r="J95" s="105"/>
      <c r="K95" s="105"/>
      <c r="L95" s="105"/>
      <c r="M95" s="105"/>
      <c r="N95" s="105"/>
      <c r="O95" s="105"/>
      <c r="P95" s="105"/>
      <c r="Q95" s="105"/>
      <c r="R95" s="105"/>
      <c r="S95" s="114"/>
      <c r="T95" s="105"/>
      <c r="U95" s="104"/>
      <c r="V95" s="104"/>
      <c r="W95" s="104"/>
      <c r="X95" s="105"/>
      <c r="Y95" s="10"/>
      <c r="Z95" s="10"/>
      <c r="AA95" s="100"/>
      <c r="AB95" s="10"/>
      <c r="AC95" s="10"/>
      <c r="AD95" s="10"/>
      <c r="AE95" s="10"/>
      <c r="AF95" s="10"/>
      <c r="AG95" s="10"/>
      <c r="AH95" s="10"/>
    </row>
    <row r="96" spans="1:36" x14ac:dyDescent="0.15">
      <c r="A96" s="142"/>
      <c r="B96" s="105"/>
      <c r="C96" s="105"/>
      <c r="D96" s="105"/>
      <c r="E96" s="105"/>
      <c r="F96" s="105"/>
      <c r="G96" s="105"/>
      <c r="H96" s="105"/>
      <c r="I96" s="105"/>
      <c r="J96" s="105"/>
      <c r="K96" s="105"/>
      <c r="L96" s="105"/>
      <c r="M96" s="105"/>
      <c r="N96" s="105"/>
      <c r="O96" s="105"/>
      <c r="P96" s="105"/>
      <c r="Q96" s="105"/>
      <c r="R96" s="105"/>
      <c r="S96" s="114"/>
      <c r="T96" s="105"/>
      <c r="U96" s="104"/>
      <c r="V96" s="104"/>
      <c r="W96" s="104"/>
      <c r="X96" s="105"/>
      <c r="Y96" s="10"/>
      <c r="Z96" s="10"/>
      <c r="AA96" s="100"/>
      <c r="AB96" s="10"/>
      <c r="AC96" s="10"/>
      <c r="AD96" s="10"/>
      <c r="AE96" s="10"/>
      <c r="AF96" s="10"/>
      <c r="AG96" s="10"/>
      <c r="AH96" s="10"/>
    </row>
  </sheetData>
  <mergeCells count="13">
    <mergeCell ref="A86:A87"/>
    <mergeCell ref="A89:A90"/>
    <mergeCell ref="A1:G1"/>
    <mergeCell ref="A12:G13"/>
    <mergeCell ref="A15:D15"/>
    <mergeCell ref="A25:A26"/>
    <mergeCell ref="A28:A29"/>
    <mergeCell ref="A35:A36"/>
    <mergeCell ref="A38:A39"/>
    <mergeCell ref="A41:A42"/>
    <mergeCell ref="A74:A75"/>
    <mergeCell ref="A78:A79"/>
    <mergeCell ref="A83:A84"/>
  </mergeCells>
  <printOptions horizontalCentered="1"/>
  <pageMargins left="0.75" right="0.75" top="1" bottom="1" header="0.5" footer="0.5"/>
  <pageSetup scale="75" orientation="landscape" horizontalDpi="4294967292" verticalDpi="4294967292" r:id="rId1"/>
  <headerFooter alignWithMargins="0"/>
  <rowBreaks count="1" manualBreakCount="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36C70-CD63-42A8-B4F7-8564651A7221}">
  <sheetPr codeName="Sheet41">
    <tabColor theme="9" tint="0.59999389629810485"/>
  </sheetPr>
  <dimension ref="A1:K63"/>
  <sheetViews>
    <sheetView zoomScaleNormal="100" workbookViewId="0">
      <selection activeCell="A3" sqref="A3:D9"/>
    </sheetView>
  </sheetViews>
  <sheetFormatPr baseColWidth="10" defaultColWidth="8.83203125" defaultRowHeight="13" x14ac:dyDescent="0.15"/>
  <cols>
    <col min="1" max="1" width="25.6640625" style="467" customWidth="1"/>
    <col min="2" max="2" width="19" style="467" customWidth="1"/>
    <col min="3" max="3" width="23.5" style="467" customWidth="1"/>
    <col min="4" max="4" width="19" style="469" customWidth="1"/>
  </cols>
  <sheetData>
    <row r="1" spans="1:5" s="10" customFormat="1" ht="45.75" customHeight="1" x14ac:dyDescent="0.15">
      <c r="A1" s="917" t="s">
        <v>886</v>
      </c>
      <c r="B1" s="918"/>
      <c r="C1" s="918"/>
      <c r="D1" s="918"/>
      <c r="E1" s="918"/>
    </row>
    <row r="3" spans="1:5" ht="18" x14ac:dyDescent="0.2">
      <c r="A3" s="790" t="s">
        <v>242</v>
      </c>
      <c r="B3" s="790" t="s">
        <v>1058</v>
      </c>
      <c r="C3" s="790" t="s">
        <v>243</v>
      </c>
      <c r="D3" s="791" t="s">
        <v>244</v>
      </c>
    </row>
    <row r="4" spans="1:5" ht="18" x14ac:dyDescent="0.2">
      <c r="A4" s="792" t="s">
        <v>1059</v>
      </c>
      <c r="B4" s="793">
        <v>136994</v>
      </c>
      <c r="C4" s="794">
        <v>275253.06300000002</v>
      </c>
      <c r="D4" s="795">
        <v>5546.9990773143054</v>
      </c>
    </row>
    <row r="5" spans="1:5" ht="16" x14ac:dyDescent="0.2">
      <c r="A5" s="792" t="s">
        <v>206</v>
      </c>
      <c r="B5" s="793">
        <v>15019</v>
      </c>
      <c r="C5" s="796">
        <v>23536.85</v>
      </c>
      <c r="D5" s="795">
        <v>417.45667781279201</v>
      </c>
    </row>
    <row r="6" spans="1:5" ht="18" x14ac:dyDescent="0.2">
      <c r="A6" s="792" t="s">
        <v>1060</v>
      </c>
      <c r="B6" s="793">
        <v>338231</v>
      </c>
      <c r="C6" s="796">
        <v>381678.83500000002</v>
      </c>
      <c r="D6" s="795">
        <v>9899.0082382368164</v>
      </c>
    </row>
    <row r="7" spans="1:5" ht="16" x14ac:dyDescent="0.2">
      <c r="A7" s="792" t="s">
        <v>203</v>
      </c>
      <c r="B7" s="793">
        <v>17864</v>
      </c>
      <c r="C7" s="796">
        <v>38754.243999999999</v>
      </c>
      <c r="D7" s="795">
        <v>628.61580776239066</v>
      </c>
    </row>
    <row r="8" spans="1:5" ht="16" x14ac:dyDescent="0.2">
      <c r="A8" s="792" t="s">
        <v>245</v>
      </c>
      <c r="B8" s="793">
        <v>411792</v>
      </c>
      <c r="C8" s="794">
        <v>266145.03600000002</v>
      </c>
      <c r="D8" s="795">
        <v>4083.7616948404111</v>
      </c>
    </row>
    <row r="9" spans="1:5" ht="18" x14ac:dyDescent="0.2">
      <c r="A9" s="792" t="s">
        <v>1061</v>
      </c>
      <c r="B9" s="793">
        <v>3010</v>
      </c>
      <c r="C9" s="796">
        <v>1210.7180000000001</v>
      </c>
      <c r="D9" s="795">
        <v>11.043137533242676</v>
      </c>
    </row>
    <row r="10" spans="1:5" x14ac:dyDescent="0.15">
      <c r="B10" s="468">
        <f>SUM(B4:B9)</f>
        <v>922910</v>
      </c>
      <c r="C10" s="648">
        <f>SUM(C4:C9)</f>
        <v>986578.74599999993</v>
      </c>
      <c r="D10" s="469">
        <f>SUM(D4:D9)</f>
        <v>20586.884633499954</v>
      </c>
    </row>
    <row r="11" spans="1:5" x14ac:dyDescent="0.15">
      <c r="A11" s="467" t="s">
        <v>246</v>
      </c>
    </row>
    <row r="12" spans="1:5" x14ac:dyDescent="0.15">
      <c r="A12" s="467" t="s">
        <v>247</v>
      </c>
    </row>
    <row r="13" spans="1:5" x14ac:dyDescent="0.15">
      <c r="A13" s="467" t="s">
        <v>248</v>
      </c>
    </row>
    <row r="14" spans="1:5" x14ac:dyDescent="0.15">
      <c r="A14" s="467" t="s">
        <v>249</v>
      </c>
    </row>
    <row r="35" spans="1:11" x14ac:dyDescent="0.15">
      <c r="A35" s="470" t="s">
        <v>658</v>
      </c>
    </row>
    <row r="36" spans="1:11" x14ac:dyDescent="0.15">
      <c r="A36" s="470" t="s">
        <v>659</v>
      </c>
    </row>
    <row r="37" spans="1:11" x14ac:dyDescent="0.15">
      <c r="A37" s="470" t="s">
        <v>321</v>
      </c>
    </row>
    <row r="38" spans="1:11" x14ac:dyDescent="0.15">
      <c r="A38" s="470" t="s">
        <v>661</v>
      </c>
    </row>
    <row r="39" spans="1:11" x14ac:dyDescent="0.15">
      <c r="A39" s="470" t="s">
        <v>662</v>
      </c>
    </row>
    <row r="40" spans="1:11" x14ac:dyDescent="0.15">
      <c r="A40" s="470" t="s">
        <v>663</v>
      </c>
    </row>
    <row r="41" spans="1:11" x14ac:dyDescent="0.15">
      <c r="A41" s="470" t="s">
        <v>324</v>
      </c>
    </row>
    <row r="42" spans="1:11" x14ac:dyDescent="0.15">
      <c r="A42" s="470" t="s">
        <v>207</v>
      </c>
    </row>
    <row r="43" spans="1:11" x14ac:dyDescent="0.15">
      <c r="A43" s="470" t="s">
        <v>664</v>
      </c>
    </row>
    <row r="44" spans="1:11" x14ac:dyDescent="0.15">
      <c r="A44" s="470" t="s">
        <v>253</v>
      </c>
    </row>
    <row r="45" spans="1:11" x14ac:dyDescent="0.15">
      <c r="A45" s="470" t="s">
        <v>235</v>
      </c>
      <c r="K45" s="263"/>
    </row>
    <row r="46" spans="1:11" x14ac:dyDescent="0.15">
      <c r="A46" s="470" t="s">
        <v>210</v>
      </c>
    </row>
    <row r="47" spans="1:11" x14ac:dyDescent="0.15">
      <c r="A47" s="470" t="s">
        <v>257</v>
      </c>
    </row>
    <row r="48" spans="1:11" x14ac:dyDescent="0.15">
      <c r="A48" s="470" t="s">
        <v>665</v>
      </c>
    </row>
    <row r="49" spans="1:1" x14ac:dyDescent="0.15">
      <c r="A49" s="470" t="s">
        <v>323</v>
      </c>
    </row>
    <row r="50" spans="1:1" x14ac:dyDescent="0.15">
      <c r="A50" s="470" t="s">
        <v>208</v>
      </c>
    </row>
    <row r="51" spans="1:1" x14ac:dyDescent="0.15">
      <c r="A51" s="470" t="s">
        <v>666</v>
      </c>
    </row>
    <row r="52" spans="1:1" x14ac:dyDescent="0.15">
      <c r="A52" s="470" t="s">
        <v>667</v>
      </c>
    </row>
    <row r="53" spans="1:1" x14ac:dyDescent="0.15">
      <c r="A53" s="470" t="s">
        <v>668</v>
      </c>
    </row>
    <row r="54" spans="1:1" x14ac:dyDescent="0.15">
      <c r="A54" s="470" t="s">
        <v>669</v>
      </c>
    </row>
    <row r="55" spans="1:1" x14ac:dyDescent="0.15">
      <c r="A55" s="470" t="s">
        <v>237</v>
      </c>
    </row>
    <row r="56" spans="1:1" x14ac:dyDescent="0.15">
      <c r="A56" s="470" t="s">
        <v>258</v>
      </c>
    </row>
    <row r="57" spans="1:1" x14ac:dyDescent="0.15">
      <c r="A57" s="470" t="s">
        <v>262</v>
      </c>
    </row>
    <row r="58" spans="1:1" x14ac:dyDescent="0.15">
      <c r="A58" s="470" t="s">
        <v>263</v>
      </c>
    </row>
    <row r="59" spans="1:1" x14ac:dyDescent="0.15">
      <c r="A59" s="470" t="s">
        <v>670</v>
      </c>
    </row>
    <row r="60" spans="1:1" x14ac:dyDescent="0.15">
      <c r="A60" s="470" t="s">
        <v>671</v>
      </c>
    </row>
    <row r="61" spans="1:1" x14ac:dyDescent="0.15">
      <c r="A61" s="470" t="s">
        <v>209</v>
      </c>
    </row>
    <row r="62" spans="1:1" x14ac:dyDescent="0.15">
      <c r="A62" s="470" t="s">
        <v>672</v>
      </c>
    </row>
    <row r="63" spans="1:1" x14ac:dyDescent="0.15">
      <c r="A63" s="470" t="s">
        <v>660</v>
      </c>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theme="9" tint="0.59999389629810485"/>
  </sheetPr>
  <dimension ref="A1:AC33"/>
  <sheetViews>
    <sheetView zoomScaleNormal="100" workbookViewId="0">
      <selection activeCell="F4" sqref="F4:I25"/>
    </sheetView>
  </sheetViews>
  <sheetFormatPr baseColWidth="10" defaultColWidth="11.5" defaultRowHeight="28" customHeight="1" x14ac:dyDescent="0.15"/>
  <cols>
    <col min="1" max="1" width="11.5" style="10"/>
    <col min="2" max="2" width="21.6640625" style="10" customWidth="1"/>
    <col min="3" max="3" width="17" style="10" customWidth="1"/>
    <col min="4" max="4" width="13.83203125" style="10" customWidth="1"/>
    <col min="5" max="5" width="7.83203125" style="10" customWidth="1"/>
    <col min="6" max="6" width="11.5" style="10" customWidth="1"/>
    <col min="7" max="7" width="17.5" style="10" customWidth="1"/>
    <col min="8" max="8" width="14.5" style="10" customWidth="1"/>
    <col min="9" max="9" width="15.5" style="10" customWidth="1"/>
    <col min="10" max="16384" width="11.5" style="10"/>
  </cols>
  <sheetData>
    <row r="1" spans="1:29" s="18" customFormat="1" ht="28" customHeight="1" x14ac:dyDescent="0.15">
      <c r="A1" s="851" t="s">
        <v>885</v>
      </c>
      <c r="B1" s="851"/>
      <c r="C1" s="851"/>
      <c r="D1" s="851"/>
      <c r="E1" s="104"/>
      <c r="F1" s="104"/>
      <c r="G1" s="104"/>
      <c r="H1" s="104"/>
      <c r="I1" s="104"/>
      <c r="J1" s="104"/>
      <c r="K1" s="105"/>
      <c r="L1" s="104"/>
      <c r="M1" s="104"/>
      <c r="N1" s="104"/>
      <c r="O1" s="105"/>
      <c r="P1" s="104"/>
      <c r="Q1" s="104"/>
      <c r="R1" s="104"/>
      <c r="S1" s="105"/>
      <c r="T1" s="10"/>
      <c r="U1" s="10"/>
      <c r="V1" s="10"/>
      <c r="W1" s="10"/>
      <c r="X1" s="10"/>
      <c r="Y1" s="10"/>
      <c r="Z1" s="10"/>
      <c r="AA1" s="10"/>
      <c r="AB1" s="10"/>
      <c r="AC1" s="10"/>
    </row>
    <row r="2" spans="1:29" s="18" customFormat="1" ht="16" x14ac:dyDescent="0.15">
      <c r="A2" s="477" t="s">
        <v>792</v>
      </c>
      <c r="B2" s="437"/>
      <c r="C2" s="437"/>
      <c r="D2" s="437"/>
      <c r="E2" s="104"/>
      <c r="F2" s="104"/>
      <c r="G2" s="104"/>
      <c r="H2" s="104"/>
      <c r="I2" s="104"/>
      <c r="J2" s="104"/>
      <c r="K2" s="105"/>
      <c r="L2" s="104"/>
      <c r="M2" s="104"/>
      <c r="N2" s="104"/>
      <c r="O2" s="105"/>
      <c r="P2" s="104"/>
      <c r="Q2" s="104"/>
      <c r="R2" s="104"/>
      <c r="S2" s="105"/>
      <c r="T2" s="10"/>
      <c r="U2" s="10"/>
      <c r="V2" s="10"/>
      <c r="W2" s="10"/>
      <c r="X2" s="10"/>
      <c r="Y2" s="10"/>
      <c r="Z2" s="10"/>
      <c r="AA2" s="10"/>
      <c r="AB2" s="10"/>
      <c r="AC2" s="10"/>
    </row>
    <row r="3" spans="1:29" s="18" customFormat="1" ht="28" customHeight="1" x14ac:dyDescent="0.15">
      <c r="A3" s="131"/>
      <c r="B3" s="10"/>
      <c r="C3" s="104"/>
      <c r="D3" s="104"/>
      <c r="E3" s="104"/>
      <c r="F3" s="104"/>
      <c r="G3" s="104"/>
      <c r="H3" s="104"/>
      <c r="I3" s="104"/>
      <c r="J3" s="104"/>
      <c r="K3" s="105"/>
      <c r="L3" s="104"/>
      <c r="M3" s="104"/>
      <c r="N3" s="104"/>
      <c r="O3" s="105"/>
      <c r="P3" s="104"/>
      <c r="Q3" s="104"/>
      <c r="R3" s="104"/>
      <c r="S3" s="105"/>
      <c r="T3" s="10"/>
      <c r="U3" s="10"/>
      <c r="V3" s="10"/>
      <c r="W3" s="10"/>
      <c r="X3" s="10"/>
      <c r="Y3" s="10"/>
      <c r="Z3" s="10"/>
      <c r="AA3" s="10"/>
      <c r="AB3" s="10"/>
      <c r="AC3" s="10"/>
    </row>
    <row r="4" spans="1:29" s="18" customFormat="1" ht="17.25" customHeight="1" x14ac:dyDescent="0.15">
      <c r="A4" s="919" t="s">
        <v>725</v>
      </c>
      <c r="B4" s="920"/>
      <c r="C4" s="920"/>
      <c r="D4" s="921"/>
      <c r="F4" s="919" t="s">
        <v>726</v>
      </c>
      <c r="G4" s="920"/>
      <c r="H4" s="920"/>
      <c r="I4" s="921"/>
      <c r="J4" s="104"/>
      <c r="K4" s="105"/>
      <c r="L4" s="104"/>
      <c r="M4" s="104"/>
      <c r="N4" s="104"/>
      <c r="O4" s="105"/>
      <c r="P4" s="104"/>
      <c r="Q4" s="104"/>
      <c r="R4" s="104"/>
      <c r="S4" s="105"/>
      <c r="T4" s="10"/>
      <c r="U4" s="10"/>
      <c r="V4" s="10"/>
      <c r="W4" s="10"/>
      <c r="X4" s="10"/>
      <c r="Y4" s="10"/>
      <c r="Z4" s="10"/>
      <c r="AA4" s="10"/>
      <c r="AB4" s="10"/>
      <c r="AC4" s="10"/>
    </row>
    <row r="5" spans="1:29" s="148" customFormat="1" ht="14" customHeight="1" x14ac:dyDescent="0.15">
      <c r="A5" s="752" t="s">
        <v>201</v>
      </c>
      <c r="B5" s="752" t="s">
        <v>727</v>
      </c>
      <c r="C5" s="752" t="s">
        <v>319</v>
      </c>
      <c r="D5" s="765" t="s">
        <v>320</v>
      </c>
      <c r="E5" s="1"/>
      <c r="F5" s="752" t="s">
        <v>201</v>
      </c>
      <c r="G5" s="765" t="s">
        <v>727</v>
      </c>
      <c r="H5" s="765" t="s">
        <v>320</v>
      </c>
      <c r="I5" s="752" t="s">
        <v>319</v>
      </c>
      <c r="J5" s="444"/>
      <c r="K5" s="284"/>
      <c r="L5" s="444"/>
      <c r="M5" s="444"/>
      <c r="N5" s="444"/>
      <c r="O5" s="284"/>
      <c r="P5" s="444"/>
      <c r="Q5" s="444"/>
      <c r="R5" s="444"/>
      <c r="S5" s="284"/>
      <c r="T5" s="438"/>
      <c r="U5" s="438"/>
      <c r="V5" s="438"/>
      <c r="W5" s="438"/>
      <c r="X5" s="438"/>
      <c r="Y5" s="438"/>
      <c r="Z5" s="438"/>
      <c r="AA5" s="438"/>
      <c r="AB5" s="438"/>
      <c r="AC5" s="438"/>
    </row>
    <row r="6" spans="1:29" s="18" customFormat="1" ht="14" customHeight="1" x14ac:dyDescent="0.15">
      <c r="A6" s="739">
        <v>1</v>
      </c>
      <c r="B6" s="766" t="s">
        <v>202</v>
      </c>
      <c r="C6" s="741">
        <v>16475948.5583439</v>
      </c>
      <c r="D6" s="767">
        <v>835005909</v>
      </c>
      <c r="E6" s="134"/>
      <c r="F6" s="770">
        <v>1</v>
      </c>
      <c r="G6" s="766" t="s">
        <v>202</v>
      </c>
      <c r="H6" s="767">
        <v>835005909</v>
      </c>
      <c r="I6" s="741">
        <v>16475948.5583439</v>
      </c>
      <c r="J6" s="104"/>
      <c r="K6" s="104"/>
      <c r="L6" s="104"/>
      <c r="M6" s="105"/>
      <c r="N6" s="104"/>
      <c r="O6" s="104"/>
      <c r="P6" s="104"/>
      <c r="Q6" s="105"/>
      <c r="R6" s="104"/>
      <c r="S6" s="104"/>
      <c r="T6" s="104"/>
      <c r="U6" s="104"/>
      <c r="V6" s="104"/>
      <c r="W6" s="104"/>
      <c r="X6" s="104"/>
      <c r="Y6" s="104"/>
      <c r="Z6" s="104"/>
      <c r="AA6" s="104"/>
    </row>
    <row r="7" spans="1:29" s="18" customFormat="1" ht="14" customHeight="1" x14ac:dyDescent="0.15">
      <c r="A7" s="739">
        <v>2</v>
      </c>
      <c r="B7" s="766" t="s">
        <v>204</v>
      </c>
      <c r="C7" s="741">
        <v>10136584.4359545</v>
      </c>
      <c r="D7" s="767">
        <v>381678835</v>
      </c>
      <c r="E7" s="134"/>
      <c r="F7" s="770">
        <v>2</v>
      </c>
      <c r="G7" s="766" t="s">
        <v>204</v>
      </c>
      <c r="H7" s="767">
        <v>381678835</v>
      </c>
      <c r="I7" s="741">
        <v>10136584.4359545</v>
      </c>
      <c r="J7" s="104"/>
      <c r="K7" s="104"/>
      <c r="L7" s="104"/>
      <c r="M7" s="105"/>
      <c r="N7" s="104"/>
      <c r="O7" s="104"/>
      <c r="P7" s="104"/>
      <c r="Q7" s="105"/>
      <c r="R7" s="104"/>
      <c r="S7" s="104"/>
      <c r="T7" s="104"/>
      <c r="U7" s="104"/>
      <c r="V7" s="104"/>
      <c r="W7" s="104"/>
      <c r="X7" s="104"/>
      <c r="Y7" s="104"/>
      <c r="Z7" s="104"/>
      <c r="AA7" s="104"/>
    </row>
    <row r="8" spans="1:29" s="18" customFormat="1" ht="14" customHeight="1" x14ac:dyDescent="0.15">
      <c r="A8" s="739">
        <v>3</v>
      </c>
      <c r="B8" s="766" t="s">
        <v>205</v>
      </c>
      <c r="C8" s="741">
        <v>1917388.6930406899</v>
      </c>
      <c r="D8" s="767">
        <v>63045375</v>
      </c>
      <c r="E8" s="134"/>
      <c r="F8" s="770">
        <v>3</v>
      </c>
      <c r="G8" s="766" t="s">
        <v>210</v>
      </c>
      <c r="H8" s="767">
        <v>64267343</v>
      </c>
      <c r="I8" s="741">
        <v>1275008.6894825201</v>
      </c>
      <c r="J8" s="104"/>
      <c r="K8" s="104"/>
      <c r="L8" s="104"/>
      <c r="M8" s="105"/>
      <c r="N8" s="104"/>
      <c r="O8" s="104"/>
      <c r="P8" s="104"/>
      <c r="Q8" s="105"/>
      <c r="R8" s="104"/>
      <c r="S8" s="104"/>
      <c r="T8" s="104"/>
      <c r="U8" s="104"/>
      <c r="V8" s="104"/>
      <c r="W8" s="104"/>
      <c r="X8" s="104"/>
      <c r="Y8" s="104"/>
      <c r="Z8" s="104"/>
      <c r="AA8" s="104"/>
    </row>
    <row r="9" spans="1:29" s="18" customFormat="1" ht="14" customHeight="1" x14ac:dyDescent="0.15">
      <c r="A9" s="768">
        <v>4</v>
      </c>
      <c r="B9" s="766" t="s">
        <v>210</v>
      </c>
      <c r="C9" s="741">
        <v>1275008.6894825201</v>
      </c>
      <c r="D9" s="767">
        <v>64267343</v>
      </c>
      <c r="E9" s="134"/>
      <c r="F9" s="771">
        <v>4</v>
      </c>
      <c r="G9" s="766" t="s">
        <v>205</v>
      </c>
      <c r="H9" s="767">
        <v>63045375</v>
      </c>
      <c r="I9" s="741">
        <v>1917388.6930406899</v>
      </c>
      <c r="J9" s="104"/>
      <c r="K9" s="104"/>
      <c r="L9" s="104"/>
      <c r="M9" s="104"/>
      <c r="N9" s="104"/>
      <c r="O9" s="104"/>
      <c r="P9" s="104"/>
      <c r="Q9" s="104"/>
      <c r="R9" s="104"/>
      <c r="S9" s="104"/>
      <c r="T9" s="104"/>
      <c r="U9" s="104"/>
      <c r="V9" s="104"/>
      <c r="W9" s="104"/>
      <c r="X9" s="104"/>
      <c r="Y9" s="104"/>
      <c r="Z9" s="104"/>
      <c r="AA9" s="104"/>
    </row>
    <row r="10" spans="1:29" s="18" customFormat="1" ht="14" customHeight="1" x14ac:dyDescent="0.15">
      <c r="A10" s="768">
        <v>5</v>
      </c>
      <c r="B10" s="766" t="s">
        <v>235</v>
      </c>
      <c r="C10" s="741">
        <v>854736.68460436398</v>
      </c>
      <c r="D10" s="767">
        <v>33350718</v>
      </c>
      <c r="E10" s="134"/>
      <c r="F10" s="771">
        <v>5</v>
      </c>
      <c r="G10" s="766" t="s">
        <v>203</v>
      </c>
      <c r="H10" s="767">
        <v>38754244</v>
      </c>
      <c r="I10" s="741">
        <v>643702.58714868804</v>
      </c>
      <c r="J10" s="104"/>
      <c r="K10" s="104"/>
      <c r="L10" s="104"/>
      <c r="M10" s="104"/>
      <c r="N10" s="104"/>
      <c r="O10" s="104"/>
      <c r="P10" s="104"/>
      <c r="Q10" s="104"/>
      <c r="R10" s="104"/>
      <c r="S10" s="104"/>
      <c r="T10" s="104"/>
      <c r="U10" s="104"/>
      <c r="V10" s="104"/>
      <c r="W10" s="104"/>
      <c r="X10" s="104"/>
      <c r="Y10" s="104"/>
      <c r="Z10" s="104"/>
      <c r="AA10" s="104"/>
    </row>
    <row r="11" spans="1:29" s="18" customFormat="1" ht="14" customHeight="1" x14ac:dyDescent="0.15">
      <c r="A11" s="768">
        <v>6</v>
      </c>
      <c r="B11" s="766" t="s">
        <v>829</v>
      </c>
      <c r="C11" s="741">
        <v>749294.45176823495</v>
      </c>
      <c r="D11" s="767">
        <v>32243140</v>
      </c>
      <c r="E11" s="134"/>
      <c r="F11" s="771">
        <v>6</v>
      </c>
      <c r="G11" s="766" t="s">
        <v>235</v>
      </c>
      <c r="H11" s="767">
        <v>33350718</v>
      </c>
      <c r="I11" s="741">
        <v>854736.68460436398</v>
      </c>
      <c r="J11" s="104"/>
      <c r="K11" s="287"/>
      <c r="L11" s="287"/>
      <c r="M11" s="287"/>
      <c r="N11" s="287"/>
      <c r="O11" s="287"/>
      <c r="P11" s="287"/>
      <c r="Q11" s="287"/>
      <c r="R11" s="287"/>
      <c r="S11" s="287"/>
      <c r="T11" s="287"/>
      <c r="U11" s="287"/>
      <c r="V11" s="287"/>
      <c r="W11" s="287"/>
      <c r="X11" s="287"/>
      <c r="Y11" s="287"/>
      <c r="Z11" s="287"/>
      <c r="AA11" s="287"/>
    </row>
    <row r="12" spans="1:29" s="18" customFormat="1" ht="14" customHeight="1" x14ac:dyDescent="0.15">
      <c r="A12" s="768">
        <v>7</v>
      </c>
      <c r="B12" s="766" t="s">
        <v>203</v>
      </c>
      <c r="C12" s="741">
        <v>643702.58714868804</v>
      </c>
      <c r="D12" s="767">
        <v>38754244</v>
      </c>
      <c r="E12" s="134"/>
      <c r="F12" s="771">
        <v>7</v>
      </c>
      <c r="G12" s="766" t="s">
        <v>233</v>
      </c>
      <c r="H12" s="767">
        <v>32958329</v>
      </c>
      <c r="I12" s="741">
        <v>392155.86065769399</v>
      </c>
      <c r="J12" s="10"/>
      <c r="K12" s="10"/>
      <c r="L12" s="10"/>
      <c r="M12" s="10"/>
      <c r="N12" s="10"/>
      <c r="O12" s="10"/>
      <c r="P12" s="10"/>
      <c r="Q12" s="10"/>
      <c r="R12" s="10"/>
      <c r="S12" s="10"/>
      <c r="T12" s="10"/>
      <c r="U12" s="10"/>
      <c r="V12" s="10"/>
      <c r="W12" s="10"/>
      <c r="X12" s="10"/>
      <c r="Y12" s="10"/>
      <c r="Z12" s="10"/>
      <c r="AA12" s="10"/>
    </row>
    <row r="13" spans="1:29" s="18" customFormat="1" ht="14" customHeight="1" x14ac:dyDescent="0.15">
      <c r="A13" s="768">
        <v>8</v>
      </c>
      <c r="B13" s="766" t="s">
        <v>234</v>
      </c>
      <c r="C13" s="741">
        <v>502083.25990234403</v>
      </c>
      <c r="D13" s="767">
        <v>19036546</v>
      </c>
      <c r="E13" s="134"/>
      <c r="F13" s="771">
        <v>8</v>
      </c>
      <c r="G13" s="766" t="s">
        <v>829</v>
      </c>
      <c r="H13" s="767">
        <v>32243140</v>
      </c>
      <c r="I13" s="741">
        <v>749294.45176823495</v>
      </c>
      <c r="J13" s="10"/>
      <c r="K13" s="10"/>
      <c r="L13" s="10"/>
      <c r="M13" s="10"/>
      <c r="N13" s="10"/>
      <c r="O13" s="10"/>
      <c r="P13" s="10"/>
      <c r="Q13" s="10"/>
      <c r="R13" s="10"/>
      <c r="S13" s="10"/>
      <c r="T13" s="10"/>
      <c r="U13" s="10"/>
      <c r="V13" s="10"/>
      <c r="W13" s="10"/>
      <c r="X13" s="10"/>
      <c r="Y13" s="10"/>
      <c r="Z13" s="10"/>
      <c r="AA13" s="10"/>
    </row>
    <row r="14" spans="1:29" s="18" customFormat="1" ht="14" customHeight="1" x14ac:dyDescent="0.15">
      <c r="A14" s="768">
        <v>9</v>
      </c>
      <c r="B14" s="766" t="s">
        <v>208</v>
      </c>
      <c r="C14" s="741">
        <v>455528.52854509</v>
      </c>
      <c r="D14" s="767">
        <v>12404038</v>
      </c>
      <c r="E14" s="134"/>
      <c r="F14" s="771">
        <v>9</v>
      </c>
      <c r="G14" s="766" t="s">
        <v>324</v>
      </c>
      <c r="H14" s="767">
        <v>26557501</v>
      </c>
      <c r="I14" s="741">
        <v>9965.6029941729794</v>
      </c>
      <c r="J14" s="10"/>
      <c r="K14" s="10"/>
      <c r="L14" s="10"/>
      <c r="M14" s="10"/>
      <c r="N14" s="10"/>
      <c r="O14" s="10"/>
      <c r="P14" s="10"/>
      <c r="Q14" s="10"/>
      <c r="R14" s="10"/>
      <c r="S14" s="10"/>
      <c r="T14" s="10"/>
      <c r="U14" s="10"/>
      <c r="V14" s="10"/>
      <c r="W14" s="10"/>
      <c r="X14" s="10"/>
      <c r="Y14" s="10"/>
      <c r="Z14" s="10"/>
      <c r="AA14" s="10"/>
    </row>
    <row r="15" spans="1:29" s="18" customFormat="1" ht="14" customHeight="1" x14ac:dyDescent="0.2">
      <c r="A15" s="768">
        <v>10</v>
      </c>
      <c r="B15" s="766" t="s">
        <v>206</v>
      </c>
      <c r="C15" s="741">
        <v>427475.63808029902</v>
      </c>
      <c r="D15" s="769">
        <v>23536850</v>
      </c>
      <c r="E15" s="134"/>
      <c r="F15" s="771">
        <v>10</v>
      </c>
      <c r="G15" s="766" t="s">
        <v>206</v>
      </c>
      <c r="H15" s="767">
        <v>23536850</v>
      </c>
      <c r="I15" s="741">
        <v>427475.63808029902</v>
      </c>
      <c r="J15" s="10"/>
      <c r="K15" s="10"/>
      <c r="L15" s="10"/>
      <c r="M15" s="10"/>
      <c r="N15" s="10"/>
      <c r="O15" s="10"/>
      <c r="P15" s="10"/>
      <c r="Q15" s="10"/>
      <c r="R15" s="10"/>
      <c r="S15" s="10"/>
      <c r="T15" s="10"/>
      <c r="U15" s="10"/>
      <c r="V15" s="10"/>
      <c r="W15" s="10"/>
      <c r="X15" s="10"/>
      <c r="Y15" s="10"/>
      <c r="Z15" s="10"/>
      <c r="AA15" s="10"/>
    </row>
    <row r="16" spans="1:29" s="18" customFormat="1" ht="14" customHeight="1" x14ac:dyDescent="0.15">
      <c r="A16" s="768">
        <v>11</v>
      </c>
      <c r="B16" s="766" t="s">
        <v>233</v>
      </c>
      <c r="C16" s="741">
        <v>392155.86065769399</v>
      </c>
      <c r="D16" s="767">
        <v>32958329</v>
      </c>
      <c r="E16" s="134"/>
      <c r="F16" s="771">
        <v>11</v>
      </c>
      <c r="G16" s="766" t="s">
        <v>805</v>
      </c>
      <c r="H16" s="767">
        <v>21618576</v>
      </c>
      <c r="I16" s="741">
        <v>115364.828298074</v>
      </c>
      <c r="J16" s="10"/>
      <c r="K16" s="10"/>
      <c r="L16" s="10"/>
      <c r="M16" s="10"/>
      <c r="N16" s="10"/>
      <c r="O16" s="10"/>
      <c r="P16" s="10"/>
      <c r="Q16" s="10"/>
      <c r="R16" s="10"/>
      <c r="S16" s="10"/>
      <c r="T16" s="10"/>
      <c r="U16" s="10"/>
      <c r="V16" s="10"/>
      <c r="W16" s="10"/>
      <c r="X16" s="10"/>
      <c r="Y16" s="10"/>
      <c r="Z16" s="10"/>
      <c r="AA16" s="10"/>
    </row>
    <row r="17" spans="1:29" s="18" customFormat="1" ht="14" customHeight="1" x14ac:dyDescent="0.15">
      <c r="A17" s="768">
        <v>12</v>
      </c>
      <c r="B17" s="766" t="s">
        <v>933</v>
      </c>
      <c r="C17" s="741">
        <v>311637.81776769098</v>
      </c>
      <c r="D17" s="767">
        <v>2011370</v>
      </c>
      <c r="E17" s="134"/>
      <c r="F17" s="771">
        <v>12</v>
      </c>
      <c r="G17" s="766" t="s">
        <v>237</v>
      </c>
      <c r="H17" s="767">
        <v>20365147</v>
      </c>
      <c r="I17" s="741">
        <v>283820.812237476</v>
      </c>
      <c r="J17" s="10"/>
      <c r="K17" s="10"/>
      <c r="L17" s="10"/>
      <c r="M17" s="10"/>
      <c r="N17" s="10"/>
      <c r="O17" s="10"/>
      <c r="P17" s="10"/>
      <c r="Q17" s="10"/>
      <c r="R17" s="10"/>
      <c r="S17" s="10"/>
      <c r="T17" s="10"/>
      <c r="U17" s="10"/>
      <c r="V17" s="10"/>
      <c r="W17" s="10"/>
      <c r="X17" s="10"/>
      <c r="Y17" s="10"/>
      <c r="Z17" s="10"/>
      <c r="AA17" s="10"/>
    </row>
    <row r="18" spans="1:29" s="18" customFormat="1" ht="14" customHeight="1" x14ac:dyDescent="0.15">
      <c r="A18" s="768">
        <v>13</v>
      </c>
      <c r="B18" s="766" t="s">
        <v>237</v>
      </c>
      <c r="C18" s="741">
        <v>283820.812237476</v>
      </c>
      <c r="D18" s="767">
        <v>20365147</v>
      </c>
      <c r="E18" s="134"/>
      <c r="F18" s="771">
        <v>13</v>
      </c>
      <c r="G18" s="766" t="s">
        <v>895</v>
      </c>
      <c r="H18" s="767">
        <v>20086134</v>
      </c>
      <c r="I18" s="741">
        <v>44007.740350485699</v>
      </c>
      <c r="J18" s="10"/>
      <c r="K18" s="10"/>
      <c r="L18" s="10"/>
      <c r="M18" s="10"/>
      <c r="N18" s="10"/>
      <c r="O18" s="10"/>
      <c r="P18" s="10"/>
      <c r="Q18" s="10"/>
      <c r="R18" s="10"/>
      <c r="S18" s="10"/>
      <c r="T18" s="10"/>
      <c r="U18" s="10"/>
      <c r="V18" s="10"/>
      <c r="W18" s="10"/>
      <c r="X18" s="10"/>
      <c r="Y18" s="10"/>
      <c r="Z18" s="10"/>
      <c r="AA18" s="10"/>
    </row>
    <row r="19" spans="1:29" s="18" customFormat="1" ht="14" customHeight="1" x14ac:dyDescent="0.15">
      <c r="A19" s="768">
        <v>14</v>
      </c>
      <c r="B19" s="766" t="s">
        <v>209</v>
      </c>
      <c r="C19" s="741">
        <v>216146.35242437301</v>
      </c>
      <c r="D19" s="767">
        <v>15866871</v>
      </c>
      <c r="E19" s="134"/>
      <c r="F19" s="771">
        <v>14</v>
      </c>
      <c r="G19" s="766" t="s">
        <v>211</v>
      </c>
      <c r="H19" s="767">
        <v>19524802</v>
      </c>
      <c r="I19" s="741">
        <v>191390.29417763499</v>
      </c>
      <c r="J19" s="10"/>
      <c r="K19" s="10"/>
      <c r="L19" s="10"/>
      <c r="M19" s="10"/>
      <c r="N19" s="10"/>
      <c r="O19" s="10"/>
      <c r="P19" s="10"/>
      <c r="Q19" s="10"/>
      <c r="R19" s="10"/>
      <c r="S19" s="10"/>
      <c r="T19" s="10"/>
      <c r="U19" s="10"/>
      <c r="V19" s="10"/>
      <c r="W19" s="10"/>
      <c r="X19" s="10"/>
      <c r="Y19" s="10"/>
      <c r="Z19" s="10"/>
      <c r="AA19" s="10"/>
    </row>
    <row r="20" spans="1:29" s="18" customFormat="1" ht="14" customHeight="1" x14ac:dyDescent="0.15">
      <c r="A20" s="768">
        <v>15</v>
      </c>
      <c r="B20" s="766" t="s">
        <v>894</v>
      </c>
      <c r="C20" s="741">
        <v>201553.63141796601</v>
      </c>
      <c r="D20" s="767">
        <v>951940</v>
      </c>
      <c r="E20" s="134"/>
      <c r="F20" s="771">
        <v>15</v>
      </c>
      <c r="G20" s="766" t="s">
        <v>234</v>
      </c>
      <c r="H20" s="767">
        <v>19036546</v>
      </c>
      <c r="I20" s="741">
        <v>502083.25990234403</v>
      </c>
      <c r="J20" s="10"/>
      <c r="K20" s="10"/>
      <c r="L20" s="10"/>
      <c r="M20" s="10"/>
      <c r="N20" s="10"/>
      <c r="O20" s="10"/>
      <c r="P20" s="10"/>
      <c r="Q20" s="10"/>
      <c r="R20" s="10"/>
      <c r="S20" s="10"/>
      <c r="T20" s="10"/>
      <c r="U20" s="10"/>
      <c r="V20" s="10"/>
      <c r="W20" s="10"/>
      <c r="X20" s="10"/>
      <c r="Y20" s="10"/>
      <c r="Z20" s="10"/>
      <c r="AA20" s="10"/>
    </row>
    <row r="21" spans="1:29" s="18" customFormat="1" ht="14" customHeight="1" x14ac:dyDescent="0.15">
      <c r="A21" s="768">
        <v>16</v>
      </c>
      <c r="B21" s="766" t="s">
        <v>211</v>
      </c>
      <c r="C21" s="741">
        <v>191390.29417763499</v>
      </c>
      <c r="D21" s="767">
        <v>19524802</v>
      </c>
      <c r="E21" s="134"/>
      <c r="F21" s="771">
        <v>16</v>
      </c>
      <c r="G21" s="766" t="s">
        <v>800</v>
      </c>
      <c r="H21" s="767">
        <v>18483590</v>
      </c>
      <c r="I21" s="741">
        <v>130519.48621116301</v>
      </c>
      <c r="J21" s="10"/>
      <c r="K21" s="10"/>
      <c r="L21" s="10"/>
      <c r="M21" s="10"/>
      <c r="N21" s="10"/>
      <c r="O21" s="10"/>
      <c r="P21" s="10"/>
      <c r="Q21" s="10"/>
      <c r="R21" s="10"/>
      <c r="S21" s="10"/>
      <c r="T21" s="10"/>
      <c r="U21" s="10"/>
      <c r="V21" s="10"/>
      <c r="W21" s="10"/>
      <c r="X21" s="10"/>
      <c r="Y21" s="10"/>
      <c r="Z21" s="10"/>
      <c r="AA21" s="10"/>
    </row>
    <row r="22" spans="1:29" s="18" customFormat="1" ht="14" customHeight="1" x14ac:dyDescent="0.15">
      <c r="A22" s="768">
        <v>17</v>
      </c>
      <c r="B22" s="766" t="s">
        <v>934</v>
      </c>
      <c r="C22" s="741">
        <v>157669.81733687501</v>
      </c>
      <c r="D22" s="767">
        <v>330389</v>
      </c>
      <c r="E22" s="134"/>
      <c r="F22" s="771">
        <v>17</v>
      </c>
      <c r="G22" s="766" t="s">
        <v>209</v>
      </c>
      <c r="H22" s="767">
        <v>15866871</v>
      </c>
      <c r="I22" s="741">
        <v>216146.35242437301</v>
      </c>
      <c r="J22" s="10"/>
      <c r="K22" s="10"/>
      <c r="L22" s="10"/>
      <c r="M22" s="10"/>
      <c r="N22" s="10"/>
      <c r="O22" s="10"/>
      <c r="P22" s="10"/>
      <c r="Q22" s="10"/>
      <c r="R22" s="10"/>
      <c r="S22" s="10"/>
      <c r="T22" s="10"/>
      <c r="U22" s="10"/>
      <c r="V22" s="10"/>
      <c r="W22" s="10"/>
      <c r="X22" s="10"/>
      <c r="Y22" s="10"/>
      <c r="Z22" s="10"/>
      <c r="AA22" s="10"/>
    </row>
    <row r="23" spans="1:29" s="18" customFormat="1" ht="14" customHeight="1" x14ac:dyDescent="0.15">
      <c r="A23" s="768">
        <v>18</v>
      </c>
      <c r="B23" s="766" t="s">
        <v>800</v>
      </c>
      <c r="C23" s="741">
        <v>130519.48621116301</v>
      </c>
      <c r="D23" s="767">
        <v>18483590</v>
      </c>
      <c r="E23" s="134"/>
      <c r="F23" s="771">
        <v>18</v>
      </c>
      <c r="G23" s="766" t="s">
        <v>208</v>
      </c>
      <c r="H23" s="767">
        <v>12404038</v>
      </c>
      <c r="I23" s="741">
        <v>455528.52854509</v>
      </c>
      <c r="J23" s="10"/>
      <c r="K23" s="10"/>
      <c r="L23" s="10"/>
      <c r="M23" s="10"/>
      <c r="N23" s="10"/>
      <c r="O23" s="10"/>
      <c r="P23" s="10"/>
      <c r="Q23" s="10"/>
      <c r="R23" s="10"/>
      <c r="S23" s="10"/>
      <c r="T23" s="10"/>
      <c r="U23" s="10"/>
      <c r="V23" s="10"/>
      <c r="W23" s="10"/>
      <c r="X23" s="10"/>
      <c r="Y23" s="10"/>
      <c r="Z23" s="10"/>
      <c r="AA23" s="10"/>
    </row>
    <row r="24" spans="1:29" s="18" customFormat="1" ht="14" customHeight="1" x14ac:dyDescent="0.15">
      <c r="A24" s="768">
        <v>19</v>
      </c>
      <c r="B24" s="766" t="s">
        <v>322</v>
      </c>
      <c r="C24" s="741">
        <v>129003.74858984099</v>
      </c>
      <c r="D24" s="767">
        <v>9740976</v>
      </c>
      <c r="E24" s="134"/>
      <c r="F24" s="771">
        <v>19</v>
      </c>
      <c r="G24" s="766" t="s">
        <v>322</v>
      </c>
      <c r="H24" s="767">
        <v>9740976</v>
      </c>
      <c r="I24" s="741">
        <v>129003.74858984099</v>
      </c>
      <c r="J24" s="10"/>
      <c r="K24" s="10"/>
      <c r="L24" s="10"/>
      <c r="M24" s="10"/>
      <c r="N24" s="10"/>
      <c r="O24" s="10"/>
      <c r="P24" s="10"/>
      <c r="Q24" s="10"/>
      <c r="R24" s="10"/>
      <c r="S24" s="10"/>
      <c r="T24" s="10"/>
      <c r="U24" s="10"/>
      <c r="V24" s="10"/>
      <c r="W24" s="10"/>
      <c r="X24" s="10"/>
      <c r="Y24" s="10"/>
      <c r="Z24" s="10"/>
      <c r="AA24" s="10"/>
    </row>
    <row r="25" spans="1:29" s="18" customFormat="1" ht="14" customHeight="1" x14ac:dyDescent="0.15">
      <c r="A25" s="768">
        <v>20</v>
      </c>
      <c r="B25" s="766" t="s">
        <v>830</v>
      </c>
      <c r="C25" s="741">
        <v>126877.516140735</v>
      </c>
      <c r="D25" s="767">
        <v>4103234</v>
      </c>
      <c r="E25" s="134"/>
      <c r="F25" s="771">
        <v>20</v>
      </c>
      <c r="G25" s="766" t="s">
        <v>937</v>
      </c>
      <c r="H25" s="767">
        <v>9371845</v>
      </c>
      <c r="I25" s="741">
        <v>48077.515937094497</v>
      </c>
      <c r="J25" s="10"/>
      <c r="K25" s="10"/>
      <c r="L25" s="10"/>
      <c r="M25" s="10"/>
      <c r="N25" s="10"/>
      <c r="O25" s="10"/>
      <c r="P25" s="10"/>
      <c r="Q25" s="10"/>
      <c r="R25" s="10"/>
      <c r="S25" s="10"/>
      <c r="T25" s="10"/>
      <c r="U25" s="10"/>
      <c r="V25" s="10"/>
      <c r="W25" s="10"/>
      <c r="X25" s="10"/>
      <c r="Y25" s="10"/>
      <c r="Z25" s="10"/>
      <c r="AA25" s="10"/>
    </row>
    <row r="26" spans="1:29" s="18" customFormat="1" ht="14" customHeight="1" x14ac:dyDescent="0.15">
      <c r="A26" s="10"/>
      <c r="B26" s="476" t="s">
        <v>872</v>
      </c>
      <c r="C26" s="157">
        <f>SUM(C6:C25)</f>
        <v>35578526.863832094</v>
      </c>
      <c r="D26" s="97">
        <f>SUM(D6:D25)</f>
        <v>1627659646</v>
      </c>
      <c r="E26" s="10"/>
      <c r="F26" s="10"/>
      <c r="G26" s="10" t="s">
        <v>872</v>
      </c>
      <c r="H26" s="100">
        <f>SUM(H6:H25)</f>
        <v>1697896769</v>
      </c>
      <c r="I26" s="113">
        <f>SUM(I6:I25)</f>
        <v>34998203.768748656</v>
      </c>
      <c r="J26" s="100"/>
      <c r="K26" s="10"/>
      <c r="L26" s="10"/>
      <c r="M26" s="10"/>
      <c r="N26" s="10"/>
      <c r="O26" s="10"/>
      <c r="P26" s="10"/>
      <c r="Q26" s="10"/>
      <c r="R26" s="10"/>
      <c r="S26" s="10"/>
      <c r="T26" s="10"/>
      <c r="U26" s="10"/>
      <c r="V26" s="10"/>
      <c r="W26" s="10"/>
      <c r="X26" s="10"/>
      <c r="Y26" s="10"/>
      <c r="Z26" s="10"/>
      <c r="AA26" s="10"/>
      <c r="AB26" s="10"/>
    </row>
    <row r="27" spans="1:29" s="18" customFormat="1" ht="27" customHeight="1" x14ac:dyDescent="0.15">
      <c r="A27" s="10"/>
      <c r="B27" s="476"/>
      <c r="C27" s="578" t="str">
        <f>CONCATENATE(FIXED(C26*100/Distribution!N95,1),"% of Total Distribution")</f>
        <v>94.7% of Total Distribution</v>
      </c>
      <c r="D27" s="578" t="str">
        <f>CONCATENATE(FIXED(D26*100/Distribution!N38,1),"% of Total Distribution")</f>
        <v>89.4% of Total Distribution</v>
      </c>
      <c r="E27" s="10"/>
      <c r="F27" s="10"/>
      <c r="G27" s="10"/>
      <c r="H27" s="578" t="str">
        <f>CONCATENATE(FIXED(H26*100/Distribution!N38,1),"% of Total Distribution")</f>
        <v>93.2% of Total Distribution</v>
      </c>
      <c r="I27" s="578" t="str">
        <f>CONCATENATE(FIXED(I26*100/Distribution!N95,1),"% of Total Distribution")</f>
        <v>93.2% of Total Distribution</v>
      </c>
      <c r="J27" s="100"/>
      <c r="K27" s="10"/>
      <c r="L27" s="10"/>
      <c r="M27" s="10"/>
      <c r="N27" s="10"/>
      <c r="O27" s="10"/>
      <c r="P27" s="10"/>
      <c r="Q27" s="10"/>
      <c r="R27" s="10"/>
      <c r="S27" s="10"/>
      <c r="T27" s="10"/>
      <c r="U27" s="10"/>
      <c r="V27" s="10"/>
      <c r="W27" s="10"/>
      <c r="X27" s="10"/>
      <c r="Y27" s="10"/>
      <c r="Z27" s="10"/>
      <c r="AA27" s="10"/>
      <c r="AB27" s="10"/>
    </row>
    <row r="28" spans="1:29" s="18" customFormat="1" ht="27" customHeight="1" x14ac:dyDescent="0.15">
      <c r="A28" s="10"/>
      <c r="B28" s="476"/>
      <c r="C28" s="578"/>
      <c r="D28" s="97"/>
      <c r="E28" s="10"/>
      <c r="F28" s="10"/>
      <c r="G28" s="10"/>
      <c r="H28" s="578"/>
      <c r="I28" s="113"/>
      <c r="J28" s="100"/>
      <c r="K28" s="10"/>
      <c r="L28" s="10"/>
      <c r="M28" s="10"/>
      <c r="N28" s="10"/>
      <c r="O28" s="10"/>
      <c r="P28" s="10"/>
      <c r="Q28" s="10"/>
      <c r="R28" s="10"/>
      <c r="S28" s="10"/>
      <c r="T28" s="10"/>
      <c r="U28" s="10"/>
      <c r="V28" s="10"/>
      <c r="W28" s="10"/>
      <c r="X28" s="10"/>
      <c r="Y28" s="10"/>
      <c r="Z28" s="10"/>
      <c r="AA28" s="10"/>
      <c r="AB28" s="10"/>
    </row>
    <row r="29" spans="1:29" s="18" customFormat="1" ht="14" customHeight="1" x14ac:dyDescent="0.15">
      <c r="A29" s="288"/>
      <c r="B29" s="394" t="s">
        <v>643</v>
      </c>
      <c r="C29" s="112">
        <v>11308.172834040501</v>
      </c>
      <c r="D29" s="45">
        <v>1210718</v>
      </c>
      <c r="E29" s="10"/>
      <c r="F29" s="10"/>
      <c r="G29" s="285" t="s">
        <v>325</v>
      </c>
      <c r="H29" s="286">
        <v>1210718</v>
      </c>
      <c r="I29" s="112">
        <v>11308.172834040501</v>
      </c>
      <c r="J29" s="10"/>
      <c r="K29" s="10"/>
      <c r="L29" s="10"/>
      <c r="M29" s="10"/>
      <c r="N29" s="10"/>
      <c r="O29" s="10"/>
      <c r="P29" s="10"/>
      <c r="Q29" s="10"/>
      <c r="R29" s="10"/>
      <c r="S29" s="10"/>
      <c r="T29" s="10"/>
      <c r="U29" s="10"/>
      <c r="V29" s="10"/>
      <c r="W29" s="10"/>
      <c r="X29" s="10"/>
      <c r="Y29" s="10"/>
      <c r="Z29" s="10"/>
      <c r="AA29" s="10"/>
      <c r="AB29" s="10"/>
      <c r="AC29" s="10"/>
    </row>
    <row r="30" spans="1:29" s="18" customFormat="1" ht="13" x14ac:dyDescent="0.15">
      <c r="B30" s="922" t="s">
        <v>644</v>
      </c>
      <c r="C30" s="923"/>
      <c r="D30" s="923"/>
      <c r="E30" s="10"/>
      <c r="F30" s="10"/>
      <c r="G30" s="10"/>
      <c r="H30" s="10"/>
      <c r="I30" s="10"/>
      <c r="J30" s="10"/>
      <c r="K30" s="10"/>
      <c r="L30" s="10"/>
      <c r="M30" s="10"/>
      <c r="N30" s="10"/>
      <c r="O30" s="10"/>
      <c r="P30" s="10"/>
      <c r="Q30" s="10"/>
      <c r="R30" s="10"/>
      <c r="S30" s="10"/>
      <c r="T30" s="10"/>
      <c r="U30" s="10"/>
      <c r="V30" s="10"/>
      <c r="W30" s="10"/>
      <c r="X30" s="10"/>
      <c r="Y30" s="10"/>
      <c r="Z30" s="10"/>
    </row>
    <row r="31" spans="1:29" s="18" customFormat="1" ht="13" x14ac:dyDescent="0.15">
      <c r="B31" s="289"/>
      <c r="C31" s="449"/>
      <c r="D31" s="449"/>
      <c r="E31" s="10"/>
      <c r="F31" s="10"/>
      <c r="G31" s="10"/>
      <c r="H31" s="10"/>
      <c r="I31" s="10"/>
      <c r="J31" s="10"/>
      <c r="K31" s="10"/>
      <c r="L31" s="10"/>
      <c r="M31" s="10"/>
      <c r="N31" s="10"/>
      <c r="O31" s="10"/>
      <c r="P31" s="10"/>
      <c r="Q31" s="10"/>
      <c r="R31" s="10"/>
      <c r="S31" s="10"/>
      <c r="T31" s="10"/>
      <c r="U31" s="10"/>
      <c r="V31" s="10"/>
      <c r="W31" s="10"/>
      <c r="X31" s="10"/>
      <c r="Y31" s="10"/>
      <c r="Z31" s="10"/>
    </row>
    <row r="32" spans="1:29" ht="13" x14ac:dyDescent="0.15">
      <c r="B32" s="280" t="s">
        <v>326</v>
      </c>
    </row>
    <row r="33" spans="2:2" ht="13" x14ac:dyDescent="0.15">
      <c r="B33" s="290" t="s">
        <v>327</v>
      </c>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59999389629810485"/>
  </sheetPr>
  <dimension ref="A1:T138"/>
  <sheetViews>
    <sheetView topLeftCell="A11" zoomScaleNormal="100" workbookViewId="0">
      <selection activeCell="A81" sqref="A81:C102"/>
    </sheetView>
  </sheetViews>
  <sheetFormatPr baseColWidth="10" defaultColWidth="8.83203125" defaultRowHeight="13" x14ac:dyDescent="0.15"/>
  <cols>
    <col min="1" max="1" width="18.33203125" style="18" customWidth="1"/>
    <col min="2" max="2" width="17.33203125" style="18" customWidth="1"/>
    <col min="3" max="8" width="13.5" style="18" customWidth="1"/>
    <col min="9" max="9" width="12.33203125" style="18" customWidth="1"/>
    <col min="10" max="14" width="13.5" style="18" customWidth="1"/>
    <col min="15" max="15" width="13.83203125" style="259" customWidth="1"/>
    <col min="16" max="21" width="13.5" style="18" customWidth="1"/>
    <col min="22" max="16384" width="8.83203125" style="18"/>
  </cols>
  <sheetData>
    <row r="1" spans="1:20" ht="33.75" customHeight="1" x14ac:dyDescent="0.15">
      <c r="A1" s="928" t="s">
        <v>938</v>
      </c>
      <c r="B1" s="929"/>
      <c r="C1" s="929"/>
      <c r="D1" s="929"/>
      <c r="E1" s="929"/>
      <c r="F1" s="929"/>
      <c r="G1" s="929"/>
      <c r="H1" s="929"/>
      <c r="I1" s="929"/>
      <c r="J1" s="929"/>
      <c r="K1" s="929"/>
      <c r="L1" s="929"/>
      <c r="M1" s="929"/>
      <c r="N1" s="929"/>
      <c r="O1" s="929"/>
      <c r="P1" s="929"/>
    </row>
    <row r="2" spans="1:20" ht="85" customHeight="1" x14ac:dyDescent="0.15">
      <c r="A2" s="452"/>
      <c r="B2" s="452"/>
      <c r="C2" s="452"/>
      <c r="D2" s="452"/>
      <c r="E2" s="452"/>
      <c r="F2" s="452"/>
      <c r="G2" s="452"/>
      <c r="H2" s="452"/>
      <c r="I2" s="452"/>
      <c r="J2" s="452"/>
      <c r="K2" s="452"/>
      <c r="L2" s="452"/>
      <c r="M2" s="452"/>
      <c r="N2" s="452"/>
      <c r="O2" s="451"/>
      <c r="P2" s="452"/>
    </row>
    <row r="3" spans="1:20" ht="54" customHeight="1" x14ac:dyDescent="0.15">
      <c r="A3" s="929"/>
      <c r="B3" s="930"/>
      <c r="C3" s="930"/>
      <c r="D3" s="46"/>
      <c r="E3" s="46"/>
      <c r="F3" s="46"/>
      <c r="G3" s="46"/>
      <c r="H3" s="46"/>
      <c r="I3" s="46"/>
      <c r="J3" s="46"/>
      <c r="K3" s="46"/>
      <c r="L3" s="46"/>
      <c r="M3" s="221"/>
      <c r="N3" s="221"/>
      <c r="O3" s="451"/>
      <c r="P3" s="221"/>
    </row>
    <row r="4" spans="1:20" ht="58" customHeight="1" x14ac:dyDescent="0.15">
      <c r="A4" s="453"/>
      <c r="B4" s="453"/>
      <c r="C4" s="453"/>
      <c r="D4" s="46"/>
      <c r="E4" s="46"/>
      <c r="F4" s="46"/>
      <c r="G4" s="46"/>
      <c r="H4" s="46"/>
      <c r="I4" s="46"/>
      <c r="J4" s="46"/>
      <c r="K4" s="46"/>
      <c r="L4" s="46"/>
      <c r="M4" s="221"/>
      <c r="N4" s="221"/>
      <c r="O4" s="451"/>
      <c r="P4" s="221"/>
    </row>
    <row r="5" spans="1:20" ht="34" x14ac:dyDescent="0.15">
      <c r="A5" s="222" t="s">
        <v>221</v>
      </c>
      <c r="B5" s="46"/>
      <c r="C5" s="46"/>
      <c r="D5" s="46"/>
      <c r="E5" s="46"/>
      <c r="F5" s="46"/>
      <c r="G5" s="46"/>
      <c r="H5" s="46"/>
      <c r="I5" s="46"/>
      <c r="J5" s="46"/>
      <c r="K5" s="46"/>
      <c r="L5" s="46"/>
      <c r="M5" s="221"/>
      <c r="N5" s="221"/>
      <c r="O5" s="451"/>
      <c r="P5" s="221"/>
    </row>
    <row r="6" spans="1:20" ht="16" x14ac:dyDescent="0.15">
      <c r="A6" s="222"/>
      <c r="B6" s="46"/>
      <c r="C6" s="46"/>
      <c r="D6" s="46"/>
      <c r="E6" s="46"/>
      <c r="F6" s="46"/>
      <c r="G6" s="46"/>
      <c r="H6" s="46"/>
      <c r="I6" s="46"/>
      <c r="J6" s="46"/>
      <c r="K6" s="46"/>
      <c r="L6" s="46"/>
      <c r="M6" s="221"/>
      <c r="N6" s="221"/>
      <c r="O6" s="451"/>
      <c r="P6" s="221"/>
    </row>
    <row r="7" spans="1:20" ht="14" x14ac:dyDescent="0.15">
      <c r="A7" s="223" t="s">
        <v>79</v>
      </c>
      <c r="B7" s="46"/>
      <c r="C7" s="46"/>
      <c r="D7" s="46"/>
      <c r="E7" s="46"/>
      <c r="F7" s="46"/>
      <c r="G7" s="46"/>
      <c r="H7" s="46"/>
      <c r="I7" s="46"/>
      <c r="J7" s="46"/>
      <c r="K7" s="46"/>
      <c r="L7" s="46"/>
      <c r="M7" s="221"/>
      <c r="N7" s="221"/>
      <c r="O7" s="451"/>
      <c r="P7" s="221"/>
    </row>
    <row r="8" spans="1:20" ht="14" x14ac:dyDescent="0.15">
      <c r="A8" s="224" t="s">
        <v>221</v>
      </c>
      <c r="B8" s="35" t="s">
        <v>52</v>
      </c>
      <c r="C8" s="35" t="s">
        <v>53</v>
      </c>
      <c r="D8" s="35" t="s">
        <v>54</v>
      </c>
      <c r="E8" s="35" t="s">
        <v>222</v>
      </c>
      <c r="F8" s="35" t="s">
        <v>56</v>
      </c>
      <c r="G8" s="35" t="s">
        <v>99</v>
      </c>
      <c r="H8" s="26" t="s">
        <v>952</v>
      </c>
      <c r="I8" s="35" t="s">
        <v>59</v>
      </c>
      <c r="J8" s="35" t="s">
        <v>640</v>
      </c>
      <c r="K8" s="35" t="s">
        <v>60</v>
      </c>
      <c r="L8" s="35" t="s">
        <v>96</v>
      </c>
      <c r="M8" s="35" t="s">
        <v>62</v>
      </c>
      <c r="N8" s="122" t="s">
        <v>63</v>
      </c>
      <c r="O8" s="451"/>
      <c r="P8" s="221"/>
      <c r="Q8" s="221"/>
      <c r="R8" s="221"/>
    </row>
    <row r="9" spans="1:20" ht="28" x14ac:dyDescent="0.15">
      <c r="A9" s="225" t="s">
        <v>223</v>
      </c>
      <c r="B9" s="226">
        <f>B23</f>
        <v>3793</v>
      </c>
      <c r="C9" s="226">
        <f t="shared" ref="C9:M9" si="0">C23</f>
        <v>109730</v>
      </c>
      <c r="D9" s="226">
        <f t="shared" si="0"/>
        <v>295901</v>
      </c>
      <c r="E9" s="226">
        <f t="shared" si="0"/>
        <v>84258</v>
      </c>
      <c r="F9" s="226">
        <f t="shared" si="0"/>
        <v>16795</v>
      </c>
      <c r="G9" s="226">
        <f t="shared" si="0"/>
        <v>287736</v>
      </c>
      <c r="H9" s="226">
        <f t="shared" si="0"/>
        <v>289090</v>
      </c>
      <c r="I9" s="226">
        <f t="shared" si="0"/>
        <v>16369</v>
      </c>
      <c r="J9" s="226">
        <f t="shared" si="0"/>
        <v>44317</v>
      </c>
      <c r="K9" s="226">
        <f t="shared" si="0"/>
        <v>20189</v>
      </c>
      <c r="L9" s="226">
        <f t="shared" si="0"/>
        <v>50029</v>
      </c>
      <c r="M9" s="226">
        <f t="shared" si="0"/>
        <v>117594</v>
      </c>
      <c r="N9" s="226">
        <f>SUM(B9:M9)</f>
        <v>1335801</v>
      </c>
      <c r="O9" s="931" t="s">
        <v>224</v>
      </c>
      <c r="P9" s="932"/>
      <c r="Q9" s="932"/>
      <c r="R9" s="933"/>
      <c r="S9" s="933"/>
      <c r="T9" s="933"/>
    </row>
    <row r="10" spans="1:20" ht="24.75" customHeight="1" x14ac:dyDescent="0.15">
      <c r="A10" s="223"/>
      <c r="B10" s="145"/>
      <c r="C10" s="145"/>
      <c r="D10" s="145"/>
      <c r="E10" s="145"/>
      <c r="F10" s="145"/>
      <c r="G10" s="145"/>
      <c r="H10" s="145"/>
      <c r="I10" s="145"/>
      <c r="J10" s="145"/>
      <c r="K10" s="145"/>
      <c r="L10" s="145"/>
      <c r="M10" s="145"/>
      <c r="N10" s="221"/>
      <c r="O10" s="932"/>
      <c r="P10" s="934"/>
      <c r="Q10" s="934"/>
      <c r="R10" s="933"/>
      <c r="S10" s="933"/>
    </row>
    <row r="11" spans="1:20" ht="69" customHeight="1" x14ac:dyDescent="0.15">
      <c r="A11" s="225" t="s">
        <v>223</v>
      </c>
      <c r="B11" s="206">
        <v>3695</v>
      </c>
      <c r="C11" s="206">
        <v>109670</v>
      </c>
      <c r="D11" s="206">
        <v>295899</v>
      </c>
      <c r="E11" s="206">
        <v>83975</v>
      </c>
      <c r="F11" s="206">
        <v>16772</v>
      </c>
      <c r="G11" s="206">
        <v>285013</v>
      </c>
      <c r="H11" s="206">
        <v>288813</v>
      </c>
      <c r="I11" s="206">
        <v>15258</v>
      </c>
      <c r="J11" s="206">
        <v>44285</v>
      </c>
      <c r="K11" s="206">
        <v>20161</v>
      </c>
      <c r="L11" s="206">
        <v>49810</v>
      </c>
      <c r="M11" s="206">
        <v>117350</v>
      </c>
      <c r="N11" s="226">
        <f>SUM(B11:M11)</f>
        <v>1330701</v>
      </c>
      <c r="O11" s="931" t="s">
        <v>225</v>
      </c>
      <c r="P11" s="932"/>
      <c r="Q11" s="932"/>
    </row>
    <row r="12" spans="1:20" x14ac:dyDescent="0.15">
      <c r="A12" s="223"/>
      <c r="B12" s="46"/>
      <c r="C12" s="46"/>
      <c r="D12" s="46"/>
      <c r="E12" s="46"/>
      <c r="F12" s="46"/>
      <c r="G12" s="46"/>
      <c r="H12" s="46"/>
      <c r="I12" s="46"/>
      <c r="J12" s="46"/>
      <c r="K12" s="46"/>
      <c r="L12" s="46"/>
      <c r="M12" s="46"/>
      <c r="N12" s="221"/>
      <c r="O12" s="451"/>
      <c r="P12" s="221"/>
      <c r="Q12" s="221"/>
    </row>
    <row r="13" spans="1:20" x14ac:dyDescent="0.15">
      <c r="A13" s="223"/>
      <c r="B13" s="46"/>
      <c r="C13" s="46"/>
      <c r="D13" s="46"/>
      <c r="E13" s="46"/>
      <c r="F13" s="46"/>
      <c r="G13" s="46"/>
      <c r="H13" s="46"/>
      <c r="I13" s="46"/>
      <c r="J13" s="46"/>
      <c r="K13" s="46"/>
      <c r="L13" s="46"/>
      <c r="M13" s="46"/>
      <c r="N13" s="221"/>
      <c r="O13" s="451"/>
      <c r="P13" s="221"/>
      <c r="Q13" s="221"/>
    </row>
    <row r="14" spans="1:20" ht="14" x14ac:dyDescent="0.15">
      <c r="A14" s="223" t="s">
        <v>65</v>
      </c>
      <c r="B14" s="46"/>
      <c r="C14" s="46"/>
      <c r="D14" s="46"/>
      <c r="E14" s="46"/>
      <c r="F14" s="46"/>
      <c r="G14" s="46"/>
      <c r="H14" s="46"/>
      <c r="I14" s="46"/>
      <c r="J14" s="46"/>
      <c r="K14" s="46"/>
      <c r="L14" s="46"/>
      <c r="M14" s="46"/>
      <c r="N14" s="221"/>
      <c r="O14" s="451"/>
      <c r="P14" s="221"/>
      <c r="Q14" s="221"/>
    </row>
    <row r="15" spans="1:20" ht="35.5" customHeight="1" x14ac:dyDescent="0.15">
      <c r="A15" s="755" t="s">
        <v>226</v>
      </c>
      <c r="B15" s="739" t="s">
        <v>52</v>
      </c>
      <c r="C15" s="739" t="s">
        <v>53</v>
      </c>
      <c r="D15" s="739" t="s">
        <v>54</v>
      </c>
      <c r="E15" s="739" t="s">
        <v>222</v>
      </c>
      <c r="F15" s="739" t="s">
        <v>56</v>
      </c>
      <c r="G15" s="739" t="s">
        <v>99</v>
      </c>
      <c r="H15" s="752" t="s">
        <v>952</v>
      </c>
      <c r="I15" s="739" t="s">
        <v>59</v>
      </c>
      <c r="J15" s="739" t="s">
        <v>640</v>
      </c>
      <c r="K15" s="739" t="s">
        <v>60</v>
      </c>
      <c r="L15" s="739" t="s">
        <v>96</v>
      </c>
      <c r="M15" s="739" t="s">
        <v>62</v>
      </c>
      <c r="N15" s="752" t="s">
        <v>63</v>
      </c>
      <c r="O15" s="451"/>
      <c r="P15" s="221"/>
      <c r="Q15" s="221"/>
      <c r="R15" s="221"/>
    </row>
    <row r="16" spans="1:20" ht="17" x14ac:dyDescent="0.15">
      <c r="A16" s="767" t="s">
        <v>114</v>
      </c>
      <c r="B16" s="785">
        <f>F30+G30+H30+I30</f>
        <v>1593</v>
      </c>
      <c r="C16" s="785">
        <f t="shared" ref="C16:F22" si="1">B30</f>
        <v>97250</v>
      </c>
      <c r="D16" s="785">
        <f t="shared" si="1"/>
        <v>240923</v>
      </c>
      <c r="E16" s="785">
        <f t="shared" si="1"/>
        <v>61380</v>
      </c>
      <c r="F16" s="785">
        <f t="shared" si="1"/>
        <v>10061</v>
      </c>
      <c r="G16" s="785">
        <f>J30+K30+L30</f>
        <v>156111</v>
      </c>
      <c r="H16" s="785">
        <f t="shared" ref="H16:H22" si="2">M30</f>
        <v>251813</v>
      </c>
      <c r="I16" s="785">
        <f>N30+O30</f>
        <v>10695</v>
      </c>
      <c r="J16" s="785">
        <f t="shared" ref="J16:M22" si="3">P30</f>
        <v>32042</v>
      </c>
      <c r="K16" s="785">
        <f t="shared" si="3"/>
        <v>11495</v>
      </c>
      <c r="L16" s="785">
        <f t="shared" si="3"/>
        <v>29113</v>
      </c>
      <c r="M16" s="785">
        <f t="shared" si="3"/>
        <v>82337</v>
      </c>
      <c r="N16" s="785">
        <f t="shared" ref="N16:N22" si="4">SUM(B16:M16)</f>
        <v>984813</v>
      </c>
      <c r="O16" s="451"/>
      <c r="P16" s="221"/>
      <c r="Q16" s="221"/>
      <c r="R16" s="221"/>
    </row>
    <row r="17" spans="1:20" ht="17" x14ac:dyDescent="0.15">
      <c r="A17" s="767" t="s">
        <v>115</v>
      </c>
      <c r="B17" s="785">
        <f t="shared" ref="B17:B22" si="5">F31+G31+H31+I31</f>
        <v>752</v>
      </c>
      <c r="C17" s="785">
        <f t="shared" si="1"/>
        <v>7614</v>
      </c>
      <c r="D17" s="785">
        <f t="shared" si="1"/>
        <v>44017</v>
      </c>
      <c r="E17" s="785">
        <f t="shared" si="1"/>
        <v>8154</v>
      </c>
      <c r="F17" s="785">
        <f t="shared" si="1"/>
        <v>3182</v>
      </c>
      <c r="G17" s="785">
        <f t="shared" ref="G17:G22" si="6">J31+K31+L31</f>
        <v>110639</v>
      </c>
      <c r="H17" s="785">
        <f t="shared" si="2"/>
        <v>30290</v>
      </c>
      <c r="I17" s="785">
        <f t="shared" ref="I17:I22" si="7">N31+O31</f>
        <v>1677</v>
      </c>
      <c r="J17" s="785">
        <f t="shared" si="3"/>
        <v>5428</v>
      </c>
      <c r="K17" s="785">
        <f t="shared" si="3"/>
        <v>2902</v>
      </c>
      <c r="L17" s="785">
        <f t="shared" si="3"/>
        <v>9724</v>
      </c>
      <c r="M17" s="785">
        <f t="shared" si="3"/>
        <v>18284</v>
      </c>
      <c r="N17" s="785">
        <f t="shared" si="4"/>
        <v>242663</v>
      </c>
      <c r="O17" s="451"/>
      <c r="P17" s="221"/>
      <c r="Q17" s="221"/>
      <c r="R17" s="221"/>
    </row>
    <row r="18" spans="1:20" ht="17" x14ac:dyDescent="0.15">
      <c r="A18" s="767" t="s">
        <v>116</v>
      </c>
      <c r="B18" s="785">
        <f t="shared" si="5"/>
        <v>746</v>
      </c>
      <c r="C18" s="785">
        <f t="shared" si="1"/>
        <v>1728</v>
      </c>
      <c r="D18" s="785">
        <f t="shared" si="1"/>
        <v>1803</v>
      </c>
      <c r="E18" s="785">
        <f t="shared" si="1"/>
        <v>4995</v>
      </c>
      <c r="F18" s="785">
        <f t="shared" si="1"/>
        <v>679</v>
      </c>
      <c r="G18" s="785">
        <f t="shared" si="6"/>
        <v>9677</v>
      </c>
      <c r="H18" s="785">
        <f t="shared" si="2"/>
        <v>1818</v>
      </c>
      <c r="I18" s="785">
        <f t="shared" si="7"/>
        <v>2437</v>
      </c>
      <c r="J18" s="785">
        <f t="shared" si="3"/>
        <v>1376</v>
      </c>
      <c r="K18" s="785">
        <f t="shared" si="3"/>
        <v>3631</v>
      </c>
      <c r="L18" s="785">
        <f t="shared" si="3"/>
        <v>3172</v>
      </c>
      <c r="M18" s="785">
        <f t="shared" si="3"/>
        <v>6142</v>
      </c>
      <c r="N18" s="785">
        <f t="shared" si="4"/>
        <v>38204</v>
      </c>
      <c r="O18" s="451"/>
      <c r="P18" s="221"/>
      <c r="Q18" s="221"/>
      <c r="R18" s="221"/>
    </row>
    <row r="19" spans="1:20" ht="17" x14ac:dyDescent="0.15">
      <c r="A19" s="767" t="s">
        <v>117</v>
      </c>
      <c r="B19" s="785">
        <f t="shared" si="5"/>
        <v>639</v>
      </c>
      <c r="C19" s="785">
        <f t="shared" si="1"/>
        <v>400</v>
      </c>
      <c r="D19" s="785">
        <f t="shared" si="1"/>
        <v>2042</v>
      </c>
      <c r="E19" s="785">
        <f t="shared" si="1"/>
        <v>2183</v>
      </c>
      <c r="F19" s="785">
        <f t="shared" si="1"/>
        <v>908</v>
      </c>
      <c r="G19" s="785">
        <f t="shared" si="6"/>
        <v>2233</v>
      </c>
      <c r="H19" s="785">
        <f t="shared" si="2"/>
        <v>934</v>
      </c>
      <c r="I19" s="785">
        <f t="shared" si="7"/>
        <v>577</v>
      </c>
      <c r="J19" s="785">
        <f t="shared" si="3"/>
        <v>303</v>
      </c>
      <c r="K19" s="785">
        <f t="shared" si="3"/>
        <v>783</v>
      </c>
      <c r="L19" s="785">
        <f t="shared" si="3"/>
        <v>1835</v>
      </c>
      <c r="M19" s="785">
        <f t="shared" si="3"/>
        <v>738</v>
      </c>
      <c r="N19" s="785">
        <f t="shared" si="4"/>
        <v>13575</v>
      </c>
      <c r="O19" s="451"/>
      <c r="P19" s="221"/>
      <c r="Q19" s="221"/>
      <c r="R19" s="221"/>
    </row>
    <row r="20" spans="1:20" ht="17" x14ac:dyDescent="0.15">
      <c r="A20" s="767" t="s">
        <v>118</v>
      </c>
      <c r="B20" s="785">
        <f t="shared" si="5"/>
        <v>28</v>
      </c>
      <c r="C20" s="785">
        <f t="shared" si="1"/>
        <v>86</v>
      </c>
      <c r="D20" s="785">
        <f t="shared" si="1"/>
        <v>107</v>
      </c>
      <c r="E20" s="785">
        <f t="shared" si="1"/>
        <v>224</v>
      </c>
      <c r="F20" s="785">
        <f t="shared" si="1"/>
        <v>37</v>
      </c>
      <c r="G20" s="785">
        <f t="shared" si="6"/>
        <v>488</v>
      </c>
      <c r="H20" s="785">
        <f t="shared" si="2"/>
        <v>87</v>
      </c>
      <c r="I20" s="785">
        <f t="shared" si="7"/>
        <v>91</v>
      </c>
      <c r="J20" s="785">
        <f t="shared" si="3"/>
        <v>46</v>
      </c>
      <c r="K20" s="785">
        <f t="shared" si="3"/>
        <v>174</v>
      </c>
      <c r="L20" s="785">
        <f t="shared" si="3"/>
        <v>212</v>
      </c>
      <c r="M20" s="785">
        <f t="shared" si="3"/>
        <v>513</v>
      </c>
      <c r="N20" s="785">
        <f t="shared" si="4"/>
        <v>2093</v>
      </c>
      <c r="O20" s="451"/>
      <c r="P20" s="221"/>
      <c r="Q20" s="221"/>
      <c r="R20" s="221"/>
    </row>
    <row r="21" spans="1:20" ht="17" x14ac:dyDescent="0.15">
      <c r="A21" s="767" t="s">
        <v>119</v>
      </c>
      <c r="B21" s="785">
        <f t="shared" si="5"/>
        <v>28</v>
      </c>
      <c r="C21" s="785">
        <f t="shared" si="1"/>
        <v>2416</v>
      </c>
      <c r="D21" s="785">
        <f t="shared" si="1"/>
        <v>6765</v>
      </c>
      <c r="E21" s="785">
        <f t="shared" si="1"/>
        <v>6982</v>
      </c>
      <c r="F21" s="785">
        <f t="shared" si="1"/>
        <v>1717</v>
      </c>
      <c r="G21" s="785">
        <f t="shared" si="6"/>
        <v>8345</v>
      </c>
      <c r="H21" s="785">
        <f t="shared" si="2"/>
        <v>3743</v>
      </c>
      <c r="I21" s="785">
        <f t="shared" si="7"/>
        <v>880</v>
      </c>
      <c r="J21" s="785">
        <f t="shared" si="3"/>
        <v>4934</v>
      </c>
      <c r="K21" s="785">
        <f t="shared" si="3"/>
        <v>1195</v>
      </c>
      <c r="L21" s="785">
        <f t="shared" si="3"/>
        <v>4984</v>
      </c>
      <c r="M21" s="785">
        <f t="shared" si="3"/>
        <v>9184</v>
      </c>
      <c r="N21" s="785">
        <f t="shared" si="4"/>
        <v>51173</v>
      </c>
      <c r="O21" s="228"/>
      <c r="P21" s="46"/>
      <c r="Q21" s="46"/>
      <c r="R21" s="46"/>
    </row>
    <row r="22" spans="1:20" ht="17" x14ac:dyDescent="0.15">
      <c r="A22" s="767" t="s">
        <v>120</v>
      </c>
      <c r="B22" s="785">
        <f t="shared" si="5"/>
        <v>7</v>
      </c>
      <c r="C22" s="785">
        <f t="shared" si="1"/>
        <v>236</v>
      </c>
      <c r="D22" s="785">
        <f t="shared" si="1"/>
        <v>244</v>
      </c>
      <c r="E22" s="785">
        <f t="shared" si="1"/>
        <v>340</v>
      </c>
      <c r="F22" s="785">
        <f t="shared" si="1"/>
        <v>211</v>
      </c>
      <c r="G22" s="785">
        <f t="shared" si="6"/>
        <v>243</v>
      </c>
      <c r="H22" s="785">
        <f t="shared" si="2"/>
        <v>405</v>
      </c>
      <c r="I22" s="785">
        <f t="shared" si="7"/>
        <v>12</v>
      </c>
      <c r="J22" s="785">
        <f t="shared" si="3"/>
        <v>188</v>
      </c>
      <c r="K22" s="785">
        <f t="shared" si="3"/>
        <v>9</v>
      </c>
      <c r="L22" s="785">
        <f t="shared" si="3"/>
        <v>989</v>
      </c>
      <c r="M22" s="785">
        <f t="shared" si="3"/>
        <v>396</v>
      </c>
      <c r="N22" s="785">
        <f t="shared" si="4"/>
        <v>3280</v>
      </c>
      <c r="O22" s="228"/>
      <c r="P22" s="46"/>
      <c r="Q22" s="46"/>
      <c r="R22" s="46"/>
    </row>
    <row r="23" spans="1:20" ht="34" x14ac:dyDescent="0.15">
      <c r="A23" s="755" t="s">
        <v>223</v>
      </c>
      <c r="B23" s="785">
        <f>SUM(B16:B22)</f>
        <v>3793</v>
      </c>
      <c r="C23" s="785">
        <f>SUM(C16:C22)</f>
        <v>109730</v>
      </c>
      <c r="D23" s="785">
        <f t="shared" ref="D23:M23" si="8">SUM(D16:D22)</f>
        <v>295901</v>
      </c>
      <c r="E23" s="785">
        <f t="shared" si="8"/>
        <v>84258</v>
      </c>
      <c r="F23" s="785">
        <f t="shared" si="8"/>
        <v>16795</v>
      </c>
      <c r="G23" s="785">
        <f t="shared" si="8"/>
        <v>287736</v>
      </c>
      <c r="H23" s="785">
        <f t="shared" si="8"/>
        <v>289090</v>
      </c>
      <c r="I23" s="785">
        <f t="shared" si="8"/>
        <v>16369</v>
      </c>
      <c r="J23" s="785">
        <f t="shared" si="8"/>
        <v>44317</v>
      </c>
      <c r="K23" s="785">
        <f t="shared" si="8"/>
        <v>20189</v>
      </c>
      <c r="L23" s="785">
        <f t="shared" si="8"/>
        <v>50029</v>
      </c>
      <c r="M23" s="785">
        <f t="shared" si="8"/>
        <v>117594</v>
      </c>
      <c r="N23" s="785">
        <f>SUM(N16:N22)</f>
        <v>1335801</v>
      </c>
      <c r="O23" s="229"/>
      <c r="P23" s="46"/>
      <c r="Q23" s="46"/>
      <c r="R23" s="46"/>
    </row>
    <row r="24" spans="1:20" x14ac:dyDescent="0.15">
      <c r="A24" s="223"/>
      <c r="B24" s="46"/>
      <c r="C24" s="46"/>
      <c r="D24" s="46"/>
      <c r="E24" s="46"/>
      <c r="F24" s="46"/>
      <c r="G24" s="46"/>
      <c r="H24" s="46"/>
      <c r="I24" s="46"/>
      <c r="J24" s="46"/>
      <c r="K24" s="46"/>
      <c r="L24" s="46"/>
      <c r="M24" s="46"/>
      <c r="N24" s="46"/>
      <c r="O24" s="228"/>
      <c r="P24" s="46"/>
    </row>
    <row r="25" spans="1:20" x14ac:dyDescent="0.15">
      <c r="A25" s="223"/>
      <c r="B25" s="46"/>
      <c r="C25" s="46"/>
      <c r="D25" s="46"/>
      <c r="E25" s="46"/>
      <c r="F25" s="46"/>
      <c r="G25" s="46"/>
      <c r="H25" s="46"/>
      <c r="I25" s="46"/>
      <c r="J25" s="46"/>
      <c r="K25" s="46"/>
      <c r="L25" s="46"/>
      <c r="M25" s="46"/>
      <c r="N25" s="46"/>
      <c r="O25" s="228"/>
      <c r="P25" s="46"/>
    </row>
    <row r="26" spans="1:20" x14ac:dyDescent="0.15">
      <c r="A26" s="223"/>
      <c r="B26" s="46"/>
      <c r="C26" s="46"/>
      <c r="D26" s="46"/>
      <c r="E26" s="46"/>
      <c r="F26" s="46"/>
      <c r="G26" s="46"/>
      <c r="H26" s="46"/>
      <c r="I26" s="46"/>
      <c r="J26" s="46"/>
      <c r="K26" s="46"/>
      <c r="L26" s="46"/>
      <c r="M26" s="46"/>
      <c r="N26" s="46"/>
      <c r="O26" s="228"/>
      <c r="P26" s="46"/>
    </row>
    <row r="27" spans="1:20" x14ac:dyDescent="0.15">
      <c r="A27" s="223"/>
      <c r="B27" s="46"/>
      <c r="C27" s="46"/>
      <c r="D27" s="46"/>
      <c r="E27" s="46"/>
      <c r="F27" s="46"/>
      <c r="G27" s="46"/>
      <c r="H27" s="46"/>
      <c r="I27" s="46"/>
      <c r="J27" s="46"/>
      <c r="K27" s="46"/>
      <c r="L27" s="46"/>
      <c r="M27" s="46"/>
      <c r="N27" s="46"/>
      <c r="O27" s="228"/>
      <c r="P27" s="46"/>
    </row>
    <row r="28" spans="1:20" ht="14" x14ac:dyDescent="0.15">
      <c r="A28" s="223" t="s">
        <v>72</v>
      </c>
      <c r="B28" s="46"/>
      <c r="C28" s="46"/>
      <c r="D28" s="46"/>
      <c r="E28" s="46"/>
      <c r="F28" s="46"/>
      <c r="G28" s="46"/>
      <c r="H28" s="46"/>
      <c r="I28" s="46"/>
      <c r="J28" s="46"/>
      <c r="K28" s="46"/>
      <c r="L28" s="46"/>
      <c r="M28" s="46"/>
      <c r="N28" s="46"/>
      <c r="O28" s="228"/>
      <c r="P28" s="46"/>
    </row>
    <row r="29" spans="1:20" ht="41" customHeight="1" x14ac:dyDescent="0.15">
      <c r="A29" s="19" t="s">
        <v>226</v>
      </c>
      <c r="B29" s="122" t="s">
        <v>53</v>
      </c>
      <c r="C29" s="26" t="s">
        <v>54</v>
      </c>
      <c r="D29" s="122" t="s">
        <v>55</v>
      </c>
      <c r="E29" s="122" t="s">
        <v>56</v>
      </c>
      <c r="F29" s="122" t="s">
        <v>101</v>
      </c>
      <c r="G29" s="122" t="s">
        <v>102</v>
      </c>
      <c r="H29" s="122" t="s">
        <v>103</v>
      </c>
      <c r="I29" s="122" t="s">
        <v>227</v>
      </c>
      <c r="J29" s="122" t="s">
        <v>57</v>
      </c>
      <c r="K29" s="122" t="s">
        <v>105</v>
      </c>
      <c r="L29" s="122" t="s">
        <v>106</v>
      </c>
      <c r="M29" s="122" t="s">
        <v>58</v>
      </c>
      <c r="N29" s="122" t="s">
        <v>59</v>
      </c>
      <c r="O29" s="122" t="s">
        <v>92</v>
      </c>
      <c r="P29" s="35" t="s">
        <v>640</v>
      </c>
      <c r="Q29" s="122" t="s">
        <v>60</v>
      </c>
      <c r="R29" s="122" t="s">
        <v>78</v>
      </c>
      <c r="S29" s="35" t="s">
        <v>62</v>
      </c>
      <c r="T29" s="122" t="s">
        <v>63</v>
      </c>
    </row>
    <row r="30" spans="1:20" ht="14" x14ac:dyDescent="0.15">
      <c r="A30" s="227" t="s">
        <v>928</v>
      </c>
      <c r="B30" s="149">
        <v>97250</v>
      </c>
      <c r="C30" s="149">
        <v>240923</v>
      </c>
      <c r="D30" s="149">
        <v>61380</v>
      </c>
      <c r="E30" s="149">
        <v>10061</v>
      </c>
      <c r="F30" s="149">
        <v>6</v>
      </c>
      <c r="G30" s="149">
        <v>396</v>
      </c>
      <c r="H30" s="149">
        <v>206</v>
      </c>
      <c r="I30" s="149">
        <v>985</v>
      </c>
      <c r="J30" s="149">
        <v>74469</v>
      </c>
      <c r="K30" s="149">
        <v>15228</v>
      </c>
      <c r="L30" s="149">
        <v>66414</v>
      </c>
      <c r="M30" s="149">
        <v>251813</v>
      </c>
      <c r="N30" s="390">
        <v>5846</v>
      </c>
      <c r="O30" s="149">
        <v>4849</v>
      </c>
      <c r="P30" s="149">
        <v>32042</v>
      </c>
      <c r="Q30" s="149">
        <v>11495</v>
      </c>
      <c r="R30" s="149">
        <v>29113</v>
      </c>
      <c r="S30" s="149">
        <v>82337</v>
      </c>
      <c r="T30" s="149">
        <v>984813</v>
      </c>
    </row>
    <row r="31" spans="1:20" ht="14" x14ac:dyDescent="0.15">
      <c r="A31" s="227" t="s">
        <v>115</v>
      </c>
      <c r="B31" s="149">
        <v>7614</v>
      </c>
      <c r="C31" s="149">
        <v>44017</v>
      </c>
      <c r="D31" s="149">
        <v>8154</v>
      </c>
      <c r="E31" s="149">
        <v>3182</v>
      </c>
      <c r="F31" s="149">
        <v>3</v>
      </c>
      <c r="G31" s="149">
        <v>592</v>
      </c>
      <c r="H31" s="149">
        <v>17</v>
      </c>
      <c r="I31" s="149">
        <v>140</v>
      </c>
      <c r="J31" s="149">
        <v>108198</v>
      </c>
      <c r="K31" s="149">
        <v>277</v>
      </c>
      <c r="L31" s="149">
        <v>2164</v>
      </c>
      <c r="M31" s="149">
        <v>30290</v>
      </c>
      <c r="N31" s="390">
        <v>320</v>
      </c>
      <c r="O31" s="149">
        <v>1357</v>
      </c>
      <c r="P31" s="149">
        <v>5428</v>
      </c>
      <c r="Q31" s="149">
        <v>2902</v>
      </c>
      <c r="R31" s="149">
        <v>9724</v>
      </c>
      <c r="S31" s="149">
        <v>18284</v>
      </c>
      <c r="T31" s="149">
        <v>242663</v>
      </c>
    </row>
    <row r="32" spans="1:20" ht="14" x14ac:dyDescent="0.15">
      <c r="A32" s="227" t="s">
        <v>540</v>
      </c>
      <c r="B32" s="149">
        <v>1728</v>
      </c>
      <c r="C32" s="149">
        <v>1803</v>
      </c>
      <c r="D32" s="149">
        <v>4995</v>
      </c>
      <c r="E32" s="149">
        <v>679</v>
      </c>
      <c r="F32" s="149">
        <v>21</v>
      </c>
      <c r="G32" s="149">
        <v>137</v>
      </c>
      <c r="H32" s="149">
        <v>124</v>
      </c>
      <c r="I32" s="149">
        <v>464</v>
      </c>
      <c r="J32" s="149">
        <v>5441</v>
      </c>
      <c r="K32" s="149">
        <v>607</v>
      </c>
      <c r="L32" s="149">
        <v>3629</v>
      </c>
      <c r="M32" s="149">
        <v>1818</v>
      </c>
      <c r="N32" s="390">
        <v>1519</v>
      </c>
      <c r="O32" s="149">
        <v>918</v>
      </c>
      <c r="P32" s="149">
        <v>1376</v>
      </c>
      <c r="Q32" s="149">
        <v>3631</v>
      </c>
      <c r="R32" s="149">
        <v>3172</v>
      </c>
      <c r="S32" s="149">
        <v>6142</v>
      </c>
      <c r="T32" s="149">
        <v>38204</v>
      </c>
    </row>
    <row r="33" spans="1:20" ht="14" x14ac:dyDescent="0.15">
      <c r="A33" s="227" t="s">
        <v>541</v>
      </c>
      <c r="B33" s="149">
        <v>400</v>
      </c>
      <c r="C33" s="149">
        <v>2042</v>
      </c>
      <c r="D33" s="149">
        <v>2183</v>
      </c>
      <c r="E33" s="149">
        <v>908</v>
      </c>
      <c r="F33" s="149">
        <v>119</v>
      </c>
      <c r="G33" s="149">
        <v>239</v>
      </c>
      <c r="H33" s="149">
        <v>77</v>
      </c>
      <c r="I33" s="149">
        <v>204</v>
      </c>
      <c r="J33" s="149">
        <v>1108</v>
      </c>
      <c r="K33" s="149">
        <v>74</v>
      </c>
      <c r="L33" s="149">
        <v>1051</v>
      </c>
      <c r="M33" s="149">
        <v>934</v>
      </c>
      <c r="N33" s="390">
        <v>346</v>
      </c>
      <c r="O33" s="149">
        <v>231</v>
      </c>
      <c r="P33" s="149">
        <v>303</v>
      </c>
      <c r="Q33" s="149">
        <v>783</v>
      </c>
      <c r="R33" s="149">
        <v>1835</v>
      </c>
      <c r="S33" s="149">
        <v>738</v>
      </c>
      <c r="T33" s="149">
        <v>13575</v>
      </c>
    </row>
    <row r="34" spans="1:20" ht="14" x14ac:dyDescent="0.15">
      <c r="A34" s="227" t="s">
        <v>542</v>
      </c>
      <c r="B34" s="149">
        <v>86</v>
      </c>
      <c r="C34" s="149">
        <v>107</v>
      </c>
      <c r="D34" s="149">
        <v>224</v>
      </c>
      <c r="E34" s="149">
        <v>37</v>
      </c>
      <c r="F34" s="149"/>
      <c r="G34" s="149">
        <v>3</v>
      </c>
      <c r="H34" s="149">
        <v>1</v>
      </c>
      <c r="I34" s="149">
        <v>24</v>
      </c>
      <c r="J34" s="149">
        <v>387</v>
      </c>
      <c r="K34" s="149">
        <v>96</v>
      </c>
      <c r="L34" s="149">
        <v>5</v>
      </c>
      <c r="M34" s="149">
        <v>87</v>
      </c>
      <c r="N34" s="390">
        <v>49</v>
      </c>
      <c r="O34" s="149">
        <v>42</v>
      </c>
      <c r="P34" s="149">
        <v>46</v>
      </c>
      <c r="Q34" s="149">
        <v>174</v>
      </c>
      <c r="R34" s="149">
        <v>212</v>
      </c>
      <c r="S34" s="149">
        <v>513</v>
      </c>
      <c r="T34" s="149">
        <v>2093</v>
      </c>
    </row>
    <row r="35" spans="1:20" ht="14" x14ac:dyDescent="0.15">
      <c r="A35" s="227" t="s">
        <v>929</v>
      </c>
      <c r="B35" s="149">
        <v>2416</v>
      </c>
      <c r="C35" s="149">
        <v>6765</v>
      </c>
      <c r="D35" s="149">
        <v>6982</v>
      </c>
      <c r="E35" s="149">
        <v>1717</v>
      </c>
      <c r="F35" s="149"/>
      <c r="G35" s="149">
        <v>14</v>
      </c>
      <c r="H35" s="149">
        <v>2</v>
      </c>
      <c r="I35" s="149">
        <v>12</v>
      </c>
      <c r="J35" s="149">
        <v>7524</v>
      </c>
      <c r="K35" s="149">
        <v>151</v>
      </c>
      <c r="L35" s="149">
        <v>670</v>
      </c>
      <c r="M35" s="149">
        <v>3743</v>
      </c>
      <c r="N35" s="390">
        <v>450</v>
      </c>
      <c r="O35" s="149">
        <v>430</v>
      </c>
      <c r="P35" s="149">
        <v>4934</v>
      </c>
      <c r="Q35" s="149">
        <v>1195</v>
      </c>
      <c r="R35" s="149">
        <v>4984</v>
      </c>
      <c r="S35" s="149">
        <v>9184</v>
      </c>
      <c r="T35" s="149">
        <v>51173</v>
      </c>
    </row>
    <row r="36" spans="1:20" ht="14" x14ac:dyDescent="0.15">
      <c r="A36" s="227" t="s">
        <v>932</v>
      </c>
      <c r="B36" s="149">
        <v>236</v>
      </c>
      <c r="C36" s="149">
        <v>244</v>
      </c>
      <c r="D36" s="149">
        <v>340</v>
      </c>
      <c r="E36" s="149">
        <v>211</v>
      </c>
      <c r="F36" s="149"/>
      <c r="G36" s="149">
        <v>2</v>
      </c>
      <c r="H36" s="149">
        <v>2</v>
      </c>
      <c r="I36" s="149">
        <v>3</v>
      </c>
      <c r="J36" s="149">
        <v>112</v>
      </c>
      <c r="K36" s="149"/>
      <c r="L36" s="149">
        <v>131</v>
      </c>
      <c r="M36" s="149">
        <v>405</v>
      </c>
      <c r="N36" s="390">
        <v>8</v>
      </c>
      <c r="O36" s="149">
        <v>4</v>
      </c>
      <c r="P36" s="149">
        <v>188</v>
      </c>
      <c r="Q36" s="149">
        <v>9</v>
      </c>
      <c r="R36" s="149">
        <v>989</v>
      </c>
      <c r="S36" s="149">
        <v>396</v>
      </c>
      <c r="T36" s="149">
        <v>3280</v>
      </c>
    </row>
    <row r="37" spans="1:20" ht="27.75" customHeight="1" x14ac:dyDescent="0.15">
      <c r="A37" s="19" t="s">
        <v>931</v>
      </c>
      <c r="B37" s="149">
        <v>109730</v>
      </c>
      <c r="C37" s="149">
        <v>295901</v>
      </c>
      <c r="D37" s="149">
        <v>84258</v>
      </c>
      <c r="E37" s="149">
        <v>16795</v>
      </c>
      <c r="F37" s="149">
        <v>149</v>
      </c>
      <c r="G37" s="149">
        <v>1383</v>
      </c>
      <c r="H37" s="149">
        <v>429</v>
      </c>
      <c r="I37" s="149">
        <v>1832</v>
      </c>
      <c r="J37" s="149">
        <v>197239</v>
      </c>
      <c r="K37" s="149">
        <v>16433</v>
      </c>
      <c r="L37" s="149">
        <v>74064</v>
      </c>
      <c r="M37" s="149">
        <v>289090</v>
      </c>
      <c r="N37" s="237">
        <v>8538</v>
      </c>
      <c r="O37" s="149">
        <v>7831</v>
      </c>
      <c r="P37" s="149">
        <v>44317</v>
      </c>
      <c r="Q37" s="149">
        <v>20189</v>
      </c>
      <c r="R37" s="149">
        <v>50029</v>
      </c>
      <c r="S37" s="149">
        <v>117594</v>
      </c>
      <c r="T37" s="149">
        <v>1335801</v>
      </c>
    </row>
    <row r="38" spans="1:20" ht="27.75" customHeight="1" x14ac:dyDescent="0.15">
      <c r="A38" s="142"/>
      <c r="B38" s="152"/>
      <c r="C38" s="152"/>
      <c r="D38" s="152"/>
      <c r="E38" s="152"/>
      <c r="F38" s="152"/>
      <c r="G38" s="230"/>
      <c r="H38" s="152"/>
      <c r="I38" s="152"/>
      <c r="J38" s="152"/>
      <c r="K38" s="152"/>
      <c r="L38" s="152"/>
      <c r="M38" s="152"/>
      <c r="N38" s="152"/>
      <c r="O38" s="231"/>
      <c r="P38" s="152"/>
    </row>
    <row r="39" spans="1:20" ht="27.75" customHeight="1" x14ac:dyDescent="0.15">
      <c r="A39" s="142"/>
      <c r="B39" s="152"/>
      <c r="C39" s="152"/>
      <c r="D39" s="152"/>
      <c r="E39" s="152"/>
      <c r="F39" s="152"/>
      <c r="G39" s="152"/>
      <c r="H39" s="152"/>
      <c r="I39" s="152"/>
      <c r="J39" s="152"/>
      <c r="K39" s="152"/>
      <c r="L39" s="152"/>
      <c r="M39" s="152"/>
      <c r="N39" s="152"/>
      <c r="O39" s="231"/>
      <c r="P39" s="152"/>
    </row>
    <row r="40" spans="1:20" ht="27.75" customHeight="1" x14ac:dyDescent="0.15">
      <c r="A40" s="142"/>
      <c r="B40" s="152"/>
      <c r="C40" s="152"/>
      <c r="D40" s="152"/>
      <c r="E40" s="152"/>
      <c r="F40" s="152"/>
      <c r="G40" s="152"/>
      <c r="H40" s="152"/>
      <c r="I40" s="152"/>
      <c r="J40" s="152"/>
      <c r="K40" s="152"/>
      <c r="L40" s="152"/>
      <c r="M40" s="152"/>
      <c r="N40" s="152"/>
      <c r="O40" s="231"/>
      <c r="P40" s="152"/>
    </row>
    <row r="41" spans="1:20" ht="27.75" customHeight="1" x14ac:dyDescent="0.15">
      <c r="A41" s="142"/>
      <c r="B41" s="152"/>
      <c r="C41" s="152"/>
      <c r="D41" s="152"/>
      <c r="E41" s="152"/>
      <c r="F41" s="152"/>
      <c r="G41" s="152"/>
      <c r="H41" s="152"/>
      <c r="I41" s="152"/>
      <c r="J41" s="152"/>
      <c r="K41" s="152"/>
      <c r="L41" s="152"/>
      <c r="M41" s="152"/>
      <c r="N41" s="152"/>
      <c r="O41" s="231"/>
      <c r="P41" s="152"/>
    </row>
    <row r="42" spans="1:20" ht="99" customHeight="1" x14ac:dyDescent="0.15">
      <c r="A42" s="142"/>
      <c r="B42" s="152"/>
      <c r="C42" s="152"/>
      <c r="D42" s="152"/>
      <c r="E42" s="152"/>
      <c r="F42" s="152"/>
      <c r="G42" s="152"/>
      <c r="H42" s="152"/>
      <c r="I42" s="152"/>
      <c r="J42" s="152"/>
      <c r="K42" s="152"/>
      <c r="L42" s="152"/>
      <c r="M42" s="152"/>
      <c r="N42" s="152"/>
      <c r="O42" s="231"/>
      <c r="P42" s="152"/>
    </row>
    <row r="43" spans="1:20" ht="27.75" customHeight="1" x14ac:dyDescent="0.15">
      <c r="A43" s="142"/>
      <c r="B43" s="152"/>
      <c r="C43" s="152"/>
      <c r="D43" s="152"/>
      <c r="E43" s="152"/>
      <c r="F43" s="152"/>
      <c r="G43" s="152"/>
      <c r="H43" s="152"/>
      <c r="I43" s="152"/>
      <c r="J43" s="152"/>
      <c r="K43" s="152"/>
      <c r="L43" s="152"/>
      <c r="M43" s="152"/>
      <c r="N43" s="152"/>
      <c r="O43" s="231"/>
      <c r="P43" s="152"/>
    </row>
    <row r="44" spans="1:20" ht="12.75" customHeight="1" x14ac:dyDescent="0.15">
      <c r="A44" s="929"/>
      <c r="B44" s="929"/>
      <c r="C44" s="929"/>
      <c r="D44" s="929"/>
      <c r="E44" s="929"/>
      <c r="F44" s="104"/>
      <c r="G44" s="104"/>
      <c r="H44" s="104"/>
      <c r="I44" s="104"/>
      <c r="J44" s="104"/>
      <c r="K44" s="104"/>
      <c r="L44" s="104"/>
      <c r="M44" s="104"/>
      <c r="N44" s="104"/>
      <c r="O44" s="232"/>
      <c r="P44" s="104"/>
    </row>
    <row r="45" spans="1:20" x14ac:dyDescent="0.15">
      <c r="A45" s="142"/>
      <c r="B45" s="104"/>
      <c r="C45" s="104"/>
      <c r="D45" s="104"/>
      <c r="E45" s="104"/>
      <c r="F45" s="104"/>
      <c r="G45" s="104"/>
      <c r="H45" s="104"/>
      <c r="I45" s="104"/>
      <c r="J45" s="104"/>
      <c r="K45" s="104"/>
      <c r="L45" s="104"/>
      <c r="M45" s="104"/>
      <c r="N45" s="104"/>
      <c r="O45" s="232"/>
      <c r="P45" s="104"/>
    </row>
    <row r="46" spans="1:20" ht="34" x14ac:dyDescent="0.15">
      <c r="A46" s="233" t="s">
        <v>228</v>
      </c>
      <c r="B46" s="471"/>
      <c r="C46" s="145"/>
      <c r="D46" s="145"/>
      <c r="E46" s="145"/>
      <c r="F46" s="145"/>
      <c r="G46" s="145"/>
      <c r="H46" s="145"/>
      <c r="I46" s="145"/>
      <c r="J46" s="145"/>
      <c r="K46" s="145"/>
      <c r="L46" s="145"/>
      <c r="M46" s="46"/>
      <c r="N46" s="145"/>
      <c r="O46" s="451"/>
      <c r="P46" s="221"/>
    </row>
    <row r="47" spans="1:20" ht="16" x14ac:dyDescent="0.15">
      <c r="A47" s="233"/>
      <c r="B47" s="145"/>
      <c r="C47" s="145"/>
      <c r="D47" s="145"/>
      <c r="E47" s="145"/>
      <c r="F47" s="145"/>
      <c r="G47" s="145"/>
      <c r="H47" s="145"/>
      <c r="I47" s="145"/>
      <c r="J47" s="145"/>
      <c r="K47" s="145"/>
      <c r="L47" s="145"/>
      <c r="M47" s="46"/>
      <c r="N47" s="145"/>
      <c r="O47" s="451"/>
      <c r="P47" s="221"/>
    </row>
    <row r="48" spans="1:20" ht="14" x14ac:dyDescent="0.15">
      <c r="A48" s="142" t="s">
        <v>79</v>
      </c>
      <c r="B48" s="145"/>
      <c r="C48" s="145"/>
      <c r="D48" s="145"/>
      <c r="E48" s="145"/>
      <c r="F48" s="145"/>
      <c r="G48" s="145"/>
      <c r="H48" s="145"/>
      <c r="I48" s="145"/>
      <c r="J48" s="145"/>
      <c r="K48" s="145"/>
      <c r="L48" s="145"/>
      <c r="M48" s="46"/>
      <c r="N48" s="145"/>
      <c r="O48" s="451"/>
      <c r="P48" s="221"/>
    </row>
    <row r="49" spans="1:18" ht="36" customHeight="1" x14ac:dyDescent="0.15">
      <c r="A49" s="227" t="s">
        <v>229</v>
      </c>
      <c r="B49" s="35" t="s">
        <v>52</v>
      </c>
      <c r="C49" s="35" t="s">
        <v>53</v>
      </c>
      <c r="D49" s="35" t="s">
        <v>54</v>
      </c>
      <c r="E49" s="35" t="s">
        <v>222</v>
      </c>
      <c r="F49" s="35" t="s">
        <v>56</v>
      </c>
      <c r="G49" s="35" t="s">
        <v>99</v>
      </c>
      <c r="H49" s="26" t="s">
        <v>952</v>
      </c>
      <c r="I49" s="35" t="s">
        <v>59</v>
      </c>
      <c r="J49" s="35" t="s">
        <v>640</v>
      </c>
      <c r="K49" s="35" t="s">
        <v>60</v>
      </c>
      <c r="L49" s="35" t="s">
        <v>96</v>
      </c>
      <c r="M49" s="35" t="s">
        <v>62</v>
      </c>
      <c r="N49" s="122" t="s">
        <v>63</v>
      </c>
      <c r="O49" s="228"/>
      <c r="P49" s="46"/>
      <c r="Q49" s="221"/>
      <c r="R49" s="221"/>
    </row>
    <row r="50" spans="1:18" ht="25.5" customHeight="1" x14ac:dyDescent="0.15">
      <c r="A50" s="234" t="s">
        <v>230</v>
      </c>
      <c r="B50" s="149">
        <f>B64</f>
        <v>1728</v>
      </c>
      <c r="C50" s="149">
        <f>C64</f>
        <v>34525</v>
      </c>
      <c r="D50" s="149">
        <f>D64</f>
        <v>74696</v>
      </c>
      <c r="E50" s="149">
        <f>E64</f>
        <v>28223</v>
      </c>
      <c r="F50" s="149">
        <f>F64</f>
        <v>5004</v>
      </c>
      <c r="G50" s="149">
        <f t="shared" ref="G50:M50" si="9">G64</f>
        <v>112657</v>
      </c>
      <c r="H50" s="149">
        <f t="shared" si="9"/>
        <v>60128</v>
      </c>
      <c r="I50" s="149">
        <f t="shared" si="9"/>
        <v>5539</v>
      </c>
      <c r="J50" s="149">
        <f t="shared" si="9"/>
        <v>14464</v>
      </c>
      <c r="K50" s="149">
        <f t="shared" si="9"/>
        <v>6182</v>
      </c>
      <c r="L50" s="149">
        <f t="shared" si="9"/>
        <v>11369</v>
      </c>
      <c r="M50" s="149">
        <f t="shared" si="9"/>
        <v>18161</v>
      </c>
      <c r="N50" s="391">
        <f>N64</f>
        <v>372676</v>
      </c>
      <c r="O50" s="235"/>
      <c r="P50" s="10"/>
      <c r="Q50" s="221"/>
      <c r="R50" s="221"/>
    </row>
    <row r="51" spans="1:18" x14ac:dyDescent="0.15">
      <c r="A51" s="131"/>
      <c r="B51" s="10"/>
      <c r="C51" s="10"/>
      <c r="D51" s="10"/>
      <c r="E51" s="10"/>
      <c r="F51" s="10"/>
      <c r="G51" s="10"/>
      <c r="H51" s="10"/>
      <c r="I51" s="10"/>
      <c r="J51" s="10"/>
      <c r="K51" s="10"/>
      <c r="L51" s="10"/>
      <c r="M51" s="10"/>
      <c r="N51" s="10"/>
      <c r="O51" s="235"/>
      <c r="P51" s="221"/>
      <c r="Q51" s="221"/>
    </row>
    <row r="52" spans="1:18" x14ac:dyDescent="0.15">
      <c r="A52" s="131"/>
      <c r="B52" s="10"/>
      <c r="C52" s="10"/>
      <c r="D52" s="10"/>
      <c r="E52" s="10"/>
      <c r="F52" s="10"/>
      <c r="G52" s="10"/>
      <c r="H52" s="10"/>
      <c r="I52" s="10"/>
      <c r="J52" s="10"/>
      <c r="K52" s="10"/>
      <c r="L52" s="10"/>
      <c r="M52" s="10"/>
      <c r="N52" s="10"/>
      <c r="O52" s="235"/>
      <c r="P52" s="221"/>
      <c r="Q52" s="221"/>
    </row>
    <row r="53" spans="1:18" x14ac:dyDescent="0.15">
      <c r="A53" s="131"/>
      <c r="B53" s="10"/>
      <c r="C53" s="10"/>
      <c r="D53" s="10"/>
      <c r="E53" s="10"/>
      <c r="F53" s="10"/>
      <c r="G53" s="10"/>
      <c r="H53" s="10"/>
      <c r="I53" s="10"/>
      <c r="J53" s="10"/>
      <c r="K53" s="10"/>
      <c r="L53" s="10"/>
      <c r="M53" s="10"/>
      <c r="N53" s="10"/>
      <c r="O53" s="235"/>
      <c r="P53" s="221"/>
      <c r="Q53" s="221"/>
    </row>
    <row r="54" spans="1:18" x14ac:dyDescent="0.15">
      <c r="A54" s="131"/>
      <c r="B54" s="10"/>
      <c r="C54" s="10"/>
      <c r="D54" s="10"/>
      <c r="E54" s="10"/>
      <c r="F54" s="10"/>
      <c r="G54" s="10"/>
      <c r="H54" s="10"/>
      <c r="I54" s="10"/>
      <c r="J54" s="10"/>
      <c r="K54" s="10"/>
      <c r="L54" s="10"/>
      <c r="M54" s="10"/>
      <c r="N54" s="10"/>
      <c r="O54" s="235"/>
      <c r="P54" s="221"/>
      <c r="Q54" s="221"/>
    </row>
    <row r="55" spans="1:18" ht="14" x14ac:dyDescent="0.15">
      <c r="A55" s="142" t="s">
        <v>65</v>
      </c>
      <c r="B55" s="145"/>
      <c r="C55" s="145"/>
      <c r="D55" s="145"/>
      <c r="E55" s="145"/>
      <c r="F55" s="145"/>
      <c r="G55" s="145"/>
      <c r="H55" s="145"/>
      <c r="I55" s="145"/>
      <c r="J55" s="145"/>
      <c r="K55" s="145"/>
      <c r="L55" s="145"/>
      <c r="M55" s="145"/>
      <c r="N55" s="46"/>
      <c r="O55" s="229"/>
      <c r="P55" s="221"/>
      <c r="Q55" s="221"/>
    </row>
    <row r="56" spans="1:18" ht="34" x14ac:dyDescent="0.15">
      <c r="A56" s="767" t="s">
        <v>229</v>
      </c>
      <c r="B56" s="739" t="s">
        <v>52</v>
      </c>
      <c r="C56" s="739" t="s">
        <v>53</v>
      </c>
      <c r="D56" s="739" t="s">
        <v>54</v>
      </c>
      <c r="E56" s="739" t="s">
        <v>222</v>
      </c>
      <c r="F56" s="739" t="s">
        <v>56</v>
      </c>
      <c r="G56" s="739" t="s">
        <v>99</v>
      </c>
      <c r="H56" s="752" t="s">
        <v>952</v>
      </c>
      <c r="I56" s="739" t="s">
        <v>59</v>
      </c>
      <c r="J56" s="739" t="s">
        <v>640</v>
      </c>
      <c r="K56" s="739" t="s">
        <v>60</v>
      </c>
      <c r="L56" s="739" t="s">
        <v>96</v>
      </c>
      <c r="M56" s="739" t="s">
        <v>62</v>
      </c>
      <c r="N56" s="752" t="s">
        <v>63</v>
      </c>
      <c r="O56" s="228"/>
      <c r="P56" s="46"/>
      <c r="Q56" s="221"/>
      <c r="R56" s="221"/>
    </row>
    <row r="57" spans="1:18" ht="16" x14ac:dyDescent="0.15">
      <c r="A57" s="785" t="s">
        <v>114</v>
      </c>
      <c r="B57" s="785">
        <f>F71+G71+H71+I71</f>
        <v>733</v>
      </c>
      <c r="C57" s="785">
        <f t="shared" ref="C57:F63" si="10">B71</f>
        <v>31568</v>
      </c>
      <c r="D57" s="785">
        <f t="shared" si="10"/>
        <v>63683</v>
      </c>
      <c r="E57" s="785">
        <f t="shared" si="10"/>
        <v>20556</v>
      </c>
      <c r="F57" s="785">
        <f t="shared" si="10"/>
        <v>3196</v>
      </c>
      <c r="G57" s="785">
        <f>J71+K71+L71</f>
        <v>36275</v>
      </c>
      <c r="H57" s="785">
        <f t="shared" ref="H57:H63" si="11">M71</f>
        <v>48275</v>
      </c>
      <c r="I57" s="785">
        <f>N71+O71</f>
        <v>3553</v>
      </c>
      <c r="J57" s="785">
        <f>P71</f>
        <v>8419</v>
      </c>
      <c r="K57" s="785">
        <f t="shared" ref="K57:M63" si="12">Q71</f>
        <v>3364</v>
      </c>
      <c r="L57" s="785">
        <f t="shared" si="12"/>
        <v>5938</v>
      </c>
      <c r="M57" s="785">
        <f t="shared" si="12"/>
        <v>12074</v>
      </c>
      <c r="N57" s="785">
        <f t="shared" ref="N57:N63" si="13">SUM(B57:M57)</f>
        <v>237634</v>
      </c>
      <c r="O57" s="228"/>
      <c r="P57" s="46"/>
      <c r="Q57" s="221"/>
      <c r="R57" s="221"/>
    </row>
    <row r="58" spans="1:18" ht="17" x14ac:dyDescent="0.15">
      <c r="A58" s="767" t="s">
        <v>115</v>
      </c>
      <c r="B58" s="785">
        <f t="shared" ref="B58:B63" si="14">F72+G72+H72+I72</f>
        <v>352</v>
      </c>
      <c r="C58" s="785">
        <f t="shared" si="10"/>
        <v>1077</v>
      </c>
      <c r="D58" s="785">
        <f t="shared" si="10"/>
        <v>6071</v>
      </c>
      <c r="E58" s="785">
        <f t="shared" si="10"/>
        <v>2850</v>
      </c>
      <c r="F58" s="785">
        <f t="shared" si="10"/>
        <v>1206</v>
      </c>
      <c r="G58" s="785">
        <f t="shared" ref="G58:G63" si="15">J72+K72+L72</f>
        <v>71115</v>
      </c>
      <c r="H58" s="785">
        <f t="shared" si="11"/>
        <v>9504</v>
      </c>
      <c r="I58" s="785">
        <f t="shared" ref="I58:I63" si="16">N72+O72</f>
        <v>517</v>
      </c>
      <c r="J58" s="785">
        <f t="shared" ref="J58:J63" si="17">P72</f>
        <v>3524</v>
      </c>
      <c r="K58" s="785">
        <f t="shared" si="12"/>
        <v>1069</v>
      </c>
      <c r="L58" s="785">
        <f t="shared" si="12"/>
        <v>2695</v>
      </c>
      <c r="M58" s="785">
        <f t="shared" si="12"/>
        <v>3327</v>
      </c>
      <c r="N58" s="785">
        <f t="shared" si="13"/>
        <v>103307</v>
      </c>
      <c r="O58" s="228"/>
      <c r="P58" s="46"/>
      <c r="Q58" s="221"/>
      <c r="R58" s="221"/>
    </row>
    <row r="59" spans="1:18" ht="17" x14ac:dyDescent="0.15">
      <c r="A59" s="767" t="s">
        <v>116</v>
      </c>
      <c r="B59" s="785">
        <f t="shared" si="14"/>
        <v>323</v>
      </c>
      <c r="C59" s="785">
        <f t="shared" si="10"/>
        <v>851</v>
      </c>
      <c r="D59" s="785">
        <f t="shared" si="10"/>
        <v>751</v>
      </c>
      <c r="E59" s="785">
        <f t="shared" si="10"/>
        <v>2429</v>
      </c>
      <c r="F59" s="785">
        <f t="shared" si="10"/>
        <v>175</v>
      </c>
      <c r="G59" s="785">
        <f t="shared" si="15"/>
        <v>2820</v>
      </c>
      <c r="H59" s="785">
        <f t="shared" si="11"/>
        <v>864</v>
      </c>
      <c r="I59" s="785">
        <f t="shared" si="16"/>
        <v>999</v>
      </c>
      <c r="J59" s="785">
        <f t="shared" si="17"/>
        <v>457</v>
      </c>
      <c r="K59" s="785">
        <f t="shared" si="12"/>
        <v>1122</v>
      </c>
      <c r="L59" s="785">
        <f t="shared" si="12"/>
        <v>802</v>
      </c>
      <c r="M59" s="785">
        <f t="shared" si="12"/>
        <v>1304</v>
      </c>
      <c r="N59" s="785">
        <f t="shared" si="13"/>
        <v>12897</v>
      </c>
      <c r="O59" s="228"/>
      <c r="P59" s="46"/>
      <c r="Q59" s="221"/>
      <c r="R59" s="221"/>
    </row>
    <row r="60" spans="1:18" ht="17" x14ac:dyDescent="0.15">
      <c r="A60" s="767" t="s">
        <v>117</v>
      </c>
      <c r="B60" s="785">
        <f t="shared" si="14"/>
        <v>291</v>
      </c>
      <c r="C60" s="785">
        <f t="shared" si="10"/>
        <v>188</v>
      </c>
      <c r="D60" s="785">
        <f t="shared" si="10"/>
        <v>852</v>
      </c>
      <c r="E60" s="785">
        <f t="shared" si="10"/>
        <v>925</v>
      </c>
      <c r="F60" s="785">
        <f t="shared" si="10"/>
        <v>253</v>
      </c>
      <c r="G60" s="785">
        <f t="shared" si="15"/>
        <v>642</v>
      </c>
      <c r="H60" s="785">
        <f t="shared" si="11"/>
        <v>515</v>
      </c>
      <c r="I60" s="785">
        <f t="shared" si="16"/>
        <v>251</v>
      </c>
      <c r="J60" s="785">
        <f t="shared" si="17"/>
        <v>109</v>
      </c>
      <c r="K60" s="785">
        <f t="shared" si="12"/>
        <v>249</v>
      </c>
      <c r="L60" s="785">
        <f t="shared" si="12"/>
        <v>551</v>
      </c>
      <c r="M60" s="785">
        <f t="shared" si="12"/>
        <v>167</v>
      </c>
      <c r="N60" s="785">
        <f t="shared" si="13"/>
        <v>4993</v>
      </c>
      <c r="O60" s="228"/>
      <c r="P60" s="46"/>
      <c r="Q60" s="221"/>
      <c r="R60" s="221"/>
    </row>
    <row r="61" spans="1:18" ht="17" x14ac:dyDescent="0.15">
      <c r="A61" s="767" t="s">
        <v>118</v>
      </c>
      <c r="B61" s="785">
        <f t="shared" si="14"/>
        <v>15</v>
      </c>
      <c r="C61" s="785">
        <f t="shared" si="10"/>
        <v>45</v>
      </c>
      <c r="D61" s="785">
        <f t="shared" si="10"/>
        <v>67</v>
      </c>
      <c r="E61" s="785">
        <f t="shared" si="10"/>
        <v>144</v>
      </c>
      <c r="F61" s="785">
        <f t="shared" si="10"/>
        <v>8</v>
      </c>
      <c r="G61" s="785">
        <f t="shared" si="15"/>
        <v>173</v>
      </c>
      <c r="H61" s="785">
        <f t="shared" si="11"/>
        <v>47</v>
      </c>
      <c r="I61" s="785">
        <f t="shared" si="16"/>
        <v>33</v>
      </c>
      <c r="J61" s="785">
        <f t="shared" si="17"/>
        <v>17</v>
      </c>
      <c r="K61" s="785">
        <f t="shared" si="12"/>
        <v>50</v>
      </c>
      <c r="L61" s="785">
        <f t="shared" si="12"/>
        <v>70</v>
      </c>
      <c r="M61" s="785">
        <f t="shared" si="12"/>
        <v>118</v>
      </c>
      <c r="N61" s="785">
        <f t="shared" si="13"/>
        <v>787</v>
      </c>
      <c r="O61" s="228"/>
      <c r="P61" s="46"/>
      <c r="Q61" s="221"/>
      <c r="R61" s="221"/>
    </row>
    <row r="62" spans="1:18" ht="16" x14ac:dyDescent="0.15">
      <c r="A62" s="785" t="s">
        <v>119</v>
      </c>
      <c r="B62" s="785">
        <f t="shared" si="14"/>
        <v>12</v>
      </c>
      <c r="C62" s="785">
        <f t="shared" si="10"/>
        <v>747</v>
      </c>
      <c r="D62" s="785">
        <f t="shared" si="10"/>
        <v>3178</v>
      </c>
      <c r="E62" s="785">
        <f t="shared" si="10"/>
        <v>1280</v>
      </c>
      <c r="F62" s="785">
        <f t="shared" si="10"/>
        <v>152</v>
      </c>
      <c r="G62" s="785">
        <f t="shared" si="15"/>
        <v>1617</v>
      </c>
      <c r="H62" s="785">
        <f t="shared" si="11"/>
        <v>862</v>
      </c>
      <c r="I62" s="785">
        <f t="shared" si="16"/>
        <v>184</v>
      </c>
      <c r="J62" s="785">
        <f t="shared" si="17"/>
        <v>1894</v>
      </c>
      <c r="K62" s="785">
        <f t="shared" si="12"/>
        <v>327</v>
      </c>
      <c r="L62" s="785">
        <f t="shared" si="12"/>
        <v>956</v>
      </c>
      <c r="M62" s="785">
        <f t="shared" si="12"/>
        <v>1145</v>
      </c>
      <c r="N62" s="785">
        <f t="shared" si="13"/>
        <v>12354</v>
      </c>
      <c r="O62" s="228"/>
      <c r="P62" s="46"/>
      <c r="Q62" s="221"/>
      <c r="R62" s="221"/>
    </row>
    <row r="63" spans="1:18" ht="17" x14ac:dyDescent="0.15">
      <c r="A63" s="767" t="s">
        <v>120</v>
      </c>
      <c r="B63" s="785">
        <f t="shared" si="14"/>
        <v>2</v>
      </c>
      <c r="C63" s="785">
        <f t="shared" si="10"/>
        <v>49</v>
      </c>
      <c r="D63" s="785">
        <f t="shared" si="10"/>
        <v>94</v>
      </c>
      <c r="E63" s="785">
        <f t="shared" si="10"/>
        <v>39</v>
      </c>
      <c r="F63" s="785">
        <f t="shared" si="10"/>
        <v>14</v>
      </c>
      <c r="G63" s="785">
        <f t="shared" si="15"/>
        <v>15</v>
      </c>
      <c r="H63" s="785">
        <f t="shared" si="11"/>
        <v>61</v>
      </c>
      <c r="I63" s="785">
        <f t="shared" si="16"/>
        <v>2</v>
      </c>
      <c r="J63" s="785">
        <f t="shared" si="17"/>
        <v>44</v>
      </c>
      <c r="K63" s="785">
        <f t="shared" si="12"/>
        <v>1</v>
      </c>
      <c r="L63" s="785">
        <f t="shared" si="12"/>
        <v>357</v>
      </c>
      <c r="M63" s="785">
        <f t="shared" si="12"/>
        <v>26</v>
      </c>
      <c r="N63" s="785">
        <f t="shared" si="13"/>
        <v>704</v>
      </c>
      <c r="O63" s="228"/>
      <c r="P63" s="46"/>
      <c r="Q63" s="46"/>
      <c r="R63" s="46"/>
    </row>
    <row r="64" spans="1:18" ht="34" x14ac:dyDescent="0.15">
      <c r="A64" s="786" t="s">
        <v>230</v>
      </c>
      <c r="B64" s="785">
        <f>SUM(B57:B63)</f>
        <v>1728</v>
      </c>
      <c r="C64" s="785">
        <f>SUM(C57:C63)</f>
        <v>34525</v>
      </c>
      <c r="D64" s="785">
        <f t="shared" ref="D64:N64" si="18">SUM(D57:D63)</f>
        <v>74696</v>
      </c>
      <c r="E64" s="785">
        <f t="shared" si="18"/>
        <v>28223</v>
      </c>
      <c r="F64" s="785">
        <f t="shared" si="18"/>
        <v>5004</v>
      </c>
      <c r="G64" s="785">
        <f t="shared" si="18"/>
        <v>112657</v>
      </c>
      <c r="H64" s="785">
        <f t="shared" si="18"/>
        <v>60128</v>
      </c>
      <c r="I64" s="785">
        <f t="shared" si="18"/>
        <v>5539</v>
      </c>
      <c r="J64" s="785">
        <f t="shared" si="18"/>
        <v>14464</v>
      </c>
      <c r="K64" s="785">
        <f t="shared" si="18"/>
        <v>6182</v>
      </c>
      <c r="L64" s="785">
        <f t="shared" si="18"/>
        <v>11369</v>
      </c>
      <c r="M64" s="785">
        <f t="shared" si="18"/>
        <v>18161</v>
      </c>
      <c r="N64" s="785">
        <f t="shared" si="18"/>
        <v>372676</v>
      </c>
      <c r="O64" s="228"/>
      <c r="P64" s="46"/>
      <c r="Q64" s="46"/>
      <c r="R64" s="46"/>
    </row>
    <row r="65" spans="1:20" x14ac:dyDescent="0.15">
      <c r="A65" s="142"/>
      <c r="B65" s="145"/>
      <c r="C65" s="145"/>
      <c r="D65" s="145"/>
      <c r="E65" s="145"/>
      <c r="F65" s="145"/>
      <c r="G65" s="145"/>
      <c r="H65" s="145"/>
      <c r="I65" s="145"/>
      <c r="J65" s="145"/>
      <c r="K65" s="145"/>
      <c r="L65" s="145"/>
      <c r="M65" s="145"/>
      <c r="N65" s="46"/>
      <c r="O65" s="229"/>
      <c r="P65" s="46"/>
      <c r="Q65" s="46"/>
    </row>
    <row r="66" spans="1:20" x14ac:dyDescent="0.15">
      <c r="A66" s="142"/>
      <c r="B66" s="145"/>
      <c r="C66" s="145"/>
      <c r="D66" s="145"/>
      <c r="E66" s="145"/>
      <c r="F66" s="145"/>
      <c r="G66" s="145"/>
      <c r="H66" s="145"/>
      <c r="I66" s="145"/>
      <c r="J66" s="145"/>
      <c r="K66" s="145"/>
      <c r="L66" s="145"/>
      <c r="M66" s="145"/>
      <c r="N66" s="46"/>
      <c r="O66" s="229"/>
      <c r="P66" s="46"/>
      <c r="Q66" s="46"/>
    </row>
    <row r="67" spans="1:20" x14ac:dyDescent="0.15">
      <c r="A67" s="142"/>
      <c r="B67" s="145"/>
      <c r="C67" s="145"/>
      <c r="D67" s="145"/>
      <c r="E67" s="145"/>
      <c r="F67" s="145"/>
      <c r="G67" s="145"/>
      <c r="H67" s="145"/>
      <c r="I67" s="145"/>
      <c r="J67" s="145"/>
      <c r="K67" s="145"/>
      <c r="L67" s="145"/>
      <c r="M67" s="145"/>
      <c r="N67" s="46"/>
      <c r="O67" s="229"/>
      <c r="P67" s="46"/>
      <c r="Q67" s="46"/>
    </row>
    <row r="68" spans="1:20" x14ac:dyDescent="0.15">
      <c r="A68" s="142"/>
      <c r="B68" s="145"/>
      <c r="C68" s="145"/>
      <c r="D68" s="145"/>
      <c r="E68" s="145"/>
      <c r="F68" s="145"/>
      <c r="G68" s="145"/>
      <c r="H68" s="145"/>
      <c r="I68" s="145"/>
      <c r="J68" s="145"/>
      <c r="K68" s="145"/>
      <c r="L68" s="145"/>
      <c r="M68" s="145"/>
      <c r="N68" s="46"/>
      <c r="O68" s="229"/>
      <c r="P68" s="46"/>
      <c r="Q68" s="46"/>
    </row>
    <row r="69" spans="1:20" ht="14" x14ac:dyDescent="0.15">
      <c r="A69" s="142" t="s">
        <v>72</v>
      </c>
      <c r="B69" s="145"/>
      <c r="C69" s="145"/>
      <c r="D69" s="145"/>
      <c r="E69" s="145"/>
      <c r="F69" s="145"/>
      <c r="G69" s="145"/>
      <c r="H69" s="145"/>
      <c r="I69" s="145"/>
      <c r="J69" s="145"/>
      <c r="K69" s="145"/>
      <c r="L69" s="145"/>
      <c r="M69" s="145"/>
      <c r="N69" s="46"/>
      <c r="O69" s="229"/>
      <c r="P69" s="46"/>
      <c r="Q69" s="46"/>
    </row>
    <row r="70" spans="1:20" ht="39.75" customHeight="1" x14ac:dyDescent="0.15">
      <c r="A70" s="227" t="s">
        <v>229</v>
      </c>
      <c r="B70" s="122" t="s">
        <v>53</v>
      </c>
      <c r="C70" s="26" t="s">
        <v>54</v>
      </c>
      <c r="D70" s="122" t="s">
        <v>55</v>
      </c>
      <c r="E70" s="122" t="s">
        <v>56</v>
      </c>
      <c r="F70" s="122" t="s">
        <v>101</v>
      </c>
      <c r="G70" s="122" t="s">
        <v>102</v>
      </c>
      <c r="H70" s="122" t="s">
        <v>103</v>
      </c>
      <c r="I70" s="122" t="s">
        <v>104</v>
      </c>
      <c r="J70" s="122" t="s">
        <v>57</v>
      </c>
      <c r="K70" s="122" t="s">
        <v>105</v>
      </c>
      <c r="L70" s="122" t="s">
        <v>106</v>
      </c>
      <c r="M70" s="122" t="s">
        <v>58</v>
      </c>
      <c r="N70" s="122" t="s">
        <v>59</v>
      </c>
      <c r="O70" s="122" t="s">
        <v>92</v>
      </c>
      <c r="P70" s="35" t="s">
        <v>640</v>
      </c>
      <c r="Q70" s="122" t="s">
        <v>60</v>
      </c>
      <c r="R70" s="122" t="s">
        <v>78</v>
      </c>
      <c r="S70" s="35" t="s">
        <v>62</v>
      </c>
      <c r="T70" s="122" t="s">
        <v>63</v>
      </c>
    </row>
    <row r="71" spans="1:20" x14ac:dyDescent="0.15">
      <c r="A71" s="149" t="s">
        <v>928</v>
      </c>
      <c r="B71" s="472">
        <v>31568</v>
      </c>
      <c r="C71" s="472">
        <v>63683</v>
      </c>
      <c r="D71" s="472">
        <v>20556</v>
      </c>
      <c r="E71" s="472">
        <v>3196</v>
      </c>
      <c r="F71" s="472">
        <v>6</v>
      </c>
      <c r="G71" s="472">
        <v>118</v>
      </c>
      <c r="H71" s="472">
        <v>106</v>
      </c>
      <c r="I71" s="472">
        <v>503</v>
      </c>
      <c r="J71" s="472">
        <v>24161</v>
      </c>
      <c r="K71" s="472">
        <v>4933</v>
      </c>
      <c r="L71" s="472">
        <v>7181</v>
      </c>
      <c r="M71" s="472">
        <v>48275</v>
      </c>
      <c r="N71" s="236">
        <v>2407</v>
      </c>
      <c r="O71" s="472">
        <v>1146</v>
      </c>
      <c r="P71" s="472">
        <v>8419</v>
      </c>
      <c r="Q71" s="472">
        <v>3364</v>
      </c>
      <c r="R71" s="472">
        <v>5938</v>
      </c>
      <c r="S71" s="472">
        <v>12074</v>
      </c>
      <c r="T71" s="149">
        <v>237634</v>
      </c>
    </row>
    <row r="72" spans="1:20" ht="14" x14ac:dyDescent="0.15">
      <c r="A72" s="227" t="s">
        <v>115</v>
      </c>
      <c r="B72" s="472">
        <v>1077</v>
      </c>
      <c r="C72" s="472">
        <v>6071</v>
      </c>
      <c r="D72" s="472">
        <v>2850</v>
      </c>
      <c r="E72" s="472">
        <v>1206</v>
      </c>
      <c r="F72" s="472">
        <v>0</v>
      </c>
      <c r="G72" s="472">
        <v>303</v>
      </c>
      <c r="H72" s="472">
        <v>3</v>
      </c>
      <c r="I72" s="472">
        <v>46</v>
      </c>
      <c r="J72" s="472">
        <v>70773</v>
      </c>
      <c r="K72" s="472">
        <v>54</v>
      </c>
      <c r="L72" s="472">
        <v>288</v>
      </c>
      <c r="M72" s="472">
        <v>9504</v>
      </c>
      <c r="N72" s="236">
        <v>85</v>
      </c>
      <c r="O72" s="472">
        <v>432</v>
      </c>
      <c r="P72" s="472">
        <v>3524</v>
      </c>
      <c r="Q72" s="472">
        <v>1069</v>
      </c>
      <c r="R72" s="472">
        <v>2695</v>
      </c>
      <c r="S72" s="472">
        <v>3327</v>
      </c>
      <c r="T72" s="149">
        <v>103307</v>
      </c>
    </row>
    <row r="73" spans="1:20" ht="14" x14ac:dyDescent="0.15">
      <c r="A73" s="227" t="s">
        <v>540</v>
      </c>
      <c r="B73" s="472">
        <v>851</v>
      </c>
      <c r="C73" s="472">
        <v>751</v>
      </c>
      <c r="D73" s="472">
        <v>2429</v>
      </c>
      <c r="E73" s="472">
        <v>175</v>
      </c>
      <c r="F73" s="472">
        <v>3</v>
      </c>
      <c r="G73" s="472">
        <v>54</v>
      </c>
      <c r="H73" s="472">
        <v>64</v>
      </c>
      <c r="I73" s="472">
        <v>202</v>
      </c>
      <c r="J73" s="472">
        <v>2308</v>
      </c>
      <c r="K73" s="472">
        <v>130</v>
      </c>
      <c r="L73" s="472">
        <v>382</v>
      </c>
      <c r="M73" s="472">
        <v>864</v>
      </c>
      <c r="N73" s="236">
        <v>728</v>
      </c>
      <c r="O73" s="472">
        <v>271</v>
      </c>
      <c r="P73" s="472">
        <v>457</v>
      </c>
      <c r="Q73" s="472">
        <v>1122</v>
      </c>
      <c r="R73" s="472">
        <v>802</v>
      </c>
      <c r="S73" s="472">
        <v>1304</v>
      </c>
      <c r="T73" s="149">
        <v>12897</v>
      </c>
    </row>
    <row r="74" spans="1:20" ht="14" x14ac:dyDescent="0.15">
      <c r="A74" s="227" t="s">
        <v>541</v>
      </c>
      <c r="B74" s="472">
        <v>188</v>
      </c>
      <c r="C74" s="472">
        <v>852</v>
      </c>
      <c r="D74" s="472">
        <v>925</v>
      </c>
      <c r="E74" s="472">
        <v>253</v>
      </c>
      <c r="F74" s="472">
        <v>21</v>
      </c>
      <c r="G74" s="472">
        <v>141</v>
      </c>
      <c r="H74" s="472">
        <v>35</v>
      </c>
      <c r="I74" s="472">
        <v>94</v>
      </c>
      <c r="J74" s="472">
        <v>489</v>
      </c>
      <c r="K74" s="472">
        <v>22</v>
      </c>
      <c r="L74" s="472">
        <v>131</v>
      </c>
      <c r="M74" s="472">
        <v>515</v>
      </c>
      <c r="N74" s="236">
        <v>179</v>
      </c>
      <c r="O74" s="472">
        <v>72</v>
      </c>
      <c r="P74" s="472">
        <v>109</v>
      </c>
      <c r="Q74" s="472">
        <v>249</v>
      </c>
      <c r="R74" s="472">
        <v>551</v>
      </c>
      <c r="S74" s="472">
        <v>167</v>
      </c>
      <c r="T74" s="149">
        <v>4993</v>
      </c>
    </row>
    <row r="75" spans="1:20" ht="14" x14ac:dyDescent="0.15">
      <c r="A75" s="227" t="s">
        <v>542</v>
      </c>
      <c r="B75" s="472">
        <v>45</v>
      </c>
      <c r="C75" s="472">
        <v>67</v>
      </c>
      <c r="D75" s="472">
        <v>144</v>
      </c>
      <c r="E75" s="472">
        <v>8</v>
      </c>
      <c r="F75" s="472">
        <v>0</v>
      </c>
      <c r="G75" s="472">
        <v>0</v>
      </c>
      <c r="H75" s="472">
        <v>0</v>
      </c>
      <c r="I75" s="472">
        <v>15</v>
      </c>
      <c r="J75" s="472">
        <v>154</v>
      </c>
      <c r="K75" s="472">
        <v>19</v>
      </c>
      <c r="L75" s="472">
        <v>0</v>
      </c>
      <c r="M75" s="472">
        <v>47</v>
      </c>
      <c r="N75" s="236">
        <v>24</v>
      </c>
      <c r="O75" s="472">
        <v>9</v>
      </c>
      <c r="P75" s="472">
        <v>17</v>
      </c>
      <c r="Q75" s="472">
        <v>50</v>
      </c>
      <c r="R75" s="472">
        <v>70</v>
      </c>
      <c r="S75" s="472">
        <v>118</v>
      </c>
      <c r="T75" s="149">
        <v>787</v>
      </c>
    </row>
    <row r="76" spans="1:20" x14ac:dyDescent="0.15">
      <c r="A76" s="149" t="s">
        <v>929</v>
      </c>
      <c r="B76" s="472">
        <v>747</v>
      </c>
      <c r="C76" s="472">
        <v>3178</v>
      </c>
      <c r="D76" s="472">
        <v>1280</v>
      </c>
      <c r="E76" s="472">
        <v>152</v>
      </c>
      <c r="F76" s="472">
        <v>0</v>
      </c>
      <c r="G76" s="472">
        <v>9</v>
      </c>
      <c r="H76" s="472">
        <v>0</v>
      </c>
      <c r="I76" s="472">
        <v>3</v>
      </c>
      <c r="J76" s="472">
        <v>1535</v>
      </c>
      <c r="K76" s="472">
        <v>34</v>
      </c>
      <c r="L76" s="472">
        <v>48</v>
      </c>
      <c r="M76" s="472">
        <v>862</v>
      </c>
      <c r="N76" s="236">
        <v>124</v>
      </c>
      <c r="O76" s="472">
        <v>60</v>
      </c>
      <c r="P76" s="472">
        <v>1894</v>
      </c>
      <c r="Q76" s="472">
        <v>327</v>
      </c>
      <c r="R76" s="472">
        <v>956</v>
      </c>
      <c r="S76" s="472">
        <v>1145</v>
      </c>
      <c r="T76" s="149">
        <v>12354</v>
      </c>
    </row>
    <row r="77" spans="1:20" ht="14" x14ac:dyDescent="0.15">
      <c r="A77" s="227" t="s">
        <v>930</v>
      </c>
      <c r="B77" s="472">
        <v>49</v>
      </c>
      <c r="C77" s="472">
        <v>94</v>
      </c>
      <c r="D77" s="472">
        <v>39</v>
      </c>
      <c r="E77" s="472">
        <v>14</v>
      </c>
      <c r="F77" s="472">
        <v>0</v>
      </c>
      <c r="G77" s="472">
        <v>0</v>
      </c>
      <c r="H77" s="472">
        <v>1</v>
      </c>
      <c r="I77" s="472">
        <v>1</v>
      </c>
      <c r="J77" s="472">
        <v>9</v>
      </c>
      <c r="K77" s="472">
        <v>0</v>
      </c>
      <c r="L77" s="472">
        <v>6</v>
      </c>
      <c r="M77" s="472">
        <v>61</v>
      </c>
      <c r="N77" s="236">
        <v>1</v>
      </c>
      <c r="O77" s="472">
        <v>1</v>
      </c>
      <c r="P77" s="472">
        <v>44</v>
      </c>
      <c r="Q77" s="472">
        <v>1</v>
      </c>
      <c r="R77" s="472">
        <v>357</v>
      </c>
      <c r="S77" s="472">
        <v>26</v>
      </c>
      <c r="T77" s="149">
        <v>704</v>
      </c>
    </row>
    <row r="78" spans="1:20" ht="28" x14ac:dyDescent="0.15">
      <c r="A78" s="227" t="s">
        <v>230</v>
      </c>
      <c r="B78" s="237">
        <f t="shared" ref="B78:S78" si="19">SUM(B71:B77)</f>
        <v>34525</v>
      </c>
      <c r="C78" s="237">
        <f t="shared" si="19"/>
        <v>74696</v>
      </c>
      <c r="D78" s="237">
        <f t="shared" si="19"/>
        <v>28223</v>
      </c>
      <c r="E78" s="237">
        <f t="shared" si="19"/>
        <v>5004</v>
      </c>
      <c r="F78" s="237">
        <f t="shared" si="19"/>
        <v>30</v>
      </c>
      <c r="G78" s="237">
        <f t="shared" si="19"/>
        <v>625</v>
      </c>
      <c r="H78" s="237">
        <f t="shared" si="19"/>
        <v>209</v>
      </c>
      <c r="I78" s="237">
        <f t="shared" si="19"/>
        <v>864</v>
      </c>
      <c r="J78" s="237">
        <f t="shared" si="19"/>
        <v>99429</v>
      </c>
      <c r="K78" s="237">
        <f t="shared" si="19"/>
        <v>5192</v>
      </c>
      <c r="L78" s="237">
        <f t="shared" si="19"/>
        <v>8036</v>
      </c>
      <c r="M78" s="237">
        <f t="shared" si="19"/>
        <v>60128</v>
      </c>
      <c r="N78" s="237">
        <f t="shared" si="19"/>
        <v>3548</v>
      </c>
      <c r="O78" s="237">
        <f t="shared" si="19"/>
        <v>1991</v>
      </c>
      <c r="P78" s="237">
        <f t="shared" si="19"/>
        <v>14464</v>
      </c>
      <c r="Q78" s="237">
        <f t="shared" si="19"/>
        <v>6182</v>
      </c>
      <c r="R78" s="237">
        <f t="shared" si="19"/>
        <v>11369</v>
      </c>
      <c r="S78" s="237">
        <f t="shared" si="19"/>
        <v>18161</v>
      </c>
      <c r="T78" s="227">
        <f>SUM(T71:T77)</f>
        <v>372676</v>
      </c>
    </row>
    <row r="79" spans="1:20" x14ac:dyDescent="0.15">
      <c r="A79" s="142"/>
      <c r="B79" s="145"/>
      <c r="C79" s="145"/>
      <c r="D79" s="145"/>
      <c r="E79" s="145"/>
      <c r="F79" s="145"/>
      <c r="G79" s="145"/>
      <c r="H79" s="145"/>
      <c r="I79" s="145"/>
      <c r="J79" s="145"/>
      <c r="K79" s="145"/>
      <c r="L79" s="145"/>
      <c r="M79" s="46"/>
      <c r="N79" s="145"/>
      <c r="O79" s="228"/>
      <c r="P79" s="46"/>
    </row>
    <row r="80" spans="1:20" x14ac:dyDescent="0.15">
      <c r="A80" s="924"/>
      <c r="B80" s="924"/>
      <c r="C80" s="924"/>
      <c r="D80" s="924"/>
      <c r="E80" s="924"/>
      <c r="F80" s="145"/>
      <c r="G80" s="145"/>
      <c r="H80" s="145"/>
      <c r="I80" s="145"/>
      <c r="J80" s="145"/>
      <c r="K80" s="145"/>
      <c r="L80" s="145"/>
      <c r="M80" s="46"/>
      <c r="N80" s="145"/>
      <c r="O80" s="228"/>
      <c r="P80" s="46"/>
    </row>
    <row r="81" spans="1:16" ht="14" customHeight="1" x14ac:dyDescent="0.15">
      <c r="A81" s="925" t="s">
        <v>231</v>
      </c>
      <c r="B81" s="926"/>
      <c r="C81" s="927"/>
      <c r="D81" s="145"/>
      <c r="E81" s="238"/>
      <c r="F81" s="238"/>
      <c r="G81" s="239"/>
      <c r="H81" s="239"/>
      <c r="I81" s="145"/>
      <c r="J81" s="239"/>
      <c r="K81" s="239"/>
      <c r="L81" s="145"/>
      <c r="M81" s="239"/>
      <c r="N81" s="239"/>
      <c r="O81" s="228"/>
      <c r="P81" s="46"/>
    </row>
    <row r="82" spans="1:16" ht="14" customHeight="1" x14ac:dyDescent="0.15">
      <c r="A82" s="752" t="s">
        <v>201</v>
      </c>
      <c r="B82" s="787" t="s">
        <v>200</v>
      </c>
      <c r="C82" s="752" t="s">
        <v>232</v>
      </c>
      <c r="D82" s="240"/>
      <c r="E82" s="238"/>
      <c r="F82" s="238"/>
      <c r="G82" s="241"/>
      <c r="H82" s="242"/>
      <c r="I82" s="46"/>
      <c r="J82" s="241"/>
      <c r="K82" s="242"/>
      <c r="L82" s="46"/>
      <c r="M82" s="241"/>
      <c r="N82" s="242"/>
      <c r="O82" s="228"/>
      <c r="P82" s="46"/>
    </row>
    <row r="83" spans="1:16" ht="14" customHeight="1" x14ac:dyDescent="0.2">
      <c r="A83" s="739">
        <v>1</v>
      </c>
      <c r="B83" s="788" t="s">
        <v>204</v>
      </c>
      <c r="C83" s="789">
        <v>338231</v>
      </c>
      <c r="D83" s="243"/>
      <c r="E83" s="238"/>
      <c r="F83" s="238"/>
      <c r="G83" s="241"/>
      <c r="H83" s="242"/>
      <c r="I83" s="46"/>
      <c r="J83" s="241"/>
      <c r="K83" s="242"/>
      <c r="L83" s="46"/>
      <c r="M83" s="241"/>
      <c r="N83" s="242"/>
      <c r="O83" s="228"/>
      <c r="P83" s="46"/>
    </row>
    <row r="84" spans="1:16" ht="14" customHeight="1" x14ac:dyDescent="0.2">
      <c r="A84" s="739">
        <v>2</v>
      </c>
      <c r="B84" s="788" t="s">
        <v>202</v>
      </c>
      <c r="C84" s="789">
        <v>318718</v>
      </c>
      <c r="D84" s="243"/>
      <c r="E84" s="238"/>
      <c r="F84" s="238"/>
      <c r="G84" s="241"/>
      <c r="H84" s="242"/>
      <c r="I84" s="46"/>
      <c r="J84" s="241"/>
      <c r="K84" s="242"/>
      <c r="L84" s="46"/>
      <c r="M84" s="241"/>
      <c r="N84" s="242"/>
      <c r="O84" s="228"/>
      <c r="P84" s="46"/>
    </row>
    <row r="85" spans="1:16" ht="16" x14ac:dyDescent="0.2">
      <c r="A85" s="739">
        <v>3</v>
      </c>
      <c r="B85" s="788" t="s">
        <v>211</v>
      </c>
      <c r="C85" s="789">
        <v>54268</v>
      </c>
      <c r="D85" s="243"/>
      <c r="E85" s="238"/>
      <c r="F85" s="238"/>
      <c r="G85" s="241"/>
      <c r="H85" s="242"/>
      <c r="I85" s="46"/>
      <c r="J85" s="241"/>
      <c r="K85" s="242"/>
      <c r="L85" s="46"/>
      <c r="M85" s="241"/>
      <c r="N85" s="242"/>
      <c r="O85" s="228"/>
      <c r="P85" s="46"/>
    </row>
    <row r="86" spans="1:16" ht="14" customHeight="1" x14ac:dyDescent="0.2">
      <c r="A86" s="768">
        <v>4</v>
      </c>
      <c r="B86" s="788" t="s">
        <v>233</v>
      </c>
      <c r="C86" s="789">
        <v>39411</v>
      </c>
      <c r="D86" s="243"/>
      <c r="E86" s="244"/>
      <c r="F86" s="244"/>
      <c r="G86" s="241"/>
      <c r="H86" s="242"/>
      <c r="I86" s="46"/>
      <c r="J86" s="241"/>
      <c r="K86" s="242"/>
      <c r="L86" s="46"/>
      <c r="M86" s="241"/>
      <c r="N86" s="242"/>
      <c r="O86" s="228"/>
      <c r="P86" s="46"/>
    </row>
    <row r="87" spans="1:16" ht="14" customHeight="1" x14ac:dyDescent="0.2">
      <c r="A87" s="768">
        <v>5</v>
      </c>
      <c r="B87" s="788" t="s">
        <v>210</v>
      </c>
      <c r="C87" s="789">
        <v>30940</v>
      </c>
      <c r="D87" s="243"/>
      <c r="E87" s="245"/>
      <c r="F87" s="245"/>
      <c r="G87" s="241"/>
      <c r="H87" s="242"/>
      <c r="I87" s="46"/>
      <c r="J87" s="241"/>
      <c r="K87" s="242"/>
      <c r="L87" s="46"/>
      <c r="M87" s="241"/>
      <c r="N87" s="242"/>
      <c r="O87" s="228"/>
      <c r="P87" s="46"/>
    </row>
    <row r="88" spans="1:16" ht="14" customHeight="1" x14ac:dyDescent="0.2">
      <c r="A88" s="768">
        <v>6</v>
      </c>
      <c r="B88" s="788" t="s">
        <v>236</v>
      </c>
      <c r="C88" s="789">
        <v>26258</v>
      </c>
      <c r="D88" s="243"/>
      <c r="E88" s="245"/>
      <c r="F88" s="245"/>
      <c r="G88" s="241"/>
      <c r="H88" s="242"/>
      <c r="I88" s="46"/>
      <c r="J88" s="241"/>
      <c r="K88" s="242"/>
      <c r="L88" s="46"/>
      <c r="M88" s="241"/>
      <c r="N88" s="242"/>
      <c r="O88" s="228"/>
      <c r="P88" s="46"/>
    </row>
    <row r="89" spans="1:16" ht="14" customHeight="1" x14ac:dyDescent="0.2">
      <c r="A89" s="768">
        <v>7</v>
      </c>
      <c r="B89" s="788" t="s">
        <v>239</v>
      </c>
      <c r="C89" s="789">
        <v>25479</v>
      </c>
      <c r="D89" s="243"/>
      <c r="E89" s="245"/>
      <c r="F89" s="245"/>
      <c r="G89" s="241"/>
      <c r="H89" s="242"/>
      <c r="I89" s="46"/>
      <c r="J89" s="241"/>
      <c r="K89" s="242"/>
      <c r="L89" s="46"/>
      <c r="M89" s="241"/>
      <c r="N89" s="242"/>
      <c r="O89" s="228"/>
      <c r="P89" s="46"/>
    </row>
    <row r="90" spans="1:16" ht="14" customHeight="1" x14ac:dyDescent="0.2">
      <c r="A90" s="768">
        <v>8</v>
      </c>
      <c r="B90" s="788" t="s">
        <v>800</v>
      </c>
      <c r="C90" s="789">
        <v>23182</v>
      </c>
      <c r="D90" s="243"/>
      <c r="E90" s="245"/>
      <c r="F90" s="245"/>
      <c r="G90" s="241"/>
      <c r="H90" s="242"/>
      <c r="I90" s="246"/>
      <c r="J90" s="241"/>
      <c r="K90" s="242"/>
      <c r="L90" s="246"/>
      <c r="M90" s="241"/>
      <c r="N90" s="242"/>
      <c r="O90" s="247"/>
      <c r="P90" s="246"/>
    </row>
    <row r="91" spans="1:16" ht="14" customHeight="1" x14ac:dyDescent="0.2">
      <c r="A91" s="768">
        <v>9</v>
      </c>
      <c r="B91" s="788" t="s">
        <v>205</v>
      </c>
      <c r="C91" s="789">
        <v>22145</v>
      </c>
      <c r="D91" s="243"/>
      <c r="E91" s="245"/>
      <c r="F91" s="245"/>
      <c r="G91" s="241"/>
      <c r="H91" s="242"/>
      <c r="I91" s="246"/>
      <c r="J91" s="241"/>
      <c r="K91" s="242"/>
      <c r="L91" s="246"/>
      <c r="M91" s="241"/>
      <c r="N91" s="242"/>
      <c r="O91" s="247"/>
      <c r="P91" s="246"/>
    </row>
    <row r="92" spans="1:16" ht="14" customHeight="1" x14ac:dyDescent="0.2">
      <c r="A92" s="768">
        <v>10</v>
      </c>
      <c r="B92" s="788" t="s">
        <v>255</v>
      </c>
      <c r="C92" s="789">
        <v>18424</v>
      </c>
      <c r="D92" s="243"/>
      <c r="E92" s="245"/>
      <c r="F92" s="245"/>
      <c r="G92" s="241"/>
      <c r="H92" s="242"/>
      <c r="I92" s="246"/>
      <c r="J92" s="241"/>
      <c r="K92" s="242"/>
      <c r="L92" s="246"/>
      <c r="M92" s="241"/>
      <c r="N92" s="242"/>
      <c r="O92" s="247"/>
      <c r="P92" s="246"/>
    </row>
    <row r="93" spans="1:16" ht="14" customHeight="1" x14ac:dyDescent="0.2">
      <c r="A93" s="768">
        <v>11</v>
      </c>
      <c r="B93" s="788" t="s">
        <v>203</v>
      </c>
      <c r="C93" s="789">
        <v>17864</v>
      </c>
      <c r="D93" s="243"/>
      <c r="E93" s="238"/>
      <c r="F93" s="238"/>
      <c r="G93" s="241"/>
      <c r="H93" s="242"/>
      <c r="I93" s="248"/>
      <c r="J93" s="241"/>
      <c r="K93" s="242"/>
      <c r="L93" s="248"/>
      <c r="M93" s="241"/>
      <c r="N93" s="242"/>
      <c r="O93" s="249"/>
      <c r="P93" s="248"/>
    </row>
    <row r="94" spans="1:16" ht="14" customHeight="1" x14ac:dyDescent="0.2">
      <c r="A94" s="768">
        <v>12</v>
      </c>
      <c r="B94" s="788" t="s">
        <v>254</v>
      </c>
      <c r="C94" s="789">
        <v>16625</v>
      </c>
      <c r="D94" s="243"/>
      <c r="E94" s="238"/>
      <c r="F94" s="238"/>
      <c r="G94" s="241"/>
      <c r="H94" s="242"/>
      <c r="I94" s="248"/>
      <c r="J94" s="241"/>
      <c r="K94" s="242"/>
      <c r="L94" s="248"/>
      <c r="M94" s="241"/>
      <c r="N94" s="242"/>
      <c r="O94" s="249"/>
      <c r="P94" s="248"/>
    </row>
    <row r="95" spans="1:16" ht="14" customHeight="1" x14ac:dyDescent="0.2">
      <c r="A95" s="768">
        <v>13</v>
      </c>
      <c r="B95" s="788" t="s">
        <v>206</v>
      </c>
      <c r="C95" s="789">
        <v>15019</v>
      </c>
      <c r="D95" s="243"/>
      <c r="E95" s="238"/>
      <c r="F95" s="238"/>
      <c r="G95" s="241"/>
      <c r="H95" s="242"/>
      <c r="I95" s="248"/>
      <c r="J95" s="241"/>
      <c r="K95" s="242"/>
      <c r="L95" s="248"/>
      <c r="M95" s="241"/>
      <c r="N95" s="242"/>
      <c r="O95" s="249"/>
      <c r="P95" s="248"/>
    </row>
    <row r="96" spans="1:16" ht="16" x14ac:dyDescent="0.2">
      <c r="A96" s="768">
        <v>14</v>
      </c>
      <c r="B96" s="788" t="s">
        <v>235</v>
      </c>
      <c r="C96" s="789">
        <v>14395</v>
      </c>
      <c r="D96" s="243"/>
      <c r="E96" s="238"/>
      <c r="F96" s="238"/>
      <c r="G96" s="241"/>
      <c r="H96" s="242"/>
      <c r="I96" s="248"/>
      <c r="J96" s="241"/>
      <c r="K96" s="242"/>
      <c r="L96" s="248"/>
      <c r="M96" s="241"/>
      <c r="N96" s="242"/>
      <c r="O96" s="249"/>
      <c r="P96" s="145"/>
    </row>
    <row r="97" spans="1:16" ht="14" customHeight="1" x14ac:dyDescent="0.2">
      <c r="A97" s="768">
        <v>15</v>
      </c>
      <c r="B97" s="788" t="s">
        <v>208</v>
      </c>
      <c r="C97" s="789">
        <v>14331</v>
      </c>
      <c r="D97" s="243"/>
      <c r="E97" s="248"/>
      <c r="F97" s="248"/>
      <c r="G97" s="248"/>
      <c r="H97" s="145"/>
      <c r="I97" s="248"/>
      <c r="J97" s="248"/>
      <c r="K97" s="145"/>
      <c r="L97" s="248"/>
      <c r="M97" s="248"/>
      <c r="N97" s="145"/>
      <c r="O97" s="249"/>
      <c r="P97" s="145"/>
    </row>
    <row r="98" spans="1:16" ht="16" x14ac:dyDescent="0.2">
      <c r="A98" s="768">
        <v>16</v>
      </c>
      <c r="B98" s="788" t="s">
        <v>234</v>
      </c>
      <c r="C98" s="789">
        <v>12899</v>
      </c>
      <c r="D98" s="243"/>
      <c r="E98" s="248"/>
      <c r="F98" s="248"/>
      <c r="G98" s="248"/>
      <c r="H98" s="248"/>
      <c r="I98" s="248"/>
      <c r="J98" s="248"/>
      <c r="K98" s="248"/>
      <c r="L98" s="248"/>
      <c r="M98" s="248"/>
      <c r="N98" s="248"/>
      <c r="O98" s="249"/>
      <c r="P98" s="145"/>
    </row>
    <row r="99" spans="1:16" ht="14" customHeight="1" x14ac:dyDescent="0.2">
      <c r="A99" s="768">
        <v>17</v>
      </c>
      <c r="B99" s="788" t="s">
        <v>259</v>
      </c>
      <c r="C99" s="789">
        <v>12094</v>
      </c>
      <c r="D99" s="243"/>
      <c r="E99" s="248"/>
      <c r="F99" s="248"/>
      <c r="G99" s="248"/>
      <c r="H99" s="248"/>
      <c r="I99" s="248"/>
      <c r="J99" s="248"/>
      <c r="K99" s="248"/>
      <c r="L99" s="248"/>
      <c r="M99" s="248"/>
      <c r="N99" s="248"/>
      <c r="O99" s="249"/>
      <c r="P99" s="145"/>
    </row>
    <row r="100" spans="1:16" ht="14" customHeight="1" x14ac:dyDescent="0.2">
      <c r="A100" s="768">
        <v>18</v>
      </c>
      <c r="B100" s="788" t="s">
        <v>238</v>
      </c>
      <c r="C100" s="789">
        <v>11050</v>
      </c>
      <c r="D100" s="243"/>
      <c r="E100" s="248"/>
      <c r="F100" s="248"/>
      <c r="G100" s="248"/>
      <c r="H100" s="248"/>
      <c r="I100" s="248"/>
      <c r="J100" s="248"/>
      <c r="K100" s="248"/>
      <c r="L100" s="248"/>
      <c r="M100" s="248"/>
      <c r="N100" s="248"/>
      <c r="O100" s="249"/>
      <c r="P100" s="145"/>
    </row>
    <row r="101" spans="1:16" ht="14" customHeight="1" x14ac:dyDescent="0.2">
      <c r="A101" s="768">
        <v>19</v>
      </c>
      <c r="B101" s="788" t="s">
        <v>258</v>
      </c>
      <c r="C101" s="789">
        <v>10991</v>
      </c>
      <c r="D101" s="243"/>
      <c r="E101" s="46"/>
      <c r="F101" s="46"/>
      <c r="G101" s="46"/>
      <c r="H101" s="46"/>
      <c r="I101" s="46"/>
      <c r="J101" s="46"/>
      <c r="K101" s="46"/>
      <c r="L101" s="46"/>
      <c r="M101" s="46"/>
      <c r="N101" s="46"/>
      <c r="O101" s="228"/>
      <c r="P101" s="46"/>
    </row>
    <row r="102" spans="1:16" ht="14" customHeight="1" x14ac:dyDescent="0.2">
      <c r="A102" s="768">
        <v>20</v>
      </c>
      <c r="B102" s="788" t="s">
        <v>805</v>
      </c>
      <c r="C102" s="789">
        <v>9391</v>
      </c>
      <c r="D102" s="243"/>
      <c r="E102" s="246"/>
      <c r="F102" s="246"/>
      <c r="G102" s="246"/>
      <c r="H102" s="246"/>
      <c r="I102" s="246"/>
      <c r="J102" s="246"/>
      <c r="K102" s="246"/>
      <c r="L102" s="246"/>
      <c r="M102" s="246"/>
      <c r="N102" s="246"/>
      <c r="O102" s="247"/>
      <c r="P102" s="246"/>
    </row>
    <row r="103" spans="1:16" x14ac:dyDescent="0.15">
      <c r="A103" s="250"/>
      <c r="B103" s="248"/>
      <c r="C103" s="251"/>
      <c r="D103" s="252"/>
      <c r="E103" s="246"/>
      <c r="F103" s="246"/>
      <c r="G103" s="246"/>
      <c r="H103" s="246"/>
      <c r="I103" s="246"/>
      <c r="J103" s="246"/>
      <c r="K103" s="246"/>
      <c r="L103" s="246"/>
      <c r="M103" s="246"/>
      <c r="N103" s="246"/>
      <c r="O103" s="247"/>
      <c r="P103" s="246"/>
    </row>
    <row r="104" spans="1:16" x14ac:dyDescent="0.15">
      <c r="A104" s="253"/>
      <c r="B104" s="226" t="s">
        <v>240</v>
      </c>
      <c r="C104" s="389">
        <v>3010</v>
      </c>
      <c r="D104" s="254"/>
      <c r="E104" s="248"/>
      <c r="F104" s="248"/>
      <c r="G104" s="248"/>
      <c r="H104" s="248"/>
      <c r="I104" s="248"/>
      <c r="J104" s="248"/>
      <c r="K104" s="248"/>
      <c r="L104" s="248"/>
      <c r="M104" s="248"/>
      <c r="N104" s="248"/>
      <c r="O104" s="249"/>
      <c r="P104" s="248"/>
    </row>
    <row r="105" spans="1:16" x14ac:dyDescent="0.15">
      <c r="A105" s="253"/>
      <c r="B105" s="248"/>
      <c r="C105" s="248"/>
      <c r="D105" s="248"/>
      <c r="E105" s="248"/>
      <c r="F105" s="248"/>
      <c r="G105" s="248"/>
      <c r="H105" s="248"/>
      <c r="I105" s="248"/>
      <c r="J105" s="248"/>
      <c r="K105" s="248"/>
      <c r="L105" s="248"/>
      <c r="M105" s="248"/>
      <c r="N105" s="248"/>
      <c r="O105" s="249"/>
      <c r="P105" s="248"/>
    </row>
    <row r="106" spans="1:16" x14ac:dyDescent="0.15">
      <c r="A106" s="253"/>
      <c r="B106" s="145" t="s">
        <v>241</v>
      </c>
      <c r="C106" s="248"/>
      <c r="D106" s="248"/>
      <c r="E106" s="248"/>
      <c r="F106" s="248"/>
      <c r="G106" s="248"/>
      <c r="H106" s="248"/>
      <c r="I106" s="248"/>
      <c r="J106" s="248"/>
      <c r="K106" s="248"/>
      <c r="L106" s="248"/>
      <c r="M106" s="248"/>
      <c r="N106" s="248"/>
      <c r="O106" s="249"/>
      <c r="P106" s="248"/>
    </row>
    <row r="107" spans="1:16" x14ac:dyDescent="0.15">
      <c r="A107" s="253"/>
      <c r="B107" s="145"/>
      <c r="C107" s="248"/>
      <c r="D107" s="248"/>
      <c r="E107" s="145"/>
      <c r="F107" s="145"/>
      <c r="G107" s="145"/>
      <c r="H107" s="145"/>
      <c r="I107" s="145"/>
      <c r="J107" s="145"/>
      <c r="K107" s="145"/>
      <c r="L107" s="145"/>
      <c r="M107" s="145"/>
      <c r="N107" s="145"/>
      <c r="O107" s="229"/>
      <c r="P107" s="145"/>
    </row>
    <row r="108" spans="1:16" x14ac:dyDescent="0.15">
      <c r="A108" s="253"/>
      <c r="B108" s="145"/>
      <c r="C108" s="248"/>
      <c r="D108" s="248"/>
      <c r="E108" s="145"/>
      <c r="F108" s="145"/>
      <c r="G108" s="145"/>
      <c r="H108" s="145"/>
      <c r="I108" s="145"/>
      <c r="J108" s="145"/>
      <c r="K108" s="145"/>
      <c r="L108" s="145"/>
      <c r="M108" s="145"/>
      <c r="N108" s="145"/>
      <c r="O108" s="229"/>
      <c r="P108" s="145"/>
    </row>
    <row r="109" spans="1:16" x14ac:dyDescent="0.15">
      <c r="A109" s="253"/>
      <c r="B109" s="145"/>
      <c r="C109" s="248"/>
      <c r="D109" s="248"/>
      <c r="E109" s="248"/>
      <c r="F109" s="248"/>
      <c r="G109" s="248"/>
      <c r="H109" s="248"/>
      <c r="I109" s="248"/>
      <c r="J109" s="248"/>
      <c r="K109" s="248"/>
      <c r="L109" s="248"/>
      <c r="M109" s="248"/>
      <c r="N109" s="248"/>
      <c r="O109" s="249"/>
      <c r="P109" s="248"/>
    </row>
    <row r="110" spans="1:16" x14ac:dyDescent="0.15">
      <c r="A110" s="253"/>
      <c r="B110" s="145"/>
      <c r="C110" s="248"/>
      <c r="D110" s="248"/>
      <c r="E110" s="248"/>
      <c r="F110" s="248"/>
      <c r="G110" s="248"/>
      <c r="H110" s="248"/>
      <c r="I110" s="248"/>
      <c r="J110" s="248"/>
      <c r="K110" s="248"/>
      <c r="L110" s="248"/>
      <c r="M110" s="248"/>
      <c r="N110" s="248"/>
      <c r="O110" s="249"/>
      <c r="P110" s="248"/>
    </row>
    <row r="111" spans="1:16" x14ac:dyDescent="0.15">
      <c r="A111" s="253"/>
      <c r="B111" s="145"/>
      <c r="C111" s="248"/>
      <c r="D111" s="248"/>
      <c r="E111" s="248"/>
      <c r="F111" s="248"/>
      <c r="G111" s="248"/>
      <c r="H111" s="248"/>
      <c r="I111" s="248"/>
      <c r="J111" s="248"/>
      <c r="K111" s="248"/>
      <c r="L111" s="248"/>
      <c r="M111" s="248"/>
      <c r="N111" s="248"/>
      <c r="O111" s="249"/>
      <c r="P111" s="248"/>
    </row>
    <row r="112" spans="1:16" x14ac:dyDescent="0.15">
      <c r="A112" s="255"/>
      <c r="B112" s="145"/>
      <c r="C112" s="10"/>
      <c r="D112" s="248"/>
      <c r="E112" s="248"/>
      <c r="F112" s="248"/>
      <c r="G112" s="248"/>
      <c r="H112" s="248"/>
      <c r="I112" s="248"/>
      <c r="J112" s="248"/>
      <c r="K112" s="248"/>
      <c r="L112" s="248"/>
      <c r="M112" s="248"/>
      <c r="N112" s="248"/>
      <c r="O112" s="249"/>
      <c r="P112" s="248"/>
    </row>
    <row r="113" spans="1:16" x14ac:dyDescent="0.15">
      <c r="A113" s="10"/>
      <c r="B113" s="145"/>
      <c r="C113" s="46"/>
      <c r="D113" s="10"/>
      <c r="E113" s="10"/>
      <c r="F113" s="10"/>
      <c r="G113" s="10"/>
      <c r="H113" s="10"/>
      <c r="I113" s="10"/>
      <c r="J113" s="10"/>
      <c r="K113" s="10"/>
      <c r="L113" s="10"/>
      <c r="M113" s="10"/>
      <c r="N113" s="10"/>
      <c r="O113" s="235"/>
      <c r="P113" s="10"/>
    </row>
    <row r="114" spans="1:16" x14ac:dyDescent="0.15">
      <c r="A114" s="256"/>
      <c r="B114" s="145"/>
      <c r="C114" s="46"/>
      <c r="D114" s="46"/>
      <c r="E114" s="46"/>
      <c r="F114" s="46"/>
      <c r="G114" s="46"/>
      <c r="H114" s="46"/>
      <c r="I114" s="46"/>
      <c r="J114" s="46"/>
      <c r="K114" s="46"/>
      <c r="L114" s="46"/>
      <c r="M114" s="46"/>
      <c r="N114" s="46"/>
      <c r="O114" s="228"/>
      <c r="P114" s="46"/>
    </row>
    <row r="115" spans="1:16" x14ac:dyDescent="0.15">
      <c r="A115" s="223"/>
      <c r="B115" s="145"/>
      <c r="C115" s="10"/>
      <c r="D115" s="46"/>
      <c r="E115" s="46"/>
      <c r="F115" s="46"/>
      <c r="G115" s="46"/>
      <c r="H115" s="46"/>
      <c r="I115" s="46"/>
      <c r="J115" s="46"/>
      <c r="K115" s="46"/>
      <c r="L115" s="46"/>
      <c r="M115" s="46"/>
      <c r="N115" s="46"/>
      <c r="O115" s="228"/>
      <c r="P115" s="46"/>
    </row>
    <row r="116" spans="1:16" x14ac:dyDescent="0.15">
      <c r="A116" s="10"/>
      <c r="B116" s="145"/>
      <c r="C116" s="257"/>
      <c r="D116" s="10"/>
      <c r="E116" s="10"/>
      <c r="F116" s="10"/>
      <c r="G116" s="10"/>
      <c r="H116" s="10"/>
      <c r="I116" s="10"/>
      <c r="J116" s="10"/>
      <c r="K116" s="10"/>
      <c r="L116" s="10"/>
      <c r="M116" s="10"/>
      <c r="N116" s="10"/>
      <c r="O116" s="235"/>
      <c r="P116" s="10"/>
    </row>
    <row r="117" spans="1:16" x14ac:dyDescent="0.15">
      <c r="A117" s="221"/>
      <c r="B117" s="145"/>
      <c r="C117" s="139"/>
      <c r="D117" s="257"/>
      <c r="E117" s="257"/>
      <c r="F117" s="257"/>
      <c r="G117" s="257"/>
      <c r="H117" s="257"/>
      <c r="I117" s="257"/>
      <c r="J117" s="257"/>
      <c r="K117" s="257"/>
      <c r="L117" s="257"/>
      <c r="M117" s="257"/>
      <c r="N117" s="257"/>
      <c r="O117" s="228"/>
      <c r="P117" s="257"/>
    </row>
    <row r="118" spans="1:16" x14ac:dyDescent="0.15">
      <c r="A118" s="221"/>
      <c r="B118" s="145"/>
      <c r="C118" s="139"/>
      <c r="D118" s="139"/>
      <c r="E118" s="139"/>
      <c r="F118" s="139"/>
      <c r="G118" s="139"/>
      <c r="H118" s="139"/>
      <c r="I118" s="139"/>
      <c r="J118" s="139"/>
      <c r="K118" s="139"/>
      <c r="L118" s="139"/>
      <c r="M118" s="139"/>
      <c r="N118" s="139"/>
      <c r="O118" s="229"/>
      <c r="P118" s="139"/>
    </row>
    <row r="119" spans="1:16" x14ac:dyDescent="0.15">
      <c r="A119" s="221"/>
      <c r="B119" s="145"/>
      <c r="C119" s="139"/>
      <c r="D119" s="139"/>
      <c r="E119" s="139"/>
      <c r="F119" s="139"/>
      <c r="G119" s="139"/>
      <c r="H119" s="139"/>
      <c r="I119" s="139"/>
      <c r="J119" s="139"/>
      <c r="K119" s="139"/>
      <c r="L119" s="139"/>
      <c r="M119" s="139"/>
      <c r="N119" s="139"/>
      <c r="O119" s="229"/>
      <c r="P119" s="139"/>
    </row>
    <row r="120" spans="1:16" x14ac:dyDescent="0.15">
      <c r="A120" s="221"/>
      <c r="B120" s="145"/>
      <c r="C120" s="139"/>
      <c r="D120" s="139"/>
      <c r="E120" s="139"/>
      <c r="F120" s="139"/>
      <c r="G120" s="139"/>
      <c r="H120" s="139"/>
      <c r="I120" s="139"/>
      <c r="J120" s="139"/>
      <c r="K120" s="139"/>
      <c r="L120" s="139"/>
      <c r="M120" s="139"/>
      <c r="N120" s="139"/>
      <c r="O120" s="229"/>
      <c r="P120" s="139"/>
    </row>
    <row r="121" spans="1:16" x14ac:dyDescent="0.15">
      <c r="A121" s="221"/>
      <c r="B121" s="145"/>
      <c r="C121" s="139"/>
      <c r="D121" s="139"/>
      <c r="E121" s="139"/>
      <c r="F121" s="139"/>
      <c r="G121" s="139"/>
      <c r="H121" s="139"/>
      <c r="I121" s="139"/>
      <c r="J121" s="139"/>
      <c r="K121" s="139"/>
      <c r="L121" s="139"/>
      <c r="M121" s="139"/>
      <c r="N121" s="139"/>
      <c r="O121" s="229"/>
      <c r="P121" s="139"/>
    </row>
    <row r="122" spans="1:16" x14ac:dyDescent="0.15">
      <c r="A122" s="221"/>
      <c r="B122" s="145"/>
      <c r="C122" s="139"/>
      <c r="D122" s="139"/>
      <c r="E122" s="139"/>
      <c r="F122" s="139"/>
      <c r="G122" s="139"/>
      <c r="H122" s="139"/>
      <c r="I122" s="139"/>
      <c r="J122" s="139"/>
      <c r="K122" s="139"/>
      <c r="L122" s="139"/>
      <c r="M122" s="139"/>
      <c r="N122" s="139"/>
      <c r="O122" s="229"/>
      <c r="P122" s="139"/>
    </row>
    <row r="123" spans="1:16" x14ac:dyDescent="0.15">
      <c r="A123" s="221"/>
      <c r="B123" s="145"/>
      <c r="C123" s="139"/>
      <c r="D123" s="139"/>
      <c r="E123" s="139"/>
      <c r="F123" s="139"/>
      <c r="G123" s="139"/>
      <c r="H123" s="139"/>
      <c r="I123" s="139"/>
      <c r="J123" s="139"/>
      <c r="K123" s="139"/>
      <c r="L123" s="139"/>
      <c r="M123" s="139"/>
      <c r="N123" s="139"/>
      <c r="O123" s="229"/>
      <c r="P123" s="139"/>
    </row>
    <row r="124" spans="1:16" x14ac:dyDescent="0.15">
      <c r="A124" s="221"/>
      <c r="B124" s="145"/>
      <c r="C124" s="139"/>
      <c r="D124" s="139"/>
      <c r="E124" s="139"/>
      <c r="F124" s="139"/>
      <c r="G124" s="139"/>
      <c r="H124" s="139"/>
      <c r="I124" s="139"/>
      <c r="J124" s="139"/>
      <c r="K124" s="139"/>
      <c r="L124" s="139"/>
      <c r="M124" s="139"/>
      <c r="N124" s="139"/>
      <c r="O124" s="229"/>
      <c r="P124" s="139"/>
    </row>
    <row r="125" spans="1:16" x14ac:dyDescent="0.15">
      <c r="A125" s="221"/>
      <c r="B125" s="145"/>
      <c r="C125" s="10"/>
      <c r="D125" s="139"/>
      <c r="E125" s="139"/>
      <c r="F125" s="139"/>
      <c r="G125" s="139"/>
      <c r="H125" s="139"/>
      <c r="I125" s="139"/>
      <c r="J125" s="139"/>
      <c r="K125" s="139"/>
      <c r="L125" s="139"/>
      <c r="M125" s="139"/>
      <c r="N125" s="139"/>
      <c r="O125" s="229"/>
      <c r="P125" s="139"/>
    </row>
    <row r="126" spans="1:16" x14ac:dyDescent="0.15">
      <c r="A126" s="10"/>
      <c r="B126" s="46"/>
      <c r="C126" s="46"/>
      <c r="D126" s="10"/>
      <c r="E126" s="10"/>
      <c r="F126" s="10"/>
      <c r="G126" s="10"/>
      <c r="H126" s="10"/>
      <c r="I126" s="10"/>
      <c r="J126" s="10"/>
      <c r="K126" s="10"/>
      <c r="L126" s="10"/>
      <c r="M126" s="10"/>
      <c r="N126" s="10"/>
      <c r="O126" s="235"/>
      <c r="P126" s="10"/>
    </row>
    <row r="127" spans="1:16" x14ac:dyDescent="0.15">
      <c r="A127" s="258"/>
      <c r="B127" s="46"/>
      <c r="C127" s="46"/>
      <c r="D127" s="46"/>
      <c r="E127" s="46"/>
      <c r="F127" s="46"/>
      <c r="G127" s="46"/>
      <c r="H127" s="46"/>
      <c r="I127" s="46"/>
      <c r="J127" s="46"/>
      <c r="K127" s="46"/>
      <c r="L127" s="46"/>
      <c r="M127" s="46"/>
      <c r="N127" s="46"/>
      <c r="O127" s="228"/>
      <c r="P127" s="46"/>
    </row>
    <row r="128" spans="1:16" x14ac:dyDescent="0.15">
      <c r="A128" s="221"/>
      <c r="B128" s="221"/>
      <c r="C128" s="221"/>
      <c r="D128" s="46"/>
      <c r="E128" s="46"/>
      <c r="F128" s="46"/>
      <c r="G128" s="46"/>
      <c r="H128" s="46"/>
      <c r="I128" s="46"/>
      <c r="J128" s="46"/>
      <c r="K128" s="46"/>
      <c r="L128" s="46"/>
      <c r="M128" s="46"/>
      <c r="N128" s="46"/>
      <c r="O128" s="228"/>
      <c r="P128" s="46"/>
    </row>
    <row r="129" spans="1:16" x14ac:dyDescent="0.15">
      <c r="A129" s="221"/>
      <c r="B129" s="10"/>
      <c r="C129" s="10"/>
      <c r="D129" s="221"/>
      <c r="E129" s="221"/>
      <c r="F129" s="221"/>
      <c r="G129" s="221"/>
      <c r="H129" s="221"/>
      <c r="I129" s="221"/>
      <c r="J129" s="221"/>
      <c r="K129" s="221"/>
      <c r="L129" s="221"/>
      <c r="M129" s="221"/>
      <c r="N129" s="221"/>
      <c r="O129" s="451"/>
      <c r="P129" s="221"/>
    </row>
    <row r="130" spans="1:16" x14ac:dyDescent="0.15">
      <c r="A130" s="10"/>
      <c r="B130" s="145"/>
      <c r="C130" s="145"/>
      <c r="D130" s="10"/>
      <c r="E130" s="10"/>
      <c r="F130" s="10"/>
      <c r="G130" s="10"/>
      <c r="H130" s="10"/>
      <c r="I130" s="10"/>
      <c r="J130" s="10"/>
      <c r="K130" s="10"/>
      <c r="L130" s="10"/>
      <c r="M130" s="10"/>
      <c r="N130" s="10"/>
      <c r="O130" s="235"/>
      <c r="P130" s="10"/>
    </row>
    <row r="131" spans="1:16" x14ac:dyDescent="0.15">
      <c r="A131" s="223"/>
      <c r="B131" s="145"/>
      <c r="C131" s="145"/>
      <c r="D131" s="145"/>
      <c r="E131" s="145"/>
      <c r="F131" s="145"/>
      <c r="G131" s="145"/>
      <c r="H131" s="145"/>
      <c r="I131" s="145"/>
      <c r="J131" s="145"/>
      <c r="K131" s="145"/>
      <c r="L131" s="145"/>
      <c r="M131" s="145"/>
      <c r="N131" s="145"/>
      <c r="O131" s="229"/>
      <c r="P131" s="145"/>
    </row>
    <row r="132" spans="1:16" x14ac:dyDescent="0.15">
      <c r="A132" s="223"/>
      <c r="B132" s="145"/>
      <c r="C132" s="145"/>
      <c r="D132" s="145"/>
      <c r="E132" s="145"/>
      <c r="F132" s="145"/>
      <c r="G132" s="145"/>
      <c r="H132" s="145"/>
      <c r="I132" s="145"/>
      <c r="J132" s="145"/>
      <c r="K132" s="145"/>
      <c r="L132" s="145"/>
      <c r="M132" s="145"/>
      <c r="N132" s="145"/>
      <c r="O132" s="229"/>
      <c r="P132" s="145"/>
    </row>
    <row r="133" spans="1:16" x14ac:dyDescent="0.15">
      <c r="A133" s="223"/>
      <c r="B133" s="145"/>
      <c r="C133" s="145"/>
      <c r="D133" s="145"/>
      <c r="E133" s="145"/>
      <c r="F133" s="145"/>
      <c r="G133" s="145"/>
      <c r="H133" s="145"/>
      <c r="I133" s="145"/>
      <c r="J133" s="145"/>
      <c r="K133" s="145"/>
      <c r="L133" s="145"/>
      <c r="M133" s="145"/>
      <c r="N133" s="145"/>
      <c r="O133" s="229"/>
      <c r="P133" s="145"/>
    </row>
    <row r="134" spans="1:16" x14ac:dyDescent="0.15">
      <c r="A134" s="223"/>
      <c r="B134" s="145"/>
      <c r="C134" s="145"/>
      <c r="D134" s="145"/>
      <c r="E134" s="145"/>
      <c r="F134" s="145"/>
      <c r="G134" s="145"/>
      <c r="H134" s="145"/>
      <c r="I134" s="145"/>
      <c r="J134" s="145"/>
      <c r="K134" s="145"/>
      <c r="L134" s="145"/>
      <c r="M134" s="145"/>
      <c r="N134" s="145"/>
      <c r="O134" s="229"/>
      <c r="P134" s="145"/>
    </row>
    <row r="135" spans="1:16" x14ac:dyDescent="0.15">
      <c r="A135" s="223"/>
      <c r="B135" s="145"/>
      <c r="C135" s="145"/>
      <c r="D135" s="145"/>
      <c r="E135" s="145"/>
      <c r="F135" s="145"/>
      <c r="G135" s="145"/>
      <c r="H135" s="145"/>
      <c r="I135" s="145"/>
      <c r="J135" s="145"/>
      <c r="K135" s="145"/>
      <c r="L135" s="145"/>
      <c r="M135" s="145"/>
      <c r="N135" s="145"/>
      <c r="O135" s="229"/>
      <c r="P135" s="145"/>
    </row>
    <row r="136" spans="1:16" x14ac:dyDescent="0.15">
      <c r="A136" s="223"/>
      <c r="B136" s="145"/>
      <c r="C136" s="145"/>
      <c r="D136" s="145"/>
      <c r="E136" s="145"/>
      <c r="F136" s="145"/>
      <c r="G136" s="145"/>
      <c r="H136" s="145"/>
      <c r="I136" s="145"/>
      <c r="J136" s="145"/>
      <c r="K136" s="145"/>
      <c r="L136" s="145"/>
      <c r="M136" s="145"/>
      <c r="N136" s="145"/>
      <c r="O136" s="229"/>
      <c r="P136" s="145"/>
    </row>
    <row r="137" spans="1:16" x14ac:dyDescent="0.15">
      <c r="A137" s="223"/>
      <c r="B137" s="145"/>
      <c r="C137" s="145"/>
      <c r="D137" s="145"/>
      <c r="E137" s="145"/>
      <c r="F137" s="145"/>
      <c r="G137" s="145"/>
      <c r="H137" s="145"/>
      <c r="I137" s="145"/>
      <c r="J137" s="145"/>
      <c r="K137" s="145"/>
      <c r="L137" s="145"/>
      <c r="M137" s="145"/>
      <c r="N137" s="145"/>
      <c r="O137" s="229"/>
      <c r="P137" s="145"/>
    </row>
    <row r="138" spans="1:16" x14ac:dyDescent="0.15">
      <c r="A138" s="221"/>
      <c r="D138" s="145"/>
      <c r="E138" s="145"/>
      <c r="F138" s="145"/>
      <c r="G138" s="145"/>
      <c r="H138" s="145"/>
      <c r="I138" s="145"/>
      <c r="J138" s="145"/>
      <c r="K138" s="145"/>
      <c r="L138" s="145"/>
      <c r="M138" s="145"/>
      <c r="N138" s="145"/>
      <c r="O138" s="229"/>
      <c r="P138" s="145"/>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tabColor theme="9" tint="0.59999389629810485"/>
  </sheetPr>
  <dimension ref="B1:O82"/>
  <sheetViews>
    <sheetView topLeftCell="B18" zoomScaleNormal="100" workbookViewId="0">
      <selection activeCell="C80" sqref="C80:O82"/>
    </sheetView>
  </sheetViews>
  <sheetFormatPr baseColWidth="10" defaultColWidth="9.1640625" defaultRowHeight="13" x14ac:dyDescent="0.15"/>
  <cols>
    <col min="1" max="1" width="4" style="522" customWidth="1"/>
    <col min="2" max="2" width="15.83203125" style="522" customWidth="1"/>
    <col min="3" max="3" width="15" style="522" customWidth="1"/>
    <col min="4" max="4" width="16" style="522" customWidth="1"/>
    <col min="5" max="5" width="14.5" style="522" customWidth="1"/>
    <col min="6" max="6" width="14.6640625" style="522" customWidth="1"/>
    <col min="7" max="7" width="19.1640625" style="522" customWidth="1"/>
    <col min="8" max="8" width="15.6640625" style="522" customWidth="1"/>
    <col min="9" max="10" width="9.1640625" style="522"/>
    <col min="11" max="11" width="12" style="522" customWidth="1"/>
    <col min="12" max="14" width="9.1640625" style="522"/>
    <col min="15" max="15" width="12" style="522" customWidth="1"/>
    <col min="16" max="16384" width="9.1640625" style="522"/>
  </cols>
  <sheetData>
    <row r="1" spans="2:2" ht="19" x14ac:dyDescent="0.25">
      <c r="B1" s="524" t="s">
        <v>939</v>
      </c>
    </row>
    <row r="43" spans="2:2" ht="19" x14ac:dyDescent="0.25">
      <c r="B43" s="524" t="s">
        <v>1026</v>
      </c>
    </row>
    <row r="78" spans="2:15" ht="16" x14ac:dyDescent="0.2">
      <c r="B78" s="523" t="s">
        <v>940</v>
      </c>
    </row>
    <row r="79" spans="2:15" x14ac:dyDescent="0.15">
      <c r="B79" s="573"/>
      <c r="C79" s="574" t="s">
        <v>801</v>
      </c>
      <c r="D79" s="574"/>
      <c r="E79" s="217" t="s">
        <v>204</v>
      </c>
      <c r="F79" s="217" t="s">
        <v>799</v>
      </c>
      <c r="G79" s="217" t="s">
        <v>210</v>
      </c>
      <c r="H79" s="217" t="s">
        <v>203</v>
      </c>
      <c r="I79" s="217" t="s">
        <v>235</v>
      </c>
      <c r="J79" s="217" t="s">
        <v>233</v>
      </c>
      <c r="K79" s="217" t="s">
        <v>829</v>
      </c>
      <c r="L79" s="217" t="s">
        <v>324</v>
      </c>
      <c r="M79" s="217" t="s">
        <v>206</v>
      </c>
      <c r="N79" s="217" t="s">
        <v>805</v>
      </c>
      <c r="O79" s="574" t="s">
        <v>202</v>
      </c>
    </row>
    <row r="80" spans="2:15" x14ac:dyDescent="0.15">
      <c r="B80" s="575" t="s">
        <v>801</v>
      </c>
      <c r="C80" s="576">
        <v>277.53403800000001</v>
      </c>
      <c r="D80" s="576"/>
      <c r="E80" s="576"/>
      <c r="F80" s="576"/>
      <c r="G80" s="576"/>
      <c r="H80" s="576"/>
      <c r="I80" s="576"/>
      <c r="J80" s="576"/>
      <c r="K80" s="576"/>
      <c r="L80" s="576"/>
      <c r="M80" s="576"/>
      <c r="N80" s="576"/>
      <c r="O80" s="576"/>
    </row>
    <row r="81" spans="2:15" x14ac:dyDescent="0.15">
      <c r="B81" s="575" t="s">
        <v>802</v>
      </c>
      <c r="C81" s="576"/>
      <c r="D81" s="576"/>
      <c r="E81" s="576">
        <v>383.799645</v>
      </c>
      <c r="F81" s="576">
        <v>90.267232000000007</v>
      </c>
      <c r="G81" s="576">
        <v>65.055842999999996</v>
      </c>
      <c r="H81" s="576">
        <v>40.449989000000002</v>
      </c>
      <c r="I81" s="576">
        <v>33.670960000000001</v>
      </c>
      <c r="J81" s="576">
        <v>33.088873</v>
      </c>
      <c r="K81" s="576">
        <v>32.389625000000002</v>
      </c>
      <c r="L81" s="576">
        <v>26.572948</v>
      </c>
      <c r="M81" s="576">
        <v>24.529540000000001</v>
      </c>
      <c r="N81" s="576">
        <v>21.842877999999999</v>
      </c>
      <c r="O81" s="576"/>
    </row>
    <row r="82" spans="2:15" x14ac:dyDescent="0.15">
      <c r="B82" s="575" t="s">
        <v>803</v>
      </c>
      <c r="C82" s="576"/>
      <c r="D82" s="576"/>
      <c r="E82" s="576"/>
      <c r="F82" s="576"/>
      <c r="G82" s="576"/>
      <c r="H82" s="576"/>
      <c r="I82" s="576"/>
      <c r="J82" s="576"/>
      <c r="K82" s="576"/>
      <c r="L82" s="576"/>
      <c r="M82" s="576"/>
      <c r="N82" s="576"/>
      <c r="O82" s="576">
        <v>882.47668299999998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tint="0.59999389629810485"/>
  </sheetPr>
  <dimension ref="A1:R66"/>
  <sheetViews>
    <sheetView zoomScale="80" zoomScaleNormal="80" workbookViewId="0">
      <selection activeCell="U25" sqref="U25"/>
    </sheetView>
  </sheetViews>
  <sheetFormatPr baseColWidth="10" defaultColWidth="8.83203125" defaultRowHeight="13" x14ac:dyDescent="0.15"/>
  <cols>
    <col min="1" max="1" width="9.1640625" customWidth="1"/>
    <col min="2" max="2" width="10.1640625" style="74" customWidth="1"/>
    <col min="3" max="3" width="10.5" customWidth="1"/>
    <col min="4" max="4" width="13.5" customWidth="1"/>
    <col min="5" max="5" width="9.6640625" customWidth="1"/>
    <col min="6" max="6" width="13.5" customWidth="1"/>
    <col min="7" max="7" width="15" customWidth="1"/>
    <col min="8" max="8" width="12.5" customWidth="1"/>
    <col min="9" max="9" width="12.6640625" customWidth="1"/>
    <col min="10" max="10" width="11" customWidth="1"/>
    <col min="11" max="11" width="13.1640625" customWidth="1"/>
    <col min="12" max="12" width="10.5" customWidth="1"/>
    <col min="13" max="13" width="11.83203125" customWidth="1"/>
    <col min="14" max="19" width="13.5" customWidth="1"/>
  </cols>
  <sheetData>
    <row r="1" spans="1:8" s="216" customFormat="1" ht="27" customHeight="1" x14ac:dyDescent="0.15">
      <c r="A1" s="935" t="s">
        <v>900</v>
      </c>
      <c r="B1" s="936"/>
      <c r="C1" s="936"/>
      <c r="D1" s="936"/>
      <c r="E1" s="936"/>
      <c r="F1" s="936"/>
      <c r="G1" s="936"/>
      <c r="H1" s="936"/>
    </row>
    <row r="2" spans="1:8" x14ac:dyDescent="0.15">
      <c r="A2" s="25"/>
    </row>
    <row r="22" ht="8" customHeight="1" x14ac:dyDescent="0.15"/>
    <row r="35" spans="1:18" x14ac:dyDescent="0.15">
      <c r="A35" t="s">
        <v>65</v>
      </c>
    </row>
    <row r="36" spans="1:18" s="217" customFormat="1" ht="16" x14ac:dyDescent="0.2">
      <c r="A36" s="737" t="s">
        <v>52</v>
      </c>
      <c r="B36" s="737" t="s">
        <v>53</v>
      </c>
      <c r="C36" s="737" t="s">
        <v>54</v>
      </c>
      <c r="D36" s="737" t="s">
        <v>55</v>
      </c>
      <c r="E36" s="737" t="s">
        <v>56</v>
      </c>
      <c r="F36" s="773" t="s">
        <v>99</v>
      </c>
      <c r="G36" s="773" t="s">
        <v>952</v>
      </c>
      <c r="H36" s="773" t="s">
        <v>59</v>
      </c>
      <c r="I36" s="773" t="s">
        <v>640</v>
      </c>
      <c r="J36" s="773" t="s">
        <v>60</v>
      </c>
      <c r="K36" s="773" t="s">
        <v>96</v>
      </c>
      <c r="L36" s="773" t="s">
        <v>62</v>
      </c>
      <c r="M36" s="773" t="s">
        <v>63</v>
      </c>
    </row>
    <row r="37" spans="1:18" s="217" customFormat="1" ht="16" x14ac:dyDescent="0.2">
      <c r="A37" s="774">
        <f>E42+F42+G42+H42</f>
        <v>871</v>
      </c>
      <c r="B37" s="774">
        <f>A42</f>
        <v>91</v>
      </c>
      <c r="C37" s="774">
        <f>B42</f>
        <v>248</v>
      </c>
      <c r="D37" s="774">
        <f>C42</f>
        <v>2054</v>
      </c>
      <c r="E37" s="774">
        <f>D42</f>
        <v>507</v>
      </c>
      <c r="F37" s="774">
        <f>I42+J42+K42</f>
        <v>530</v>
      </c>
      <c r="G37" s="774">
        <f>L42</f>
        <v>1781</v>
      </c>
      <c r="H37" s="774">
        <f>M42+N42</f>
        <v>867</v>
      </c>
      <c r="I37" s="774">
        <f>O42</f>
        <v>254</v>
      </c>
      <c r="J37" s="774">
        <f>P42</f>
        <v>2472</v>
      </c>
      <c r="K37" s="774">
        <f>Q42</f>
        <v>1281</v>
      </c>
      <c r="L37" s="774">
        <f>R42</f>
        <v>414</v>
      </c>
      <c r="M37" s="774">
        <f>SUM(A37:L37)</f>
        <v>11370</v>
      </c>
    </row>
    <row r="40" spans="1:18" x14ac:dyDescent="0.15">
      <c r="A40" t="s">
        <v>72</v>
      </c>
    </row>
    <row r="41" spans="1:18" s="219" customFormat="1" ht="28" x14ac:dyDescent="0.15">
      <c r="A41" s="122" t="s">
        <v>53</v>
      </c>
      <c r="B41" s="26" t="s">
        <v>54</v>
      </c>
      <c r="C41" s="122" t="s">
        <v>55</v>
      </c>
      <c r="D41" s="122" t="s">
        <v>56</v>
      </c>
      <c r="E41" s="122" t="s">
        <v>101</v>
      </c>
      <c r="F41" s="122" t="s">
        <v>102</v>
      </c>
      <c r="G41" s="122" t="s">
        <v>103</v>
      </c>
      <c r="H41" s="26" t="s">
        <v>104</v>
      </c>
      <c r="I41" s="122" t="s">
        <v>57</v>
      </c>
      <c r="J41" s="122" t="s">
        <v>105</v>
      </c>
      <c r="K41" s="122" t="s">
        <v>106</v>
      </c>
      <c r="L41" s="122" t="s">
        <v>58</v>
      </c>
      <c r="M41" s="122" t="s">
        <v>59</v>
      </c>
      <c r="N41" s="122" t="s">
        <v>92</v>
      </c>
      <c r="O41" s="35" t="s">
        <v>640</v>
      </c>
      <c r="P41" s="122" t="s">
        <v>60</v>
      </c>
      <c r="Q41" s="122" t="s">
        <v>78</v>
      </c>
      <c r="R41" s="35" t="s">
        <v>62</v>
      </c>
    </row>
    <row r="42" spans="1:18" s="74" customFormat="1" x14ac:dyDescent="0.15">
      <c r="A42" s="459">
        <v>91</v>
      </c>
      <c r="B42" s="459">
        <v>248</v>
      </c>
      <c r="C42" s="459">
        <v>2054</v>
      </c>
      <c r="D42" s="459">
        <v>507</v>
      </c>
      <c r="E42" s="459">
        <v>68</v>
      </c>
      <c r="F42" s="459">
        <v>450</v>
      </c>
      <c r="G42" s="459">
        <v>173</v>
      </c>
      <c r="H42" s="459">
        <v>180</v>
      </c>
      <c r="I42" s="459">
        <v>524</v>
      </c>
      <c r="J42" s="459">
        <v>5</v>
      </c>
      <c r="K42" s="459">
        <v>1</v>
      </c>
      <c r="L42" s="459">
        <v>1781</v>
      </c>
      <c r="M42" s="459">
        <v>646</v>
      </c>
      <c r="N42" s="459">
        <v>221</v>
      </c>
      <c r="O42" s="459">
        <v>254</v>
      </c>
      <c r="P42" s="459">
        <v>2472</v>
      </c>
      <c r="Q42" s="459">
        <v>1281</v>
      </c>
      <c r="R42" s="459">
        <v>414</v>
      </c>
    </row>
    <row r="47" spans="1:18" x14ac:dyDescent="0.15">
      <c r="B47"/>
    </row>
    <row r="48" spans="1:18"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theme="9" tint="0.59999389629810485"/>
  </sheetPr>
  <dimension ref="B1:BB136"/>
  <sheetViews>
    <sheetView topLeftCell="A13" zoomScale="89" zoomScaleNormal="89" workbookViewId="0">
      <selection activeCell="B12" sqref="B12:E39"/>
    </sheetView>
  </sheetViews>
  <sheetFormatPr baseColWidth="10" defaultColWidth="8.83203125" defaultRowHeight="13" x14ac:dyDescent="0.15"/>
  <cols>
    <col min="1" max="1" width="2.83203125" style="163" customWidth="1"/>
    <col min="2" max="2" width="11.33203125" style="163" customWidth="1"/>
    <col min="3" max="3" width="15.83203125" style="163" customWidth="1"/>
    <col min="4" max="4" width="15.1640625" style="163" customWidth="1"/>
    <col min="5" max="5" width="15.5" style="163" customWidth="1"/>
    <col min="6" max="6" width="15.1640625" style="163" customWidth="1"/>
    <col min="7" max="7" width="59.33203125" style="163" customWidth="1"/>
    <col min="8" max="8" width="4.5" style="163" customWidth="1"/>
    <col min="9" max="10" width="12.5" style="163" customWidth="1"/>
    <col min="11" max="12" width="12.6640625" style="163" customWidth="1"/>
    <col min="13" max="13" width="17.33203125" style="163" customWidth="1"/>
    <col min="14" max="14" width="12.6640625" style="163" customWidth="1"/>
    <col min="15" max="15" width="3.5" style="163" customWidth="1"/>
    <col min="16" max="16" width="11.33203125" style="163" customWidth="1"/>
    <col min="17" max="17" width="12.83203125" style="163" customWidth="1"/>
    <col min="18" max="18" width="11.6640625" style="163" customWidth="1"/>
    <col min="19" max="19" width="11.1640625" style="163" customWidth="1"/>
    <col min="20" max="20" width="13.5" style="163" customWidth="1"/>
    <col min="21" max="21" width="10.5" style="163" customWidth="1"/>
    <col min="22" max="22" width="12.6640625" style="163" customWidth="1"/>
    <col min="23" max="23" width="2.5" style="163" customWidth="1"/>
    <col min="24" max="24" width="11.1640625" style="163" customWidth="1"/>
    <col min="25" max="25" width="12.1640625" style="163" customWidth="1"/>
    <col min="26" max="26" width="11.83203125" style="163" customWidth="1"/>
    <col min="27" max="27" width="11.1640625" style="163" bestFit="1" customWidth="1"/>
    <col min="28" max="28" width="9.33203125" style="163" bestFit="1" customWidth="1"/>
    <col min="29" max="29" width="11.33203125" style="163" customWidth="1"/>
    <col min="30" max="30" width="2.5" style="163" customWidth="1"/>
    <col min="31" max="31" width="11.33203125" style="163" customWidth="1"/>
    <col min="32" max="32" width="10" style="163" bestFit="1" customWidth="1"/>
    <col min="33" max="34" width="9.33203125" style="163" bestFit="1" customWidth="1"/>
    <col min="35" max="35" width="12.1640625" style="163" bestFit="1" customWidth="1"/>
    <col min="36" max="37" width="11.1640625" style="163" bestFit="1" customWidth="1"/>
    <col min="38" max="38" width="11.33203125" style="163" customWidth="1"/>
    <col min="39" max="39" width="11.5" style="163" bestFit="1" customWidth="1"/>
    <col min="40" max="40" width="10.33203125" style="163" bestFit="1" customWidth="1"/>
    <col min="41" max="41" width="9.5" style="163" bestFit="1" customWidth="1"/>
    <col min="42" max="47" width="9.5" style="163" customWidth="1"/>
    <col min="48" max="48" width="10" style="163" bestFit="1" customWidth="1"/>
    <col min="49" max="49" width="11.5" style="163" bestFit="1" customWidth="1"/>
    <col min="50" max="50" width="9.5" style="163" bestFit="1" customWidth="1"/>
    <col min="51" max="51" width="12.1640625" style="163" bestFit="1" customWidth="1"/>
    <col min="52" max="52" width="3" style="163" customWidth="1"/>
    <col min="53" max="53" width="11" style="163" customWidth="1"/>
    <col min="54" max="54" width="10.83203125" style="163" customWidth="1"/>
    <col min="55" max="268" width="9.1640625" style="163"/>
    <col min="269" max="269" width="3.33203125" style="163" customWidth="1"/>
    <col min="270" max="270" width="11.5" style="163" customWidth="1"/>
    <col min="271" max="271" width="15.5" style="163" customWidth="1"/>
    <col min="272" max="275" width="12.6640625" style="163" customWidth="1"/>
    <col min="276" max="276" width="2.6640625" style="163" customWidth="1"/>
    <col min="277" max="524" width="9.1640625" style="163"/>
    <col min="525" max="525" width="3.33203125" style="163" customWidth="1"/>
    <col min="526" max="526" width="11.5" style="163" customWidth="1"/>
    <col min="527" max="527" width="15.5" style="163" customWidth="1"/>
    <col min="528" max="531" width="12.6640625" style="163" customWidth="1"/>
    <col min="532" max="532" width="2.6640625" style="163" customWidth="1"/>
    <col min="533" max="780" width="9.1640625" style="163"/>
    <col min="781" max="781" width="3.33203125" style="163" customWidth="1"/>
    <col min="782" max="782" width="11.5" style="163" customWidth="1"/>
    <col min="783" max="783" width="15.5" style="163" customWidth="1"/>
    <col min="784" max="787" width="12.6640625" style="163" customWidth="1"/>
    <col min="788" max="788" width="2.6640625" style="163" customWidth="1"/>
    <col min="789" max="1036" width="9.1640625" style="163"/>
    <col min="1037" max="1037" width="3.33203125" style="163" customWidth="1"/>
    <col min="1038" max="1038" width="11.5" style="163" customWidth="1"/>
    <col min="1039" max="1039" width="15.5" style="163" customWidth="1"/>
    <col min="1040" max="1043" width="12.6640625" style="163" customWidth="1"/>
    <col min="1044" max="1044" width="2.6640625" style="163" customWidth="1"/>
    <col min="1045" max="1292" width="9.1640625" style="163"/>
    <col min="1293" max="1293" width="3.33203125" style="163" customWidth="1"/>
    <col min="1294" max="1294" width="11.5" style="163" customWidth="1"/>
    <col min="1295" max="1295" width="15.5" style="163" customWidth="1"/>
    <col min="1296" max="1299" width="12.6640625" style="163" customWidth="1"/>
    <col min="1300" max="1300" width="2.6640625" style="163" customWidth="1"/>
    <col min="1301" max="1548" width="9.1640625" style="163"/>
    <col min="1549" max="1549" width="3.33203125" style="163" customWidth="1"/>
    <col min="1550" max="1550" width="11.5" style="163" customWidth="1"/>
    <col min="1551" max="1551" width="15.5" style="163" customWidth="1"/>
    <col min="1552" max="1555" width="12.6640625" style="163" customWidth="1"/>
    <col min="1556" max="1556" width="2.6640625" style="163" customWidth="1"/>
    <col min="1557" max="1804" width="9.1640625" style="163"/>
    <col min="1805" max="1805" width="3.33203125" style="163" customWidth="1"/>
    <col min="1806" max="1806" width="11.5" style="163" customWidth="1"/>
    <col min="1807" max="1807" width="15.5" style="163" customWidth="1"/>
    <col min="1808" max="1811" width="12.6640625" style="163" customWidth="1"/>
    <col min="1812" max="1812" width="2.6640625" style="163" customWidth="1"/>
    <col min="1813" max="2060" width="9.1640625" style="163"/>
    <col min="2061" max="2061" width="3.33203125" style="163" customWidth="1"/>
    <col min="2062" max="2062" width="11.5" style="163" customWidth="1"/>
    <col min="2063" max="2063" width="15.5" style="163" customWidth="1"/>
    <col min="2064" max="2067" width="12.6640625" style="163" customWidth="1"/>
    <col min="2068" max="2068" width="2.6640625" style="163" customWidth="1"/>
    <col min="2069" max="2316" width="9.1640625" style="163"/>
    <col min="2317" max="2317" width="3.33203125" style="163" customWidth="1"/>
    <col min="2318" max="2318" width="11.5" style="163" customWidth="1"/>
    <col min="2319" max="2319" width="15.5" style="163" customWidth="1"/>
    <col min="2320" max="2323" width="12.6640625" style="163" customWidth="1"/>
    <col min="2324" max="2324" width="2.6640625" style="163" customWidth="1"/>
    <col min="2325" max="2572" width="9.1640625" style="163"/>
    <col min="2573" max="2573" width="3.33203125" style="163" customWidth="1"/>
    <col min="2574" max="2574" width="11.5" style="163" customWidth="1"/>
    <col min="2575" max="2575" width="15.5" style="163" customWidth="1"/>
    <col min="2576" max="2579" width="12.6640625" style="163" customWidth="1"/>
    <col min="2580" max="2580" width="2.6640625" style="163" customWidth="1"/>
    <col min="2581" max="2828" width="9.1640625" style="163"/>
    <col min="2829" max="2829" width="3.33203125" style="163" customWidth="1"/>
    <col min="2830" max="2830" width="11.5" style="163" customWidth="1"/>
    <col min="2831" max="2831" width="15.5" style="163" customWidth="1"/>
    <col min="2832" max="2835" width="12.6640625" style="163" customWidth="1"/>
    <col min="2836" max="2836" width="2.6640625" style="163" customWidth="1"/>
    <col min="2837" max="3084" width="9.1640625" style="163"/>
    <col min="3085" max="3085" width="3.33203125" style="163" customWidth="1"/>
    <col min="3086" max="3086" width="11.5" style="163" customWidth="1"/>
    <col min="3087" max="3087" width="15.5" style="163" customWidth="1"/>
    <col min="3088" max="3091" width="12.6640625" style="163" customWidth="1"/>
    <col min="3092" max="3092" width="2.6640625" style="163" customWidth="1"/>
    <col min="3093" max="3340" width="9.1640625" style="163"/>
    <col min="3341" max="3341" width="3.33203125" style="163" customWidth="1"/>
    <col min="3342" max="3342" width="11.5" style="163" customWidth="1"/>
    <col min="3343" max="3343" width="15.5" style="163" customWidth="1"/>
    <col min="3344" max="3347" width="12.6640625" style="163" customWidth="1"/>
    <col min="3348" max="3348" width="2.6640625" style="163" customWidth="1"/>
    <col min="3349" max="3596" width="9.1640625" style="163"/>
    <col min="3597" max="3597" width="3.33203125" style="163" customWidth="1"/>
    <col min="3598" max="3598" width="11.5" style="163" customWidth="1"/>
    <col min="3599" max="3599" width="15.5" style="163" customWidth="1"/>
    <col min="3600" max="3603" width="12.6640625" style="163" customWidth="1"/>
    <col min="3604" max="3604" width="2.6640625" style="163" customWidth="1"/>
    <col min="3605" max="3852" width="9.1640625" style="163"/>
    <col min="3853" max="3853" width="3.33203125" style="163" customWidth="1"/>
    <col min="3854" max="3854" width="11.5" style="163" customWidth="1"/>
    <col min="3855" max="3855" width="15.5" style="163" customWidth="1"/>
    <col min="3856" max="3859" width="12.6640625" style="163" customWidth="1"/>
    <col min="3860" max="3860" width="2.6640625" style="163" customWidth="1"/>
    <col min="3861" max="4108" width="9.1640625" style="163"/>
    <col min="4109" max="4109" width="3.33203125" style="163" customWidth="1"/>
    <col min="4110" max="4110" width="11.5" style="163" customWidth="1"/>
    <col min="4111" max="4111" width="15.5" style="163" customWidth="1"/>
    <col min="4112" max="4115" width="12.6640625" style="163" customWidth="1"/>
    <col min="4116" max="4116" width="2.6640625" style="163" customWidth="1"/>
    <col min="4117" max="4364" width="9.1640625" style="163"/>
    <col min="4365" max="4365" width="3.33203125" style="163" customWidth="1"/>
    <col min="4366" max="4366" width="11.5" style="163" customWidth="1"/>
    <col min="4367" max="4367" width="15.5" style="163" customWidth="1"/>
    <col min="4368" max="4371" width="12.6640625" style="163" customWidth="1"/>
    <col min="4372" max="4372" width="2.6640625" style="163" customWidth="1"/>
    <col min="4373" max="4620" width="9.1640625" style="163"/>
    <col min="4621" max="4621" width="3.33203125" style="163" customWidth="1"/>
    <col min="4622" max="4622" width="11.5" style="163" customWidth="1"/>
    <col min="4623" max="4623" width="15.5" style="163" customWidth="1"/>
    <col min="4624" max="4627" width="12.6640625" style="163" customWidth="1"/>
    <col min="4628" max="4628" width="2.6640625" style="163" customWidth="1"/>
    <col min="4629" max="4876" width="9.1640625" style="163"/>
    <col min="4877" max="4877" width="3.33203125" style="163" customWidth="1"/>
    <col min="4878" max="4878" width="11.5" style="163" customWidth="1"/>
    <col min="4879" max="4879" width="15.5" style="163" customWidth="1"/>
    <col min="4880" max="4883" width="12.6640625" style="163" customWidth="1"/>
    <col min="4884" max="4884" width="2.6640625" style="163" customWidth="1"/>
    <col min="4885" max="5132" width="9.1640625" style="163"/>
    <col min="5133" max="5133" width="3.33203125" style="163" customWidth="1"/>
    <col min="5134" max="5134" width="11.5" style="163" customWidth="1"/>
    <col min="5135" max="5135" width="15.5" style="163" customWidth="1"/>
    <col min="5136" max="5139" width="12.6640625" style="163" customWidth="1"/>
    <col min="5140" max="5140" width="2.6640625" style="163" customWidth="1"/>
    <col min="5141" max="5388" width="9.1640625" style="163"/>
    <col min="5389" max="5389" width="3.33203125" style="163" customWidth="1"/>
    <col min="5390" max="5390" width="11.5" style="163" customWidth="1"/>
    <col min="5391" max="5391" width="15.5" style="163" customWidth="1"/>
    <col min="5392" max="5395" width="12.6640625" style="163" customWidth="1"/>
    <col min="5396" max="5396" width="2.6640625" style="163" customWidth="1"/>
    <col min="5397" max="5644" width="9.1640625" style="163"/>
    <col min="5645" max="5645" width="3.33203125" style="163" customWidth="1"/>
    <col min="5646" max="5646" width="11.5" style="163" customWidth="1"/>
    <col min="5647" max="5647" width="15.5" style="163" customWidth="1"/>
    <col min="5648" max="5651" width="12.6640625" style="163" customWidth="1"/>
    <col min="5652" max="5652" width="2.6640625" style="163" customWidth="1"/>
    <col min="5653" max="5900" width="9.1640625" style="163"/>
    <col min="5901" max="5901" width="3.33203125" style="163" customWidth="1"/>
    <col min="5902" max="5902" width="11.5" style="163" customWidth="1"/>
    <col min="5903" max="5903" width="15.5" style="163" customWidth="1"/>
    <col min="5904" max="5907" width="12.6640625" style="163" customWidth="1"/>
    <col min="5908" max="5908" width="2.6640625" style="163" customWidth="1"/>
    <col min="5909" max="6156" width="9.1640625" style="163"/>
    <col min="6157" max="6157" width="3.33203125" style="163" customWidth="1"/>
    <col min="6158" max="6158" width="11.5" style="163" customWidth="1"/>
    <col min="6159" max="6159" width="15.5" style="163" customWidth="1"/>
    <col min="6160" max="6163" width="12.6640625" style="163" customWidth="1"/>
    <col min="6164" max="6164" width="2.6640625" style="163" customWidth="1"/>
    <col min="6165" max="6412" width="9.1640625" style="163"/>
    <col min="6413" max="6413" width="3.33203125" style="163" customWidth="1"/>
    <col min="6414" max="6414" width="11.5" style="163" customWidth="1"/>
    <col min="6415" max="6415" width="15.5" style="163" customWidth="1"/>
    <col min="6416" max="6419" width="12.6640625" style="163" customWidth="1"/>
    <col min="6420" max="6420" width="2.6640625" style="163" customWidth="1"/>
    <col min="6421" max="6668" width="9.1640625" style="163"/>
    <col min="6669" max="6669" width="3.33203125" style="163" customWidth="1"/>
    <col min="6670" max="6670" width="11.5" style="163" customWidth="1"/>
    <col min="6671" max="6671" width="15.5" style="163" customWidth="1"/>
    <col min="6672" max="6675" width="12.6640625" style="163" customWidth="1"/>
    <col min="6676" max="6676" width="2.6640625" style="163" customWidth="1"/>
    <col min="6677" max="6924" width="9.1640625" style="163"/>
    <col min="6925" max="6925" width="3.33203125" style="163" customWidth="1"/>
    <col min="6926" max="6926" width="11.5" style="163" customWidth="1"/>
    <col min="6927" max="6927" width="15.5" style="163" customWidth="1"/>
    <col min="6928" max="6931" width="12.6640625" style="163" customWidth="1"/>
    <col min="6932" max="6932" width="2.6640625" style="163" customWidth="1"/>
    <col min="6933" max="7180" width="9.1640625" style="163"/>
    <col min="7181" max="7181" width="3.33203125" style="163" customWidth="1"/>
    <col min="7182" max="7182" width="11.5" style="163" customWidth="1"/>
    <col min="7183" max="7183" width="15.5" style="163" customWidth="1"/>
    <col min="7184" max="7187" width="12.6640625" style="163" customWidth="1"/>
    <col min="7188" max="7188" width="2.6640625" style="163" customWidth="1"/>
    <col min="7189" max="7436" width="9.1640625" style="163"/>
    <col min="7437" max="7437" width="3.33203125" style="163" customWidth="1"/>
    <col min="7438" max="7438" width="11.5" style="163" customWidth="1"/>
    <col min="7439" max="7439" width="15.5" style="163" customWidth="1"/>
    <col min="7440" max="7443" width="12.6640625" style="163" customWidth="1"/>
    <col min="7444" max="7444" width="2.6640625" style="163" customWidth="1"/>
    <col min="7445" max="7692" width="9.1640625" style="163"/>
    <col min="7693" max="7693" width="3.33203125" style="163" customWidth="1"/>
    <col min="7694" max="7694" width="11.5" style="163" customWidth="1"/>
    <col min="7695" max="7695" width="15.5" style="163" customWidth="1"/>
    <col min="7696" max="7699" width="12.6640625" style="163" customWidth="1"/>
    <col min="7700" max="7700" width="2.6640625" style="163" customWidth="1"/>
    <col min="7701" max="7948" width="9.1640625" style="163"/>
    <col min="7949" max="7949" width="3.33203125" style="163" customWidth="1"/>
    <col min="7950" max="7950" width="11.5" style="163" customWidth="1"/>
    <col min="7951" max="7951" width="15.5" style="163" customWidth="1"/>
    <col min="7952" max="7955" width="12.6640625" style="163" customWidth="1"/>
    <col min="7956" max="7956" width="2.6640625" style="163" customWidth="1"/>
    <col min="7957" max="8204" width="9.1640625" style="163"/>
    <col min="8205" max="8205" width="3.33203125" style="163" customWidth="1"/>
    <col min="8206" max="8206" width="11.5" style="163" customWidth="1"/>
    <col min="8207" max="8207" width="15.5" style="163" customWidth="1"/>
    <col min="8208" max="8211" width="12.6640625" style="163" customWidth="1"/>
    <col min="8212" max="8212" width="2.6640625" style="163" customWidth="1"/>
    <col min="8213" max="8460" width="9.1640625" style="163"/>
    <col min="8461" max="8461" width="3.33203125" style="163" customWidth="1"/>
    <col min="8462" max="8462" width="11.5" style="163" customWidth="1"/>
    <col min="8463" max="8463" width="15.5" style="163" customWidth="1"/>
    <col min="8464" max="8467" width="12.6640625" style="163" customWidth="1"/>
    <col min="8468" max="8468" width="2.6640625" style="163" customWidth="1"/>
    <col min="8469" max="8716" width="9.1640625" style="163"/>
    <col min="8717" max="8717" width="3.33203125" style="163" customWidth="1"/>
    <col min="8718" max="8718" width="11.5" style="163" customWidth="1"/>
    <col min="8719" max="8719" width="15.5" style="163" customWidth="1"/>
    <col min="8720" max="8723" width="12.6640625" style="163" customWidth="1"/>
    <col min="8724" max="8724" width="2.6640625" style="163" customWidth="1"/>
    <col min="8725" max="8972" width="9.1640625" style="163"/>
    <col min="8973" max="8973" width="3.33203125" style="163" customWidth="1"/>
    <col min="8974" max="8974" width="11.5" style="163" customWidth="1"/>
    <col min="8975" max="8975" width="15.5" style="163" customWidth="1"/>
    <col min="8976" max="8979" width="12.6640625" style="163" customWidth="1"/>
    <col min="8980" max="8980" width="2.6640625" style="163" customWidth="1"/>
    <col min="8981" max="9228" width="9.1640625" style="163"/>
    <col min="9229" max="9229" width="3.33203125" style="163" customWidth="1"/>
    <col min="9230" max="9230" width="11.5" style="163" customWidth="1"/>
    <col min="9231" max="9231" width="15.5" style="163" customWidth="1"/>
    <col min="9232" max="9235" width="12.6640625" style="163" customWidth="1"/>
    <col min="9236" max="9236" width="2.6640625" style="163" customWidth="1"/>
    <col min="9237" max="9484" width="9.1640625" style="163"/>
    <col min="9485" max="9485" width="3.33203125" style="163" customWidth="1"/>
    <col min="9486" max="9486" width="11.5" style="163" customWidth="1"/>
    <col min="9487" max="9487" width="15.5" style="163" customWidth="1"/>
    <col min="9488" max="9491" width="12.6640625" style="163" customWidth="1"/>
    <col min="9492" max="9492" width="2.6640625" style="163" customWidth="1"/>
    <col min="9493" max="9740" width="9.1640625" style="163"/>
    <col min="9741" max="9741" width="3.33203125" style="163" customWidth="1"/>
    <col min="9742" max="9742" width="11.5" style="163" customWidth="1"/>
    <col min="9743" max="9743" width="15.5" style="163" customWidth="1"/>
    <col min="9744" max="9747" width="12.6640625" style="163" customWidth="1"/>
    <col min="9748" max="9748" width="2.6640625" style="163" customWidth="1"/>
    <col min="9749" max="9996" width="9.1640625" style="163"/>
    <col min="9997" max="9997" width="3.33203125" style="163" customWidth="1"/>
    <col min="9998" max="9998" width="11.5" style="163" customWidth="1"/>
    <col min="9999" max="9999" width="15.5" style="163" customWidth="1"/>
    <col min="10000" max="10003" width="12.6640625" style="163" customWidth="1"/>
    <col min="10004" max="10004" width="2.6640625" style="163" customWidth="1"/>
    <col min="10005" max="10252" width="9.1640625" style="163"/>
    <col min="10253" max="10253" width="3.33203125" style="163" customWidth="1"/>
    <col min="10254" max="10254" width="11.5" style="163" customWidth="1"/>
    <col min="10255" max="10255" width="15.5" style="163" customWidth="1"/>
    <col min="10256" max="10259" width="12.6640625" style="163" customWidth="1"/>
    <col min="10260" max="10260" width="2.6640625" style="163" customWidth="1"/>
    <col min="10261" max="10508" width="9.1640625" style="163"/>
    <col min="10509" max="10509" width="3.33203125" style="163" customWidth="1"/>
    <col min="10510" max="10510" width="11.5" style="163" customWidth="1"/>
    <col min="10511" max="10511" width="15.5" style="163" customWidth="1"/>
    <col min="10512" max="10515" width="12.6640625" style="163" customWidth="1"/>
    <col min="10516" max="10516" width="2.6640625" style="163" customWidth="1"/>
    <col min="10517" max="10764" width="9.1640625" style="163"/>
    <col min="10765" max="10765" width="3.33203125" style="163" customWidth="1"/>
    <col min="10766" max="10766" width="11.5" style="163" customWidth="1"/>
    <col min="10767" max="10767" width="15.5" style="163" customWidth="1"/>
    <col min="10768" max="10771" width="12.6640625" style="163" customWidth="1"/>
    <col min="10772" max="10772" width="2.6640625" style="163" customWidth="1"/>
    <col min="10773" max="11020" width="9.1640625" style="163"/>
    <col min="11021" max="11021" width="3.33203125" style="163" customWidth="1"/>
    <col min="11022" max="11022" width="11.5" style="163" customWidth="1"/>
    <col min="11023" max="11023" width="15.5" style="163" customWidth="1"/>
    <col min="11024" max="11027" width="12.6640625" style="163" customWidth="1"/>
    <col min="11028" max="11028" width="2.6640625" style="163" customWidth="1"/>
    <col min="11029" max="11276" width="9.1640625" style="163"/>
    <col min="11277" max="11277" width="3.33203125" style="163" customWidth="1"/>
    <col min="11278" max="11278" width="11.5" style="163" customWidth="1"/>
    <col min="11279" max="11279" width="15.5" style="163" customWidth="1"/>
    <col min="11280" max="11283" width="12.6640625" style="163" customWidth="1"/>
    <col min="11284" max="11284" width="2.6640625" style="163" customWidth="1"/>
    <col min="11285" max="11532" width="9.1640625" style="163"/>
    <col min="11533" max="11533" width="3.33203125" style="163" customWidth="1"/>
    <col min="11534" max="11534" width="11.5" style="163" customWidth="1"/>
    <col min="11535" max="11535" width="15.5" style="163" customWidth="1"/>
    <col min="11536" max="11539" width="12.6640625" style="163" customWidth="1"/>
    <col min="11540" max="11540" width="2.6640625" style="163" customWidth="1"/>
    <col min="11541" max="11788" width="9.1640625" style="163"/>
    <col min="11789" max="11789" width="3.33203125" style="163" customWidth="1"/>
    <col min="11790" max="11790" width="11.5" style="163" customWidth="1"/>
    <col min="11791" max="11791" width="15.5" style="163" customWidth="1"/>
    <col min="11792" max="11795" width="12.6640625" style="163" customWidth="1"/>
    <col min="11796" max="11796" width="2.6640625" style="163" customWidth="1"/>
    <col min="11797" max="12044" width="9.1640625" style="163"/>
    <col min="12045" max="12045" width="3.33203125" style="163" customWidth="1"/>
    <col min="12046" max="12046" width="11.5" style="163" customWidth="1"/>
    <col min="12047" max="12047" width="15.5" style="163" customWidth="1"/>
    <col min="12048" max="12051" width="12.6640625" style="163" customWidth="1"/>
    <col min="12052" max="12052" width="2.6640625" style="163" customWidth="1"/>
    <col min="12053" max="12300" width="9.1640625" style="163"/>
    <col min="12301" max="12301" width="3.33203125" style="163" customWidth="1"/>
    <col min="12302" max="12302" width="11.5" style="163" customWidth="1"/>
    <col min="12303" max="12303" width="15.5" style="163" customWidth="1"/>
    <col min="12304" max="12307" width="12.6640625" style="163" customWidth="1"/>
    <col min="12308" max="12308" width="2.6640625" style="163" customWidth="1"/>
    <col min="12309" max="12556" width="9.1640625" style="163"/>
    <col min="12557" max="12557" width="3.33203125" style="163" customWidth="1"/>
    <col min="12558" max="12558" width="11.5" style="163" customWidth="1"/>
    <col min="12559" max="12559" width="15.5" style="163" customWidth="1"/>
    <col min="12560" max="12563" width="12.6640625" style="163" customWidth="1"/>
    <col min="12564" max="12564" width="2.6640625" style="163" customWidth="1"/>
    <col min="12565" max="12812" width="9.1640625" style="163"/>
    <col min="12813" max="12813" width="3.33203125" style="163" customWidth="1"/>
    <col min="12814" max="12814" width="11.5" style="163" customWidth="1"/>
    <col min="12815" max="12815" width="15.5" style="163" customWidth="1"/>
    <col min="12816" max="12819" width="12.6640625" style="163" customWidth="1"/>
    <col min="12820" max="12820" width="2.6640625" style="163" customWidth="1"/>
    <col min="12821" max="13068" width="9.1640625" style="163"/>
    <col min="13069" max="13069" width="3.33203125" style="163" customWidth="1"/>
    <col min="13070" max="13070" width="11.5" style="163" customWidth="1"/>
    <col min="13071" max="13071" width="15.5" style="163" customWidth="1"/>
    <col min="13072" max="13075" width="12.6640625" style="163" customWidth="1"/>
    <col min="13076" max="13076" width="2.6640625" style="163" customWidth="1"/>
    <col min="13077" max="13324" width="9.1640625" style="163"/>
    <col min="13325" max="13325" width="3.33203125" style="163" customWidth="1"/>
    <col min="13326" max="13326" width="11.5" style="163" customWidth="1"/>
    <col min="13327" max="13327" width="15.5" style="163" customWidth="1"/>
    <col min="13328" max="13331" width="12.6640625" style="163" customWidth="1"/>
    <col min="13332" max="13332" width="2.6640625" style="163" customWidth="1"/>
    <col min="13333" max="13580" width="9.1640625" style="163"/>
    <col min="13581" max="13581" width="3.33203125" style="163" customWidth="1"/>
    <col min="13582" max="13582" width="11.5" style="163" customWidth="1"/>
    <col min="13583" max="13583" width="15.5" style="163" customWidth="1"/>
    <col min="13584" max="13587" width="12.6640625" style="163" customWidth="1"/>
    <col min="13588" max="13588" width="2.6640625" style="163" customWidth="1"/>
    <col min="13589" max="13836" width="9.1640625" style="163"/>
    <col min="13837" max="13837" width="3.33203125" style="163" customWidth="1"/>
    <col min="13838" max="13838" width="11.5" style="163" customWidth="1"/>
    <col min="13839" max="13839" width="15.5" style="163" customWidth="1"/>
    <col min="13840" max="13843" width="12.6640625" style="163" customWidth="1"/>
    <col min="13844" max="13844" width="2.6640625" style="163" customWidth="1"/>
    <col min="13845" max="14092" width="9.1640625" style="163"/>
    <col min="14093" max="14093" width="3.33203125" style="163" customWidth="1"/>
    <col min="14094" max="14094" width="11.5" style="163" customWidth="1"/>
    <col min="14095" max="14095" width="15.5" style="163" customWidth="1"/>
    <col min="14096" max="14099" width="12.6640625" style="163" customWidth="1"/>
    <col min="14100" max="14100" width="2.6640625" style="163" customWidth="1"/>
    <col min="14101" max="14348" width="9.1640625" style="163"/>
    <col min="14349" max="14349" width="3.33203125" style="163" customWidth="1"/>
    <col min="14350" max="14350" width="11.5" style="163" customWidth="1"/>
    <col min="14351" max="14351" width="15.5" style="163" customWidth="1"/>
    <col min="14352" max="14355" width="12.6640625" style="163" customWidth="1"/>
    <col min="14356" max="14356" width="2.6640625" style="163" customWidth="1"/>
    <col min="14357" max="14604" width="9.1640625" style="163"/>
    <col min="14605" max="14605" width="3.33203125" style="163" customWidth="1"/>
    <col min="14606" max="14606" width="11.5" style="163" customWidth="1"/>
    <col min="14607" max="14607" width="15.5" style="163" customWidth="1"/>
    <col min="14608" max="14611" width="12.6640625" style="163" customWidth="1"/>
    <col min="14612" max="14612" width="2.6640625" style="163" customWidth="1"/>
    <col min="14613" max="14860" width="9.1640625" style="163"/>
    <col min="14861" max="14861" width="3.33203125" style="163" customWidth="1"/>
    <col min="14862" max="14862" width="11.5" style="163" customWidth="1"/>
    <col min="14863" max="14863" width="15.5" style="163" customWidth="1"/>
    <col min="14864" max="14867" width="12.6640625" style="163" customWidth="1"/>
    <col min="14868" max="14868" width="2.6640625" style="163" customWidth="1"/>
    <col min="14869" max="15116" width="9.1640625" style="163"/>
    <col min="15117" max="15117" width="3.33203125" style="163" customWidth="1"/>
    <col min="15118" max="15118" width="11.5" style="163" customWidth="1"/>
    <col min="15119" max="15119" width="15.5" style="163" customWidth="1"/>
    <col min="15120" max="15123" width="12.6640625" style="163" customWidth="1"/>
    <col min="15124" max="15124" width="2.6640625" style="163" customWidth="1"/>
    <col min="15125" max="15372" width="9.1640625" style="163"/>
    <col min="15373" max="15373" width="3.33203125" style="163" customWidth="1"/>
    <col min="15374" max="15374" width="11.5" style="163" customWidth="1"/>
    <col min="15375" max="15375" width="15.5" style="163" customWidth="1"/>
    <col min="15376" max="15379" width="12.6640625" style="163" customWidth="1"/>
    <col min="15380" max="15380" width="2.6640625" style="163" customWidth="1"/>
    <col min="15381" max="15628" width="9.1640625" style="163"/>
    <col min="15629" max="15629" width="3.33203125" style="163" customWidth="1"/>
    <col min="15630" max="15630" width="11.5" style="163" customWidth="1"/>
    <col min="15631" max="15631" width="15.5" style="163" customWidth="1"/>
    <col min="15632" max="15635" width="12.6640625" style="163" customWidth="1"/>
    <col min="15636" max="15636" width="2.6640625" style="163" customWidth="1"/>
    <col min="15637" max="15884" width="9.1640625" style="163"/>
    <col min="15885" max="15885" width="3.33203125" style="163" customWidth="1"/>
    <col min="15886" max="15886" width="11.5" style="163" customWidth="1"/>
    <col min="15887" max="15887" width="15.5" style="163" customWidth="1"/>
    <col min="15888" max="15891" width="12.6640625" style="163" customWidth="1"/>
    <col min="15892" max="15892" width="2.6640625" style="163" customWidth="1"/>
    <col min="15893" max="16140" width="9.1640625" style="163"/>
    <col min="16141" max="16141" width="3.33203125" style="163" customWidth="1"/>
    <col min="16142" max="16142" width="11.5" style="163" customWidth="1"/>
    <col min="16143" max="16143" width="15.5" style="163" customWidth="1"/>
    <col min="16144" max="16147" width="12.6640625" style="163" customWidth="1"/>
    <col min="16148" max="16148" width="2.6640625" style="163" customWidth="1"/>
    <col min="16149" max="16384" width="9.1640625" style="163"/>
  </cols>
  <sheetData>
    <row r="1" spans="2:8" ht="41.25" customHeight="1" x14ac:dyDescent="0.15">
      <c r="B1" s="940" t="s">
        <v>941</v>
      </c>
      <c r="C1" s="941"/>
      <c r="D1" s="941"/>
      <c r="E1" s="941"/>
      <c r="F1" s="941"/>
      <c r="G1" s="941"/>
      <c r="H1" s="941"/>
    </row>
    <row r="3" spans="2:8" x14ac:dyDescent="0.15">
      <c r="B3" s="401" t="s">
        <v>641</v>
      </c>
      <c r="C3" s="401" t="s">
        <v>777</v>
      </c>
      <c r="D3" s="401" t="s">
        <v>167</v>
      </c>
      <c r="E3" s="401" t="s">
        <v>642</v>
      </c>
    </row>
    <row r="4" spans="2:8" x14ac:dyDescent="0.15">
      <c r="B4" s="400" t="s">
        <v>133</v>
      </c>
      <c r="C4" s="396">
        <f>N59</f>
        <v>464.94438399999996</v>
      </c>
      <c r="D4" s="396">
        <f>N93</f>
        <v>7421.9763655512907</v>
      </c>
      <c r="E4" s="398">
        <f>N130</f>
        <v>473158</v>
      </c>
    </row>
    <row r="5" spans="2:8" x14ac:dyDescent="0.15">
      <c r="B5" s="400" t="s">
        <v>134</v>
      </c>
      <c r="C5" s="396">
        <f>V59</f>
        <v>381.63906700000001</v>
      </c>
      <c r="D5" s="396">
        <f>V93</f>
        <v>12950.980915054139</v>
      </c>
      <c r="E5" s="398">
        <f>V130</f>
        <v>514731</v>
      </c>
    </row>
    <row r="6" spans="2:8" x14ac:dyDescent="0.15">
      <c r="B6" s="400" t="s">
        <v>135</v>
      </c>
      <c r="C6" s="396">
        <f>AC59</f>
        <v>24.758633000000007</v>
      </c>
      <c r="D6" s="396">
        <f>AC93</f>
        <v>279.43943905037679</v>
      </c>
      <c r="E6" s="398">
        <f>AC130</f>
        <v>16873</v>
      </c>
    </row>
    <row r="7" spans="2:8" x14ac:dyDescent="0.15">
      <c r="B7" s="400" t="s">
        <v>764</v>
      </c>
      <c r="C7" s="396">
        <f>AY59</f>
        <v>71.525421000000009</v>
      </c>
      <c r="D7" s="396">
        <f>AY93</f>
        <v>573.93399563923026</v>
      </c>
      <c r="E7" s="398">
        <f>AY130</f>
        <v>22916</v>
      </c>
    </row>
    <row r="8" spans="2:8" x14ac:dyDescent="0.15">
      <c r="B8" s="400" t="s">
        <v>776</v>
      </c>
      <c r="C8" s="396">
        <f>BB59</f>
        <v>1.169605</v>
      </c>
      <c r="D8" s="396">
        <f>BB93</f>
        <v>2.0191322333739641</v>
      </c>
      <c r="E8" s="398">
        <f>BB130</f>
        <v>1667</v>
      </c>
    </row>
    <row r="9" spans="2:8" x14ac:dyDescent="0.15">
      <c r="B9" s="388" t="s">
        <v>63</v>
      </c>
      <c r="C9" s="397">
        <f>SUM(C4:C8)</f>
        <v>944.0371100000001</v>
      </c>
      <c r="D9" s="397">
        <f>SUM(D4:D8)</f>
        <v>21228.349847528407</v>
      </c>
      <c r="E9" s="399">
        <f>SUM(E4:E8)</f>
        <v>1029345</v>
      </c>
    </row>
    <row r="10" spans="2:8" x14ac:dyDescent="0.15">
      <c r="B10" s="388"/>
      <c r="C10" s="178"/>
      <c r="D10" s="180"/>
      <c r="E10" s="180"/>
    </row>
    <row r="11" spans="2:8" x14ac:dyDescent="0.15">
      <c r="B11" s="388"/>
      <c r="C11" s="178"/>
      <c r="D11" s="180"/>
      <c r="E11" s="180"/>
    </row>
    <row r="12" spans="2:8" ht="16" x14ac:dyDescent="0.15">
      <c r="B12" s="743" t="s">
        <v>641</v>
      </c>
      <c r="C12" s="744" t="s">
        <v>166</v>
      </c>
      <c r="D12" s="744" t="s">
        <v>777</v>
      </c>
      <c r="E12" s="744" t="s">
        <v>167</v>
      </c>
      <c r="F12" s="401" t="s">
        <v>642</v>
      </c>
      <c r="G12" s="502"/>
    </row>
    <row r="13" spans="2:8" ht="16" x14ac:dyDescent="0.2">
      <c r="B13" s="938" t="s">
        <v>133</v>
      </c>
      <c r="C13" s="745" t="s">
        <v>653</v>
      </c>
      <c r="D13" s="746">
        <f>J59</f>
        <v>89.661795999999995</v>
      </c>
      <c r="E13" s="746">
        <f>J93</f>
        <v>578.15676816152904</v>
      </c>
      <c r="F13" s="500">
        <f>J130</f>
        <v>20265</v>
      </c>
      <c r="G13" s="503"/>
    </row>
    <row r="14" spans="2:8" ht="16" x14ac:dyDescent="0.2">
      <c r="B14" s="939"/>
      <c r="C14" s="745" t="s">
        <v>654</v>
      </c>
      <c r="D14" s="746">
        <f>K59</f>
        <v>3.126042</v>
      </c>
      <c r="E14" s="746">
        <f>K93</f>
        <v>13.111590816516538</v>
      </c>
      <c r="F14" s="500">
        <f>K130</f>
        <v>3822</v>
      </c>
      <c r="G14" s="503"/>
    </row>
    <row r="15" spans="2:8" ht="16" x14ac:dyDescent="0.2">
      <c r="B15" s="939"/>
      <c r="C15" s="745" t="s">
        <v>152</v>
      </c>
      <c r="D15" s="746">
        <f>L59</f>
        <v>4.3274410000000003</v>
      </c>
      <c r="E15" s="746">
        <f>L93</f>
        <v>229.20323012713155</v>
      </c>
      <c r="F15" s="500">
        <f>L130</f>
        <v>146</v>
      </c>
      <c r="G15" s="503"/>
    </row>
    <row r="16" spans="2:8" ht="16" x14ac:dyDescent="0.2">
      <c r="B16" s="943"/>
      <c r="C16" s="745" t="s">
        <v>153</v>
      </c>
      <c r="D16" s="746">
        <f>M59</f>
        <v>367.82910500000003</v>
      </c>
      <c r="E16" s="746">
        <f>M93</f>
        <v>6601.5047764461124</v>
      </c>
      <c r="F16" s="500">
        <f>M130</f>
        <v>448925</v>
      </c>
      <c r="G16" s="503"/>
    </row>
    <row r="17" spans="2:7" ht="16" x14ac:dyDescent="0.2">
      <c r="B17" s="938" t="s">
        <v>134</v>
      </c>
      <c r="C17" s="747" t="s">
        <v>154</v>
      </c>
      <c r="D17" s="746">
        <f>Q59</f>
        <v>22.518521999999997</v>
      </c>
      <c r="E17" s="746">
        <f>Q93</f>
        <v>651.23746640307377</v>
      </c>
      <c r="F17" s="500">
        <f>Q130</f>
        <v>106671</v>
      </c>
      <c r="G17" s="503"/>
    </row>
    <row r="18" spans="2:7" ht="16" x14ac:dyDescent="0.2">
      <c r="B18" s="939"/>
      <c r="C18" s="747" t="s">
        <v>152</v>
      </c>
      <c r="D18" s="746">
        <f>R59</f>
        <v>7.2330570000000005</v>
      </c>
      <c r="E18" s="746">
        <f>R93</f>
        <v>1242.7785120578151</v>
      </c>
      <c r="F18" s="500">
        <f>R130</f>
        <v>1252</v>
      </c>
      <c r="G18" s="503"/>
    </row>
    <row r="19" spans="2:7" ht="16" x14ac:dyDescent="0.2">
      <c r="B19" s="939"/>
      <c r="C19" s="747" t="s">
        <v>155</v>
      </c>
      <c r="D19" s="746">
        <f>S59</f>
        <v>6.9509519999999991</v>
      </c>
      <c r="E19" s="746">
        <f>S93</f>
        <v>866.12630797116765</v>
      </c>
      <c r="F19" s="500">
        <f>S130</f>
        <v>778</v>
      </c>
      <c r="G19" s="503"/>
    </row>
    <row r="20" spans="2:7" ht="16" x14ac:dyDescent="0.2">
      <c r="B20" s="939"/>
      <c r="C20" s="747" t="s">
        <v>153</v>
      </c>
      <c r="D20" s="746">
        <f>T59</f>
        <v>330.01486399999999</v>
      </c>
      <c r="E20" s="746">
        <f>T93</f>
        <v>10122.191784594073</v>
      </c>
      <c r="F20" s="500">
        <f>T130</f>
        <v>405506</v>
      </c>
      <c r="G20" s="503"/>
    </row>
    <row r="21" spans="2:7" ht="16" x14ac:dyDescent="0.2">
      <c r="B21" s="943"/>
      <c r="C21" s="747" t="s">
        <v>156</v>
      </c>
      <c r="D21" s="746">
        <f>U59</f>
        <v>14.921672000000001</v>
      </c>
      <c r="E21" s="746">
        <f>U93</f>
        <v>68.646844028007649</v>
      </c>
      <c r="F21" s="500">
        <f>U130</f>
        <v>524</v>
      </c>
      <c r="G21" s="503"/>
    </row>
    <row r="22" spans="2:7" ht="16" x14ac:dyDescent="0.2">
      <c r="B22" s="938" t="s">
        <v>135</v>
      </c>
      <c r="C22" s="747" t="s">
        <v>157</v>
      </c>
      <c r="D22" s="746">
        <f>Y59</f>
        <v>1.5813999999999998E-2</v>
      </c>
      <c r="E22" s="746">
        <f>Y93</f>
        <v>0.92727411845862473</v>
      </c>
      <c r="F22" s="500">
        <f>Y130</f>
        <v>575</v>
      </c>
      <c r="G22" s="503"/>
    </row>
    <row r="23" spans="2:7" ht="16" x14ac:dyDescent="0.2">
      <c r="B23" s="939"/>
      <c r="C23" s="747" t="s">
        <v>158</v>
      </c>
      <c r="D23" s="746">
        <f>Z59</f>
        <v>11.453134</v>
      </c>
      <c r="E23" s="746">
        <f>Z93</f>
        <v>18.033487787136405</v>
      </c>
      <c r="F23" s="500">
        <f>Z130</f>
        <v>4555</v>
      </c>
      <c r="G23" s="503"/>
    </row>
    <row r="24" spans="2:7" ht="16" x14ac:dyDescent="0.2">
      <c r="B24" s="939"/>
      <c r="C24" s="747" t="s">
        <v>159</v>
      </c>
      <c r="D24" s="746">
        <f>AA59</f>
        <v>13.179186</v>
      </c>
      <c r="E24" s="746">
        <f>AA93</f>
        <v>257.14890170142206</v>
      </c>
      <c r="F24" s="500">
        <f>AA130</f>
        <v>11312</v>
      </c>
      <c r="G24" s="503"/>
    </row>
    <row r="25" spans="2:7" ht="16" x14ac:dyDescent="0.2">
      <c r="B25" s="943"/>
      <c r="C25" s="747" t="s">
        <v>160</v>
      </c>
      <c r="D25" s="746">
        <f>AB59</f>
        <v>0.110499</v>
      </c>
      <c r="E25" s="748">
        <f>AB93</f>
        <v>3.3297754433597166</v>
      </c>
      <c r="F25" s="500">
        <f>AB130</f>
        <v>431</v>
      </c>
      <c r="G25" s="503"/>
    </row>
    <row r="26" spans="2:7" ht="16" x14ac:dyDescent="0.2">
      <c r="B26" s="938" t="s">
        <v>764</v>
      </c>
      <c r="C26" s="747" t="s">
        <v>654</v>
      </c>
      <c r="D26" s="746">
        <f>AF59</f>
        <v>3.2200000000000002E-4</v>
      </c>
      <c r="E26" s="746">
        <f>AF93</f>
        <v>2.8164049525912539E-2</v>
      </c>
      <c r="F26" s="500">
        <f>AF130</f>
        <v>497</v>
      </c>
      <c r="G26" s="503"/>
    </row>
    <row r="27" spans="2:7" ht="16" x14ac:dyDescent="0.2">
      <c r="B27" s="939"/>
      <c r="C27" s="747" t="s">
        <v>703</v>
      </c>
      <c r="D27" s="746">
        <f>AG59</f>
        <v>1.1664000000000001E-2</v>
      </c>
      <c r="E27" s="746">
        <f>AG93</f>
        <v>1.1119197043317384</v>
      </c>
      <c r="F27" s="500">
        <f>AG130</f>
        <v>511</v>
      </c>
      <c r="G27" s="503"/>
    </row>
    <row r="28" spans="2:7" ht="16" x14ac:dyDescent="0.2">
      <c r="B28" s="939"/>
      <c r="C28" s="747" t="s">
        <v>765</v>
      </c>
      <c r="D28" s="746">
        <f>AH59</f>
        <v>2.2170000000000002E-3</v>
      </c>
      <c r="E28" s="746">
        <f>AH93</f>
        <v>0.38490372998603528</v>
      </c>
      <c r="F28" s="500">
        <f>AH130</f>
        <v>69</v>
      </c>
      <c r="G28" s="503"/>
    </row>
    <row r="29" spans="2:7" ht="16" x14ac:dyDescent="0.2">
      <c r="B29" s="939"/>
      <c r="C29" s="747" t="s">
        <v>766</v>
      </c>
      <c r="D29" s="746">
        <f>AI59</f>
        <v>2.3838180000000002</v>
      </c>
      <c r="E29" s="746">
        <f>AI93</f>
        <v>34.830538362493783</v>
      </c>
      <c r="F29" s="500">
        <f>AI130</f>
        <v>5375</v>
      </c>
      <c r="G29" s="503"/>
    </row>
    <row r="30" spans="2:7" ht="16" x14ac:dyDescent="0.2">
      <c r="B30" s="939"/>
      <c r="C30" s="747" t="s">
        <v>767</v>
      </c>
      <c r="D30" s="746">
        <f>AJ59</f>
        <v>2.2142000000000002E-2</v>
      </c>
      <c r="E30" s="746">
        <f>AJ93</f>
        <v>0.24459646551713349</v>
      </c>
      <c r="F30" s="501">
        <f>AJ130</f>
        <v>696</v>
      </c>
      <c r="G30" s="504"/>
    </row>
    <row r="31" spans="2:7" ht="16" x14ac:dyDescent="0.2">
      <c r="B31" s="939"/>
      <c r="C31" s="747" t="s">
        <v>768</v>
      </c>
      <c r="D31" s="746">
        <f>AK59</f>
        <v>1.0289220000000001</v>
      </c>
      <c r="E31" s="746">
        <f>AK93</f>
        <v>147.827085680881</v>
      </c>
      <c r="F31" s="500">
        <f>AK130</f>
        <v>1300</v>
      </c>
      <c r="G31" s="503"/>
    </row>
    <row r="32" spans="2:7" ht="16" x14ac:dyDescent="0.2">
      <c r="B32" s="939"/>
      <c r="C32" s="747" t="s">
        <v>769</v>
      </c>
      <c r="D32" s="746">
        <f>AL59</f>
        <v>0.236646</v>
      </c>
      <c r="E32" s="746">
        <f>AL93</f>
        <v>8.8558611244670686</v>
      </c>
      <c r="F32" s="500">
        <f>AL130</f>
        <v>1368</v>
      </c>
      <c r="G32" s="503"/>
    </row>
    <row r="33" spans="2:54" ht="16" x14ac:dyDescent="0.2">
      <c r="B33" s="939"/>
      <c r="C33" s="747" t="s">
        <v>770</v>
      </c>
      <c r="D33" s="746">
        <f>AM59</f>
        <v>3.3911829999999998</v>
      </c>
      <c r="E33" s="746">
        <f>AM93</f>
        <v>96.732554471032685</v>
      </c>
      <c r="F33" s="500">
        <f>AM130</f>
        <v>1836</v>
      </c>
      <c r="G33" s="503"/>
    </row>
    <row r="34" spans="2:54" ht="16" x14ac:dyDescent="0.2">
      <c r="B34" s="939"/>
      <c r="C34" s="747" t="s">
        <v>771</v>
      </c>
      <c r="D34" s="746">
        <f>AN59</f>
        <v>64.148218</v>
      </c>
      <c r="E34" s="746">
        <f>AN93</f>
        <v>270.98267165209421</v>
      </c>
      <c r="F34" s="500">
        <f>AN130</f>
        <v>7004</v>
      </c>
      <c r="G34" s="503"/>
    </row>
    <row r="35" spans="2:54" ht="16" x14ac:dyDescent="0.2">
      <c r="B35" s="939"/>
      <c r="C35" s="747" t="s">
        <v>772</v>
      </c>
      <c r="D35" s="746">
        <f>AO59</f>
        <v>3.4202000000000003E-2</v>
      </c>
      <c r="E35" s="746">
        <f>AO93</f>
        <v>3.5364282706259416</v>
      </c>
      <c r="F35" s="500">
        <f>AO130</f>
        <v>59</v>
      </c>
      <c r="G35" s="503"/>
    </row>
    <row r="36" spans="2:54" ht="16" x14ac:dyDescent="0.2">
      <c r="B36" s="939"/>
      <c r="C36" s="747" t="s">
        <v>773</v>
      </c>
      <c r="D36" s="746">
        <f>AV59</f>
        <v>1.13E-4</v>
      </c>
      <c r="E36" s="746">
        <f>AV93</f>
        <v>7.1832820867711905E-4</v>
      </c>
      <c r="F36" s="500">
        <f>AV130</f>
        <v>232</v>
      </c>
      <c r="G36" s="503"/>
    </row>
    <row r="37" spans="2:54" ht="16" x14ac:dyDescent="0.2">
      <c r="B37" s="939"/>
      <c r="C37" s="747" t="s">
        <v>774</v>
      </c>
      <c r="D37" s="746">
        <f>AW59</f>
        <v>5.3839999999999999E-3</v>
      </c>
      <c r="E37" s="746">
        <f>AW93</f>
        <v>0.89926424303302954</v>
      </c>
      <c r="F37" s="500">
        <f>AW130</f>
        <v>717</v>
      </c>
      <c r="G37" s="503"/>
    </row>
    <row r="38" spans="2:54" ht="16" x14ac:dyDescent="0.2">
      <c r="B38" s="939"/>
      <c r="C38" s="747" t="s">
        <v>775</v>
      </c>
      <c r="D38" s="746">
        <f>AX59</f>
        <v>1.5843000000000003E-2</v>
      </c>
      <c r="E38" s="746">
        <f>AX93</f>
        <v>2.0763107285065319</v>
      </c>
      <c r="F38" s="500">
        <f>AX130</f>
        <v>1250</v>
      </c>
      <c r="G38" s="503"/>
    </row>
    <row r="39" spans="2:54" ht="16" x14ac:dyDescent="0.2">
      <c r="B39" s="749" t="s">
        <v>776</v>
      </c>
      <c r="C39" s="747" t="s">
        <v>776</v>
      </c>
      <c r="D39" s="746">
        <f>BB59</f>
        <v>1.169605</v>
      </c>
      <c r="E39" s="746">
        <f>BB93</f>
        <v>2.0191322333739641</v>
      </c>
      <c r="F39" s="500">
        <f>BB130</f>
        <v>1667</v>
      </c>
      <c r="G39" s="503"/>
    </row>
    <row r="41" spans="2:54" x14ac:dyDescent="0.15">
      <c r="B41" s="387"/>
    </row>
    <row r="43" spans="2:54" x14ac:dyDescent="0.15">
      <c r="Y43" s="182"/>
    </row>
    <row r="44" spans="2:54" ht="16" x14ac:dyDescent="0.2">
      <c r="J44" s="406" t="s">
        <v>133</v>
      </c>
      <c r="Q44" s="406" t="s">
        <v>134</v>
      </c>
      <c r="X44" s="164"/>
      <c r="Y44" s="406" t="s">
        <v>135</v>
      </c>
      <c r="AE44" s="164"/>
      <c r="AF44" s="406" t="s">
        <v>764</v>
      </c>
      <c r="BA44" s="164"/>
      <c r="BB44" s="406" t="s">
        <v>776</v>
      </c>
    </row>
    <row r="45" spans="2:54" x14ac:dyDescent="0.15">
      <c r="I45" s="164" t="s">
        <v>136</v>
      </c>
      <c r="J45" s="164"/>
      <c r="P45" s="164" t="s">
        <v>136</v>
      </c>
      <c r="Q45" s="164"/>
      <c r="X45" s="164" t="s">
        <v>136</v>
      </c>
      <c r="Y45" s="164"/>
      <c r="AE45" s="164" t="s">
        <v>136</v>
      </c>
      <c r="AF45" s="164"/>
      <c r="BA45" s="164" t="s">
        <v>136</v>
      </c>
    </row>
    <row r="46" spans="2:54" ht="28" x14ac:dyDescent="0.15">
      <c r="I46" s="122" t="s">
        <v>98</v>
      </c>
      <c r="J46" s="627" t="s">
        <v>137</v>
      </c>
      <c r="K46" s="628" t="s">
        <v>138</v>
      </c>
      <c r="L46" s="628" t="s">
        <v>139</v>
      </c>
      <c r="M46" s="628" t="s">
        <v>140</v>
      </c>
      <c r="N46" s="628" t="s">
        <v>63</v>
      </c>
      <c r="O46" s="197"/>
      <c r="P46" s="122" t="s">
        <v>98</v>
      </c>
      <c r="Q46" s="629" t="s">
        <v>141</v>
      </c>
      <c r="R46" s="629" t="s">
        <v>142</v>
      </c>
      <c r="S46" s="629" t="s">
        <v>143</v>
      </c>
      <c r="T46" s="629" t="s">
        <v>144</v>
      </c>
      <c r="U46" s="629" t="s">
        <v>145</v>
      </c>
      <c r="V46" s="628" t="s">
        <v>63</v>
      </c>
      <c r="W46" s="197"/>
      <c r="X46" s="122" t="s">
        <v>98</v>
      </c>
      <c r="Y46" s="629" t="s">
        <v>146</v>
      </c>
      <c r="Z46" s="629" t="s">
        <v>147</v>
      </c>
      <c r="AA46" s="629" t="s">
        <v>148</v>
      </c>
      <c r="AB46" s="629" t="s">
        <v>149</v>
      </c>
      <c r="AC46" s="628" t="s">
        <v>63</v>
      </c>
      <c r="AD46" s="197"/>
      <c r="AE46" s="122" t="s">
        <v>98</v>
      </c>
      <c r="AF46" s="630" t="str">
        <f>AF62</f>
        <v>AIRS</v>
      </c>
      <c r="AG46" s="630" t="str">
        <f t="shared" ref="AG46:AX46" si="0">AG62</f>
        <v>AMSR2</v>
      </c>
      <c r="AH46" s="630" t="str">
        <f t="shared" si="0"/>
        <v>AMSRE</v>
      </c>
      <c r="AI46" s="630" t="str">
        <f t="shared" si="0"/>
        <v>AMSR-E</v>
      </c>
      <c r="AJ46" s="630" t="str">
        <f t="shared" si="0"/>
        <v>ATMS</v>
      </c>
      <c r="AK46" s="630" t="str">
        <f t="shared" si="0"/>
        <v>DPR</v>
      </c>
      <c r="AL46" s="630" t="str">
        <f t="shared" si="0"/>
        <v>GMI</v>
      </c>
      <c r="AM46" s="630" t="str">
        <f t="shared" si="0"/>
        <v>GOES-8/10</v>
      </c>
      <c r="AN46" s="630" t="str">
        <f t="shared" si="0"/>
        <v>IMERG</v>
      </c>
      <c r="AO46" s="630" t="str">
        <f t="shared" si="0"/>
        <v>KAPR</v>
      </c>
      <c r="AP46" s="630" t="str">
        <f t="shared" si="0"/>
        <v>KUPR</v>
      </c>
      <c r="AQ46" s="630" t="str">
        <f t="shared" si="0"/>
        <v>MHS</v>
      </c>
      <c r="AR46" s="630" t="str">
        <f t="shared" si="0"/>
        <v>MT1</v>
      </c>
      <c r="AS46" s="630" t="str">
        <f t="shared" si="0"/>
        <v>SAPHIR</v>
      </c>
      <c r="AT46" s="630" t="str">
        <f t="shared" si="0"/>
        <v>SAPHIR-DPR</v>
      </c>
      <c r="AU46" s="630" t="str">
        <f t="shared" si="0"/>
        <v>SSM/I</v>
      </c>
      <c r="AV46" s="630" t="str">
        <f t="shared" si="0"/>
        <v>SSMI</v>
      </c>
      <c r="AW46" s="630" t="str">
        <f t="shared" si="0"/>
        <v>SSMIS</v>
      </c>
      <c r="AX46" s="630" t="str">
        <f t="shared" si="0"/>
        <v>TMI</v>
      </c>
      <c r="AY46" s="628" t="s">
        <v>63</v>
      </c>
      <c r="AZ46" s="197"/>
      <c r="BA46" s="122" t="s">
        <v>98</v>
      </c>
      <c r="BB46" s="630" t="s">
        <v>776</v>
      </c>
    </row>
    <row r="47" spans="2:54" x14ac:dyDescent="0.15">
      <c r="I47" s="48" t="str">
        <f>I63</f>
        <v>2018-10</v>
      </c>
      <c r="J47" s="69">
        <f>J63/1000000</f>
        <v>1.6621729999999999</v>
      </c>
      <c r="K47" s="69">
        <f>K63/1000000</f>
        <v>5.2668E-2</v>
      </c>
      <c r="L47" s="69">
        <f>L63/1000000</f>
        <v>0.10810699999999999</v>
      </c>
      <c r="M47" s="69">
        <f>M63/1000000</f>
        <v>41.903399</v>
      </c>
      <c r="N47" s="69">
        <f>SUM(J47:M47)</f>
        <v>43.726346999999997</v>
      </c>
      <c r="P47" s="48" t="str">
        <f>P63</f>
        <v>2018-10</v>
      </c>
      <c r="Q47" s="69">
        <f>Q63/1000000</f>
        <v>1.7076039999999999</v>
      </c>
      <c r="R47" s="69">
        <f>R63/1000000</f>
        <v>0.37567200000000001</v>
      </c>
      <c r="S47" s="69">
        <f>S63/1000000</f>
        <v>0.879162</v>
      </c>
      <c r="T47" s="69">
        <f>T63/1000000</f>
        <v>33.372833999999997</v>
      </c>
      <c r="U47" s="69">
        <f>U63/1000000</f>
        <v>0.84499000000000002</v>
      </c>
      <c r="V47" s="69">
        <f>SUM(Q47:U47)</f>
        <v>37.180261999999999</v>
      </c>
      <c r="X47" s="48" t="str">
        <f>X63</f>
        <v>2018-10</v>
      </c>
      <c r="Y47" s="69">
        <f t="shared" ref="Y47:AB58" si="1">Y63/1000000</f>
        <v>8.1300000000000003E-4</v>
      </c>
      <c r="Z47" s="69">
        <f t="shared" si="1"/>
        <v>1.4161710000000001</v>
      </c>
      <c r="AA47" s="69">
        <f t="shared" si="1"/>
        <v>2.3453110000000001</v>
      </c>
      <c r="AB47" s="69">
        <f t="shared" si="1"/>
        <v>1.6868000000000001E-2</v>
      </c>
      <c r="AC47" s="69">
        <f>SUM(Y47:AB47)</f>
        <v>3.779163</v>
      </c>
      <c r="AE47" s="48" t="str">
        <f>AE63</f>
        <v>2018-10</v>
      </c>
      <c r="AF47" s="69">
        <f t="shared" ref="AF47:AX47" si="2">AF63/1000000</f>
        <v>1.02E-4</v>
      </c>
      <c r="AG47" s="69">
        <f t="shared" si="2"/>
        <v>1.678E-3</v>
      </c>
      <c r="AH47" s="69">
        <f t="shared" si="2"/>
        <v>9.2999999999999997E-5</v>
      </c>
      <c r="AI47" s="69">
        <f t="shared" si="2"/>
        <v>7.5552999999999995E-2</v>
      </c>
      <c r="AJ47" s="69">
        <f t="shared" si="2"/>
        <v>5.5999999999999999E-5</v>
      </c>
      <c r="AK47" s="69">
        <f t="shared" si="2"/>
        <v>6.7084000000000005E-2</v>
      </c>
      <c r="AL47" s="69">
        <f t="shared" si="2"/>
        <v>6.025E-3</v>
      </c>
      <c r="AM47" s="69">
        <f t="shared" si="2"/>
        <v>7.5873999999999997E-2</v>
      </c>
      <c r="AN47" s="69">
        <f t="shared" si="2"/>
        <v>2.1839949999999999</v>
      </c>
      <c r="AO47" s="69">
        <f t="shared" si="2"/>
        <v>3.9999999999999998E-6</v>
      </c>
      <c r="AP47" s="69">
        <f t="shared" ref="AP47:AU47" si="3">AP63/1000000</f>
        <v>1.5999999999999999E-5</v>
      </c>
      <c r="AQ47" s="69">
        <f t="shared" si="3"/>
        <v>7.4999999999999993E-5</v>
      </c>
      <c r="AR47" s="69">
        <f t="shared" si="3"/>
        <v>3.9999999999999998E-6</v>
      </c>
      <c r="AS47" s="69">
        <f t="shared" si="3"/>
        <v>3.9999999999999998E-6</v>
      </c>
      <c r="AT47" s="69">
        <f t="shared" si="3"/>
        <v>7.9999999999999996E-6</v>
      </c>
      <c r="AU47" s="69">
        <f t="shared" si="3"/>
        <v>1.0369999999999999E-3</v>
      </c>
      <c r="AV47" s="69">
        <f t="shared" si="2"/>
        <v>1.5999999999999999E-5</v>
      </c>
      <c r="AW47" s="69">
        <f t="shared" si="2"/>
        <v>2.6400000000000002E-4</v>
      </c>
      <c r="AX47" s="69">
        <f t="shared" si="2"/>
        <v>2.5000000000000001E-5</v>
      </c>
      <c r="AY47" s="69">
        <f t="shared" ref="AY47:AY58" si="4">SUM(AF47:AX47)</f>
        <v>2.4119130000000002</v>
      </c>
      <c r="BA47" s="48" t="str">
        <f>BA63</f>
        <v>2018-10</v>
      </c>
      <c r="BB47" s="69">
        <f t="shared" ref="BB47:BB58" si="5">BB63/1000000</f>
        <v>0.21327499999999999</v>
      </c>
    </row>
    <row r="48" spans="2:54" x14ac:dyDescent="0.15">
      <c r="I48" s="48" t="str">
        <f t="shared" ref="I48:I58" si="6">I64</f>
        <v>2018-11</v>
      </c>
      <c r="J48" s="69">
        <f t="shared" ref="J48:M58" si="7">J64/1000000</f>
        <v>2.4199190000000002</v>
      </c>
      <c r="K48" s="69">
        <f t="shared" si="7"/>
        <v>0.83735899999999996</v>
      </c>
      <c r="L48" s="69">
        <f t="shared" si="7"/>
        <v>0.15673899999999999</v>
      </c>
      <c r="M48" s="69">
        <f t="shared" si="7"/>
        <v>38.115710999999997</v>
      </c>
      <c r="N48" s="69">
        <f t="shared" ref="N48:N55" si="8">SUM(J48:M48)</f>
        <v>41.529727999999999</v>
      </c>
      <c r="P48" s="48" t="str">
        <f t="shared" ref="P48:P58" si="9">P64</f>
        <v>2018-11</v>
      </c>
      <c r="Q48" s="69">
        <f t="shared" ref="Q48:T58" si="10">Q64/1000000</f>
        <v>2.480505</v>
      </c>
      <c r="R48" s="69">
        <f t="shared" si="10"/>
        <v>0.50338400000000005</v>
      </c>
      <c r="S48" s="69">
        <f t="shared" si="10"/>
        <v>0.92276400000000003</v>
      </c>
      <c r="T48" s="69">
        <f t="shared" si="10"/>
        <v>27.309379</v>
      </c>
      <c r="U48" s="69">
        <f t="shared" ref="U48:U58" si="11">U64/1000000</f>
        <v>2.5907659999999999</v>
      </c>
      <c r="V48" s="69">
        <f t="shared" ref="V48:V58" si="12">SUM(Q48:U48)</f>
        <v>33.806798000000001</v>
      </c>
      <c r="X48" s="48" t="str">
        <f t="shared" ref="X48:X58" si="13">X64</f>
        <v>2018-11</v>
      </c>
      <c r="Y48" s="69">
        <f t="shared" si="1"/>
        <v>2.0209999999999998E-3</v>
      </c>
      <c r="Z48" s="69">
        <f t="shared" si="1"/>
        <v>1.3435680000000001</v>
      </c>
      <c r="AA48" s="69">
        <f t="shared" si="1"/>
        <v>1.628873</v>
      </c>
      <c r="AB48" s="69">
        <f t="shared" si="1"/>
        <v>5.849E-3</v>
      </c>
      <c r="AC48" s="69">
        <f t="shared" ref="AC48:AC55" si="14">SUM(Y48:AB48)</f>
        <v>2.9803109999999999</v>
      </c>
      <c r="AE48" s="48" t="str">
        <f t="shared" ref="AE48:AE58" si="15">AE64</f>
        <v>2018-11</v>
      </c>
      <c r="AF48" s="69">
        <f t="shared" ref="AF48:AX48" si="16">AF64/1000000</f>
        <v>2.4000000000000001E-5</v>
      </c>
      <c r="AG48" s="69">
        <f t="shared" si="16"/>
        <v>9.2699999999999998E-4</v>
      </c>
      <c r="AH48" s="69">
        <f t="shared" si="16"/>
        <v>1.21E-4</v>
      </c>
      <c r="AI48" s="69">
        <f t="shared" si="16"/>
        <v>0.12377199999999999</v>
      </c>
      <c r="AJ48" s="69">
        <f t="shared" si="16"/>
        <v>2.9E-5</v>
      </c>
      <c r="AK48" s="69">
        <f t="shared" si="16"/>
        <v>0.139206</v>
      </c>
      <c r="AL48" s="69">
        <f t="shared" si="16"/>
        <v>1.0526000000000001E-2</v>
      </c>
      <c r="AM48" s="69">
        <f t="shared" si="16"/>
        <v>0.25022299999999997</v>
      </c>
      <c r="AN48" s="69">
        <f t="shared" si="16"/>
        <v>2.6418780000000002</v>
      </c>
      <c r="AO48" s="69">
        <f t="shared" si="16"/>
        <v>3.0000000000000001E-6</v>
      </c>
      <c r="AP48" s="69">
        <f t="shared" ref="AP48:AU48" si="17">AP64/1000000</f>
        <v>2.6999999999999999E-5</v>
      </c>
      <c r="AQ48" s="69">
        <f t="shared" si="17"/>
        <v>9.6410000000000003E-3</v>
      </c>
      <c r="AR48" s="69">
        <f t="shared" si="17"/>
        <v>1.9999999999999999E-6</v>
      </c>
      <c r="AS48" s="69">
        <f t="shared" si="17"/>
        <v>1.9999999999999999E-6</v>
      </c>
      <c r="AT48" s="69">
        <f t="shared" si="17"/>
        <v>3.9999999999999998E-6</v>
      </c>
      <c r="AU48" s="69">
        <f t="shared" si="17"/>
        <v>7.3999999999999996E-5</v>
      </c>
      <c r="AV48" s="69">
        <f t="shared" si="16"/>
        <v>2.3E-5</v>
      </c>
      <c r="AW48" s="69">
        <f t="shared" si="16"/>
        <v>9.5000000000000005E-5</v>
      </c>
      <c r="AX48" s="69">
        <f t="shared" si="16"/>
        <v>1.4E-5</v>
      </c>
      <c r="AY48" s="69">
        <f t="shared" si="4"/>
        <v>3.1765910000000002</v>
      </c>
      <c r="BA48" s="48" t="str">
        <f t="shared" ref="BA48:BA58" si="18">BA64</f>
        <v>2018-11</v>
      </c>
      <c r="BB48" s="69">
        <f t="shared" si="5"/>
        <v>2.8728E-2</v>
      </c>
    </row>
    <row r="49" spans="8:54" x14ac:dyDescent="0.15">
      <c r="I49" s="48" t="str">
        <f t="shared" si="6"/>
        <v>2018-12</v>
      </c>
      <c r="J49" s="69">
        <f t="shared" si="7"/>
        <v>4.752294</v>
      </c>
      <c r="K49" s="69">
        <f t="shared" si="7"/>
        <v>1.0275669999999999</v>
      </c>
      <c r="L49" s="69">
        <f t="shared" si="7"/>
        <v>0.26166400000000001</v>
      </c>
      <c r="M49" s="69">
        <f t="shared" si="7"/>
        <v>27.124200999999999</v>
      </c>
      <c r="N49" s="69">
        <f t="shared" si="8"/>
        <v>33.165725999999999</v>
      </c>
      <c r="P49" s="48" t="str">
        <f t="shared" si="9"/>
        <v>2018-12</v>
      </c>
      <c r="Q49" s="69">
        <f t="shared" si="10"/>
        <v>3.7793730000000001</v>
      </c>
      <c r="R49" s="69">
        <f t="shared" si="10"/>
        <v>0.56594</v>
      </c>
      <c r="S49" s="69">
        <f t="shared" si="10"/>
        <v>0.90184699999999995</v>
      </c>
      <c r="T49" s="69">
        <f t="shared" si="10"/>
        <v>26.948661000000001</v>
      </c>
      <c r="U49" s="69">
        <f t="shared" si="11"/>
        <v>2.0337190000000001</v>
      </c>
      <c r="V49" s="69">
        <f t="shared" si="12"/>
        <v>34.22954</v>
      </c>
      <c r="X49" s="48" t="str">
        <f t="shared" si="13"/>
        <v>2018-12</v>
      </c>
      <c r="Y49" s="69">
        <f t="shared" si="1"/>
        <v>7.4799999999999997E-4</v>
      </c>
      <c r="Z49" s="69">
        <f t="shared" si="1"/>
        <v>1.3481209999999999</v>
      </c>
      <c r="AA49" s="69">
        <f t="shared" si="1"/>
        <v>0.98681700000000006</v>
      </c>
      <c r="AB49" s="69">
        <f t="shared" si="1"/>
        <v>8.3739999999999995E-3</v>
      </c>
      <c r="AC49" s="69">
        <f t="shared" si="14"/>
        <v>2.3440599999999998</v>
      </c>
      <c r="AE49" s="48" t="str">
        <f t="shared" si="15"/>
        <v>2018-12</v>
      </c>
      <c r="AF49" s="69">
        <f t="shared" ref="AF49:AX49" si="19">AF65/1000000</f>
        <v>0</v>
      </c>
      <c r="AG49" s="69">
        <f t="shared" si="19"/>
        <v>3.0000000000000001E-6</v>
      </c>
      <c r="AH49" s="69">
        <f t="shared" si="19"/>
        <v>9.9999999999999995E-7</v>
      </c>
      <c r="AI49" s="69">
        <f t="shared" si="19"/>
        <v>7.9072000000000003E-2</v>
      </c>
      <c r="AJ49" s="69">
        <f t="shared" si="19"/>
        <v>1.9999999999999999E-6</v>
      </c>
      <c r="AK49" s="69">
        <f t="shared" si="19"/>
        <v>0.24351</v>
      </c>
      <c r="AL49" s="69">
        <f t="shared" si="19"/>
        <v>1.7717E-2</v>
      </c>
      <c r="AM49" s="69">
        <f t="shared" si="19"/>
        <v>0.20095299999999999</v>
      </c>
      <c r="AN49" s="69">
        <f t="shared" si="19"/>
        <v>2.2621060000000002</v>
      </c>
      <c r="AO49" s="69">
        <f t="shared" si="19"/>
        <v>0</v>
      </c>
      <c r="AP49" s="69">
        <f t="shared" ref="AP49:AU49" si="20">AP65/1000000</f>
        <v>7.2999999999999999E-5</v>
      </c>
      <c r="AQ49" s="69">
        <f t="shared" si="20"/>
        <v>4.8659999999999997E-3</v>
      </c>
      <c r="AR49" s="69">
        <f t="shared" si="20"/>
        <v>0</v>
      </c>
      <c r="AS49" s="69">
        <f t="shared" si="20"/>
        <v>0</v>
      </c>
      <c r="AT49" s="69">
        <f t="shared" si="20"/>
        <v>0</v>
      </c>
      <c r="AU49" s="69">
        <f t="shared" si="20"/>
        <v>1.4E-5</v>
      </c>
      <c r="AV49" s="69">
        <f t="shared" si="19"/>
        <v>0</v>
      </c>
      <c r="AW49" s="69">
        <f t="shared" si="19"/>
        <v>0</v>
      </c>
      <c r="AX49" s="69">
        <f t="shared" si="19"/>
        <v>1.9999999999999999E-6</v>
      </c>
      <c r="AY49" s="69">
        <f t="shared" si="4"/>
        <v>2.808319</v>
      </c>
      <c r="BA49" s="48" t="str">
        <f t="shared" si="18"/>
        <v>2018-12</v>
      </c>
      <c r="BB49" s="69">
        <f t="shared" si="5"/>
        <v>0.26823399999999997</v>
      </c>
    </row>
    <row r="50" spans="8:54" x14ac:dyDescent="0.15">
      <c r="I50" s="48" t="str">
        <f t="shared" si="6"/>
        <v>2019-01</v>
      </c>
      <c r="J50" s="69">
        <f t="shared" si="7"/>
        <v>1.0356289999999999</v>
      </c>
      <c r="K50" s="69">
        <f t="shared" si="7"/>
        <v>0.12922600000000001</v>
      </c>
      <c r="L50" s="69">
        <f t="shared" si="7"/>
        <v>2.8624E-2</v>
      </c>
      <c r="M50" s="69">
        <f t="shared" si="7"/>
        <v>32.175338000000004</v>
      </c>
      <c r="N50" s="69">
        <f t="shared" si="8"/>
        <v>33.368817000000007</v>
      </c>
      <c r="P50" s="48" t="str">
        <f t="shared" si="9"/>
        <v>2019-01</v>
      </c>
      <c r="Q50" s="69">
        <f t="shared" si="10"/>
        <v>1.757827</v>
      </c>
      <c r="R50" s="69">
        <f t="shared" si="10"/>
        <v>0.27487400000000001</v>
      </c>
      <c r="S50" s="69">
        <f t="shared" si="10"/>
        <v>1.998912</v>
      </c>
      <c r="T50" s="69">
        <f t="shared" si="10"/>
        <v>31.478055999999999</v>
      </c>
      <c r="U50" s="69">
        <f t="shared" si="11"/>
        <v>1.3273010000000001</v>
      </c>
      <c r="V50" s="69">
        <f t="shared" si="12"/>
        <v>36.836970000000001</v>
      </c>
      <c r="X50" s="48" t="str">
        <f t="shared" si="13"/>
        <v>2019-01</v>
      </c>
      <c r="Y50" s="69">
        <f t="shared" si="1"/>
        <v>7.4799999999999997E-4</v>
      </c>
      <c r="Z50" s="69">
        <f t="shared" si="1"/>
        <v>1.3253710000000001</v>
      </c>
      <c r="AA50" s="69">
        <f t="shared" si="1"/>
        <v>0.92986800000000003</v>
      </c>
      <c r="AB50" s="69">
        <f t="shared" si="1"/>
        <v>2.0230000000000001E-3</v>
      </c>
      <c r="AC50" s="69">
        <f t="shared" si="14"/>
        <v>2.2580100000000001</v>
      </c>
      <c r="AE50" s="48" t="str">
        <f t="shared" si="15"/>
        <v>2019-01</v>
      </c>
      <c r="AF50" s="69">
        <f t="shared" ref="AF50:AX50" si="21">AF66/1000000</f>
        <v>3.8999999999999999E-5</v>
      </c>
      <c r="AG50" s="69">
        <f t="shared" si="21"/>
        <v>1.258E-3</v>
      </c>
      <c r="AH50" s="69">
        <f t="shared" si="21"/>
        <v>1.0000000000000001E-5</v>
      </c>
      <c r="AI50" s="69">
        <f t="shared" si="21"/>
        <v>9.2337000000000002E-2</v>
      </c>
      <c r="AJ50" s="69">
        <f t="shared" si="21"/>
        <v>1.8900000000000001E-4</v>
      </c>
      <c r="AK50" s="69">
        <f t="shared" si="21"/>
        <v>9.2559000000000002E-2</v>
      </c>
      <c r="AL50" s="69">
        <f t="shared" si="21"/>
        <v>2.9419000000000001E-2</v>
      </c>
      <c r="AM50" s="69">
        <f t="shared" si="21"/>
        <v>0.400667</v>
      </c>
      <c r="AN50" s="69">
        <f t="shared" si="21"/>
        <v>3.8380740000000002</v>
      </c>
      <c r="AO50" s="69">
        <f t="shared" si="21"/>
        <v>4.9200000000000003E-4</v>
      </c>
      <c r="AP50" s="69">
        <f t="shared" ref="AP50:AU50" si="22">AP66/1000000</f>
        <v>4.9100000000000001E-4</v>
      </c>
      <c r="AQ50" s="69">
        <f t="shared" si="22"/>
        <v>6.3E-5</v>
      </c>
      <c r="AR50" s="69">
        <f t="shared" si="22"/>
        <v>6.0000000000000002E-6</v>
      </c>
      <c r="AS50" s="69">
        <f t="shared" si="22"/>
        <v>1.4E-5</v>
      </c>
      <c r="AT50" s="69">
        <f t="shared" si="22"/>
        <v>9.0000000000000002E-6</v>
      </c>
      <c r="AU50" s="69">
        <f t="shared" si="22"/>
        <v>3.4999999999999997E-5</v>
      </c>
      <c r="AV50" s="69">
        <f t="shared" si="21"/>
        <v>0</v>
      </c>
      <c r="AW50" s="69">
        <f t="shared" si="21"/>
        <v>7.6000000000000004E-5</v>
      </c>
      <c r="AX50" s="69">
        <f t="shared" si="21"/>
        <v>6.9999999999999999E-6</v>
      </c>
      <c r="AY50" s="69">
        <f t="shared" si="4"/>
        <v>4.4557450000000012</v>
      </c>
      <c r="BA50" s="48" t="str">
        <f t="shared" si="18"/>
        <v>2019-01</v>
      </c>
      <c r="BB50" s="69">
        <f t="shared" si="5"/>
        <v>0.15356700000000001</v>
      </c>
    </row>
    <row r="51" spans="8:54" x14ac:dyDescent="0.15">
      <c r="I51" s="48" t="str">
        <f t="shared" si="6"/>
        <v>2019-02</v>
      </c>
      <c r="J51" s="69">
        <f t="shared" si="7"/>
        <v>3.5037720000000001</v>
      </c>
      <c r="K51" s="69">
        <f t="shared" si="7"/>
        <v>0.27318999999999999</v>
      </c>
      <c r="L51" s="69">
        <f t="shared" si="7"/>
        <v>0.71084000000000003</v>
      </c>
      <c r="M51" s="69">
        <f t="shared" si="7"/>
        <v>33.873854999999999</v>
      </c>
      <c r="N51" s="69">
        <f t="shared" si="8"/>
        <v>38.361657000000001</v>
      </c>
      <c r="P51" s="48" t="str">
        <f t="shared" si="9"/>
        <v>2019-02</v>
      </c>
      <c r="Q51" s="69">
        <f t="shared" si="10"/>
        <v>1.2007950000000001</v>
      </c>
      <c r="R51" s="69">
        <f t="shared" si="10"/>
        <v>0.92951300000000003</v>
      </c>
      <c r="S51" s="69">
        <f t="shared" si="10"/>
        <v>0.54644400000000004</v>
      </c>
      <c r="T51" s="69">
        <f t="shared" si="10"/>
        <v>28.906257</v>
      </c>
      <c r="U51" s="69">
        <f t="shared" si="11"/>
        <v>1.26311</v>
      </c>
      <c r="V51" s="69">
        <f t="shared" si="12"/>
        <v>32.846119000000002</v>
      </c>
      <c r="X51" s="48" t="str">
        <f t="shared" si="13"/>
        <v>2019-02</v>
      </c>
      <c r="Y51" s="69">
        <f t="shared" si="1"/>
        <v>8.7900000000000001E-4</v>
      </c>
      <c r="Z51" s="69">
        <f t="shared" si="1"/>
        <v>1.2986610000000001</v>
      </c>
      <c r="AA51" s="69">
        <f t="shared" si="1"/>
        <v>0.70179199999999997</v>
      </c>
      <c r="AB51" s="69">
        <f t="shared" si="1"/>
        <v>4.0070000000000001E-3</v>
      </c>
      <c r="AC51" s="69">
        <f t="shared" si="14"/>
        <v>2.0053390000000002</v>
      </c>
      <c r="AE51" s="48" t="str">
        <f t="shared" si="15"/>
        <v>2019-02</v>
      </c>
      <c r="AF51" s="69">
        <f t="shared" ref="AF51:AX51" si="23">AF67/1000000</f>
        <v>3.1000000000000001E-5</v>
      </c>
      <c r="AG51" s="69">
        <f t="shared" si="23"/>
        <v>3.4E-5</v>
      </c>
      <c r="AH51" s="69">
        <f t="shared" si="23"/>
        <v>2.0000000000000002E-5</v>
      </c>
      <c r="AI51" s="69">
        <f t="shared" si="23"/>
        <v>6.7151000000000002E-2</v>
      </c>
      <c r="AJ51" s="69">
        <f t="shared" si="23"/>
        <v>3.5300000000000002E-4</v>
      </c>
      <c r="AK51" s="69">
        <f t="shared" si="23"/>
        <v>2.4673E-2</v>
      </c>
      <c r="AL51" s="69">
        <f t="shared" si="23"/>
        <v>2.9069999999999999E-3</v>
      </c>
      <c r="AM51" s="69">
        <f t="shared" si="23"/>
        <v>0.28257900000000002</v>
      </c>
      <c r="AN51" s="69">
        <f t="shared" si="23"/>
        <v>2.0087480000000002</v>
      </c>
      <c r="AO51" s="69">
        <f t="shared" si="23"/>
        <v>5.6940000000000003E-3</v>
      </c>
      <c r="AP51" s="69">
        <f t="shared" ref="AP51:AU51" si="24">AP67/1000000</f>
        <v>2.7399E-2</v>
      </c>
      <c r="AQ51" s="69">
        <f t="shared" si="24"/>
        <v>2.3654999999999999E-2</v>
      </c>
      <c r="AR51" s="69">
        <f t="shared" si="24"/>
        <v>1.9999999999999999E-6</v>
      </c>
      <c r="AS51" s="69">
        <f t="shared" si="24"/>
        <v>1.9999999999999999E-6</v>
      </c>
      <c r="AT51" s="69">
        <f t="shared" si="24"/>
        <v>6.9999999999999999E-6</v>
      </c>
      <c r="AU51" s="69">
        <f t="shared" si="24"/>
        <v>2.6999999999999999E-5</v>
      </c>
      <c r="AV51" s="69">
        <f t="shared" si="23"/>
        <v>1.2E-5</v>
      </c>
      <c r="AW51" s="69">
        <f t="shared" si="23"/>
        <v>1.7000000000000001E-4</v>
      </c>
      <c r="AX51" s="69">
        <f t="shared" si="23"/>
        <v>1.1E-5</v>
      </c>
      <c r="AY51" s="69">
        <f t="shared" si="4"/>
        <v>2.4434750000000003</v>
      </c>
      <c r="BA51" s="48" t="str">
        <f t="shared" si="18"/>
        <v>2019-02</v>
      </c>
      <c r="BB51" s="69">
        <f t="shared" si="5"/>
        <v>0.13575100000000001</v>
      </c>
    </row>
    <row r="52" spans="8:54" x14ac:dyDescent="0.15">
      <c r="I52" s="48" t="str">
        <f t="shared" si="6"/>
        <v>2019-03</v>
      </c>
      <c r="J52" s="69">
        <f t="shared" si="7"/>
        <v>26.206833</v>
      </c>
      <c r="K52" s="69">
        <f t="shared" si="7"/>
        <v>5.9981E-2</v>
      </c>
      <c r="L52" s="69">
        <f t="shared" si="7"/>
        <v>1.155967</v>
      </c>
      <c r="M52" s="69">
        <f t="shared" si="7"/>
        <v>28.336697000000001</v>
      </c>
      <c r="N52" s="69">
        <f t="shared" si="8"/>
        <v>55.759478000000001</v>
      </c>
      <c r="P52" s="48" t="str">
        <f t="shared" si="9"/>
        <v>2019-03</v>
      </c>
      <c r="Q52" s="69">
        <f t="shared" si="10"/>
        <v>1.4532259999999999</v>
      </c>
      <c r="R52" s="69">
        <f t="shared" si="10"/>
        <v>1.6358029999999999</v>
      </c>
      <c r="S52" s="69">
        <f t="shared" si="10"/>
        <v>0.39575700000000003</v>
      </c>
      <c r="T52" s="69">
        <f t="shared" si="10"/>
        <v>31.012771999999998</v>
      </c>
      <c r="U52" s="69">
        <f t="shared" si="11"/>
        <v>1.0308330000000001</v>
      </c>
      <c r="V52" s="69">
        <f t="shared" si="12"/>
        <v>35.528390999999999</v>
      </c>
      <c r="X52" s="48" t="str">
        <f t="shared" si="13"/>
        <v>2019-03</v>
      </c>
      <c r="Y52" s="69">
        <f t="shared" si="1"/>
        <v>1.4970000000000001E-3</v>
      </c>
      <c r="Z52" s="69">
        <f t="shared" si="1"/>
        <v>1.3022739999999999</v>
      </c>
      <c r="AA52" s="69">
        <f t="shared" si="1"/>
        <v>0.73426899999999995</v>
      </c>
      <c r="AB52" s="69">
        <f t="shared" si="1"/>
        <v>1.0446E-2</v>
      </c>
      <c r="AC52" s="69">
        <f t="shared" si="14"/>
        <v>2.048486</v>
      </c>
      <c r="AE52" s="48" t="str">
        <f t="shared" si="15"/>
        <v>2019-03</v>
      </c>
      <c r="AF52" s="69">
        <f t="shared" ref="AF52:AX52" si="25">AF68/1000000</f>
        <v>5.0000000000000004E-6</v>
      </c>
      <c r="AG52" s="69">
        <f t="shared" si="25"/>
        <v>3.6999999999999998E-5</v>
      </c>
      <c r="AH52" s="69">
        <f t="shared" si="25"/>
        <v>4.8000000000000001E-5</v>
      </c>
      <c r="AI52" s="69">
        <f t="shared" si="25"/>
        <v>0.11144999999999999</v>
      </c>
      <c r="AJ52" s="69">
        <f t="shared" si="25"/>
        <v>4.0000000000000003E-5</v>
      </c>
      <c r="AK52" s="69">
        <f t="shared" si="25"/>
        <v>6.2600000000000003E-2</v>
      </c>
      <c r="AL52" s="69">
        <f t="shared" si="25"/>
        <v>9.5469999999999999E-3</v>
      </c>
      <c r="AM52" s="69">
        <f t="shared" si="25"/>
        <v>0.30792399999999998</v>
      </c>
      <c r="AN52" s="69">
        <f t="shared" si="25"/>
        <v>2.476337</v>
      </c>
      <c r="AO52" s="69">
        <f t="shared" si="25"/>
        <v>2.1714000000000001E-2</v>
      </c>
      <c r="AP52" s="69">
        <f t="shared" ref="AP52:AU52" si="26">AP68/1000000</f>
        <v>6.9999999999999999E-6</v>
      </c>
      <c r="AQ52" s="69">
        <f t="shared" si="26"/>
        <v>8.7000000000000001E-5</v>
      </c>
      <c r="AR52" s="69">
        <f t="shared" si="26"/>
        <v>0</v>
      </c>
      <c r="AS52" s="69">
        <f t="shared" si="26"/>
        <v>0</v>
      </c>
      <c r="AT52" s="69">
        <f t="shared" si="26"/>
        <v>0</v>
      </c>
      <c r="AU52" s="69">
        <f t="shared" si="26"/>
        <v>4.6999999999999997E-5</v>
      </c>
      <c r="AV52" s="69">
        <f t="shared" si="25"/>
        <v>0</v>
      </c>
      <c r="AW52" s="69">
        <f t="shared" si="25"/>
        <v>1.15E-4</v>
      </c>
      <c r="AX52" s="69">
        <f t="shared" si="25"/>
        <v>6.8580000000000004E-3</v>
      </c>
      <c r="AY52" s="69">
        <f t="shared" si="4"/>
        <v>2.9968159999999999</v>
      </c>
      <c r="BA52" s="48" t="str">
        <f t="shared" si="18"/>
        <v>2019-03</v>
      </c>
      <c r="BB52" s="69">
        <f t="shared" si="5"/>
        <v>2.5100999999999998E-2</v>
      </c>
    </row>
    <row r="53" spans="8:54" x14ac:dyDescent="0.15">
      <c r="I53" s="48" t="str">
        <f t="shared" si="6"/>
        <v>2019-04</v>
      </c>
      <c r="J53" s="69">
        <f t="shared" si="7"/>
        <v>16.474437000000002</v>
      </c>
      <c r="K53" s="69">
        <f t="shared" si="7"/>
        <v>6.6722000000000004E-2</v>
      </c>
      <c r="L53" s="69">
        <f t="shared" si="7"/>
        <v>0.27517999999999998</v>
      </c>
      <c r="M53" s="69">
        <f t="shared" si="7"/>
        <v>31.118645000000001</v>
      </c>
      <c r="N53" s="69">
        <f t="shared" si="8"/>
        <v>47.934984</v>
      </c>
      <c r="P53" s="48" t="str">
        <f t="shared" si="9"/>
        <v>2019-04</v>
      </c>
      <c r="Q53" s="69">
        <f t="shared" si="10"/>
        <v>1.8799049999999999</v>
      </c>
      <c r="R53" s="69">
        <f t="shared" si="10"/>
        <v>0.30923800000000001</v>
      </c>
      <c r="S53" s="69">
        <f t="shared" si="10"/>
        <v>0.30797099999999999</v>
      </c>
      <c r="T53" s="69">
        <f t="shared" si="10"/>
        <v>29.334869000000001</v>
      </c>
      <c r="U53" s="69">
        <f t="shared" si="11"/>
        <v>1.6192839999999999</v>
      </c>
      <c r="V53" s="69">
        <f t="shared" si="12"/>
        <v>33.451267000000001</v>
      </c>
      <c r="X53" s="48" t="str">
        <f t="shared" si="13"/>
        <v>2019-04</v>
      </c>
      <c r="Y53" s="69">
        <f t="shared" si="1"/>
        <v>1.441E-3</v>
      </c>
      <c r="Z53" s="69">
        <f t="shared" si="1"/>
        <v>0.49735099999999999</v>
      </c>
      <c r="AA53" s="69">
        <f t="shared" si="1"/>
        <v>0.78975899999999999</v>
      </c>
      <c r="AB53" s="69">
        <f t="shared" si="1"/>
        <v>1.0919999999999999E-2</v>
      </c>
      <c r="AC53" s="69">
        <f t="shared" si="14"/>
        <v>1.299471</v>
      </c>
      <c r="AE53" s="48" t="str">
        <f t="shared" si="15"/>
        <v>2019-04</v>
      </c>
      <c r="AF53" s="69">
        <f t="shared" ref="AF53:AX53" si="27">AF69/1000000</f>
        <v>0</v>
      </c>
      <c r="AG53" s="69">
        <f t="shared" si="27"/>
        <v>1.194E-3</v>
      </c>
      <c r="AH53" s="69">
        <f t="shared" si="27"/>
        <v>0</v>
      </c>
      <c r="AI53" s="69">
        <f t="shared" si="27"/>
        <v>0.162907</v>
      </c>
      <c r="AJ53" s="69">
        <f t="shared" si="27"/>
        <v>1.6200000000000001E-4</v>
      </c>
      <c r="AK53" s="69">
        <f t="shared" si="27"/>
        <v>8.0474000000000004E-2</v>
      </c>
      <c r="AL53" s="69">
        <f t="shared" si="27"/>
        <v>2.7035E-2</v>
      </c>
      <c r="AM53" s="69">
        <f t="shared" si="27"/>
        <v>0.20822599999999999</v>
      </c>
      <c r="AN53" s="69">
        <f t="shared" si="27"/>
        <v>4.7107710000000003</v>
      </c>
      <c r="AO53" s="69">
        <f t="shared" si="27"/>
        <v>1.9999999999999999E-6</v>
      </c>
      <c r="AP53" s="69">
        <f t="shared" ref="AP53:AU53" si="28">AP69/1000000</f>
        <v>5.0000000000000004E-6</v>
      </c>
      <c r="AQ53" s="69">
        <f t="shared" si="28"/>
        <v>9.9999999999999995E-7</v>
      </c>
      <c r="AR53" s="69">
        <f t="shared" si="28"/>
        <v>0</v>
      </c>
      <c r="AS53" s="69">
        <f t="shared" si="28"/>
        <v>0</v>
      </c>
      <c r="AT53" s="69">
        <f t="shared" si="28"/>
        <v>0</v>
      </c>
      <c r="AU53" s="69">
        <f t="shared" si="28"/>
        <v>5.0600000000000005E-4</v>
      </c>
      <c r="AV53" s="69">
        <f t="shared" si="27"/>
        <v>0</v>
      </c>
      <c r="AW53" s="69">
        <f t="shared" si="27"/>
        <v>9.9999999999999995E-7</v>
      </c>
      <c r="AX53" s="69">
        <f t="shared" si="27"/>
        <v>1.9999999999999999E-6</v>
      </c>
      <c r="AY53" s="69">
        <f t="shared" si="4"/>
        <v>5.1912860000000007</v>
      </c>
      <c r="BA53" s="48" t="str">
        <f t="shared" si="18"/>
        <v>2019-04</v>
      </c>
      <c r="BB53" s="69">
        <f t="shared" si="5"/>
        <v>3.1084000000000001E-2</v>
      </c>
    </row>
    <row r="54" spans="8:54" x14ac:dyDescent="0.15">
      <c r="I54" s="48" t="str">
        <f t="shared" si="6"/>
        <v>2019-05</v>
      </c>
      <c r="J54" s="69">
        <f t="shared" si="7"/>
        <v>5.8817680000000001</v>
      </c>
      <c r="K54" s="69">
        <f t="shared" si="7"/>
        <v>0.183138</v>
      </c>
      <c r="L54" s="69">
        <f t="shared" si="7"/>
        <v>0.50364200000000003</v>
      </c>
      <c r="M54" s="69">
        <f t="shared" si="7"/>
        <v>27.425767</v>
      </c>
      <c r="N54" s="69">
        <f t="shared" si="8"/>
        <v>33.994315</v>
      </c>
      <c r="P54" s="48" t="str">
        <f t="shared" si="9"/>
        <v>2019-05</v>
      </c>
      <c r="Q54" s="69">
        <f t="shared" si="10"/>
        <v>0.632575</v>
      </c>
      <c r="R54" s="69">
        <f t="shared" si="10"/>
        <v>0.83484800000000003</v>
      </c>
      <c r="S54" s="69">
        <f t="shared" si="10"/>
        <v>0.21626300000000001</v>
      </c>
      <c r="T54" s="69">
        <f t="shared" si="10"/>
        <v>31.949255000000001</v>
      </c>
      <c r="U54" s="69">
        <f t="shared" si="11"/>
        <v>2.6629990000000001</v>
      </c>
      <c r="V54" s="69">
        <f t="shared" si="12"/>
        <v>36.295940000000002</v>
      </c>
      <c r="X54" s="48" t="str">
        <f t="shared" si="13"/>
        <v>2019-05</v>
      </c>
      <c r="Y54" s="69">
        <f t="shared" si="1"/>
        <v>1.658E-3</v>
      </c>
      <c r="Z54" s="69">
        <f t="shared" si="1"/>
        <v>0.61715799999999998</v>
      </c>
      <c r="AA54" s="69">
        <f t="shared" si="1"/>
        <v>1.168736</v>
      </c>
      <c r="AB54" s="69">
        <f t="shared" si="1"/>
        <v>1.0921E-2</v>
      </c>
      <c r="AC54" s="69">
        <f t="shared" si="14"/>
        <v>1.798473</v>
      </c>
      <c r="AE54" s="48" t="str">
        <f t="shared" si="15"/>
        <v>2019-05</v>
      </c>
      <c r="AF54" s="69">
        <f t="shared" ref="AF54:AX54" si="29">AF70/1000000</f>
        <v>6.0000000000000002E-5</v>
      </c>
      <c r="AG54" s="69">
        <f t="shared" si="29"/>
        <v>3.8000000000000002E-5</v>
      </c>
      <c r="AH54" s="69">
        <f t="shared" si="29"/>
        <v>7.3999999999999996E-5</v>
      </c>
      <c r="AI54" s="69">
        <f t="shared" si="29"/>
        <v>0.25326799999999999</v>
      </c>
      <c r="AJ54" s="69">
        <f t="shared" si="29"/>
        <v>7.2000000000000002E-5</v>
      </c>
      <c r="AK54" s="69">
        <f t="shared" si="29"/>
        <v>6.6195000000000004E-2</v>
      </c>
      <c r="AL54" s="69">
        <f t="shared" si="29"/>
        <v>2.5111000000000001E-2</v>
      </c>
      <c r="AM54" s="69">
        <f t="shared" si="29"/>
        <v>0.48727100000000001</v>
      </c>
      <c r="AN54" s="69">
        <f t="shared" si="29"/>
        <v>6.4575290000000001</v>
      </c>
      <c r="AO54" s="69">
        <f t="shared" si="29"/>
        <v>6.0000000000000002E-6</v>
      </c>
      <c r="AP54" s="69">
        <f t="shared" ref="AP54:AU54" si="30">AP70/1000000</f>
        <v>6.9999999999999999E-6</v>
      </c>
      <c r="AQ54" s="69">
        <f t="shared" si="30"/>
        <v>3.5100000000000002E-4</v>
      </c>
      <c r="AR54" s="69">
        <f t="shared" si="30"/>
        <v>4.2200000000000001E-4</v>
      </c>
      <c r="AS54" s="69">
        <f t="shared" si="30"/>
        <v>5.0000000000000004E-6</v>
      </c>
      <c r="AT54" s="69">
        <f t="shared" si="30"/>
        <v>2.0000000000000002E-5</v>
      </c>
      <c r="AU54" s="69">
        <f t="shared" si="30"/>
        <v>1.9699999999999999E-4</v>
      </c>
      <c r="AV54" s="69">
        <f t="shared" si="29"/>
        <v>3.1999999999999999E-5</v>
      </c>
      <c r="AW54" s="69">
        <f t="shared" si="29"/>
        <v>2.3699999999999999E-4</v>
      </c>
      <c r="AX54" s="69">
        <f t="shared" si="29"/>
        <v>3.3000000000000003E-5</v>
      </c>
      <c r="AY54" s="69">
        <f t="shared" si="4"/>
        <v>7.290928000000001</v>
      </c>
      <c r="BA54" s="48" t="str">
        <f t="shared" si="18"/>
        <v>2019-05</v>
      </c>
      <c r="BB54" s="69">
        <f t="shared" si="5"/>
        <v>0.113709</v>
      </c>
    </row>
    <row r="55" spans="8:54" x14ac:dyDescent="0.15">
      <c r="I55" s="48" t="str">
        <f t="shared" si="6"/>
        <v>2019-06</v>
      </c>
      <c r="J55" s="69">
        <f t="shared" si="7"/>
        <v>7.136012</v>
      </c>
      <c r="K55" s="69">
        <f t="shared" si="7"/>
        <v>8.4981000000000001E-2</v>
      </c>
      <c r="L55" s="69">
        <f t="shared" si="7"/>
        <v>0.13489499999999999</v>
      </c>
      <c r="M55" s="69">
        <f t="shared" si="7"/>
        <v>27.210781000000001</v>
      </c>
      <c r="N55" s="69">
        <f t="shared" si="8"/>
        <v>34.566669000000005</v>
      </c>
      <c r="P55" s="48" t="str">
        <f t="shared" si="9"/>
        <v>2019-06</v>
      </c>
      <c r="Q55" s="69">
        <f t="shared" si="10"/>
        <v>1.0188539999999999</v>
      </c>
      <c r="R55" s="69">
        <f t="shared" si="10"/>
        <v>0.67191400000000001</v>
      </c>
      <c r="S55" s="69">
        <f t="shared" si="10"/>
        <v>7.9463000000000006E-2</v>
      </c>
      <c r="T55" s="69">
        <f t="shared" si="10"/>
        <v>21.099070000000001</v>
      </c>
      <c r="U55" s="69">
        <f t="shared" si="11"/>
        <v>1.4324159999999999</v>
      </c>
      <c r="V55" s="69">
        <f t="shared" si="12"/>
        <v>24.301717</v>
      </c>
      <c r="X55" s="48" t="str">
        <f t="shared" si="13"/>
        <v>2019-06</v>
      </c>
      <c r="Y55" s="69">
        <f t="shared" si="1"/>
        <v>1.4480000000000001E-3</v>
      </c>
      <c r="Z55" s="69">
        <f t="shared" si="1"/>
        <v>0.47873300000000002</v>
      </c>
      <c r="AA55" s="69">
        <f t="shared" si="1"/>
        <v>0.60870800000000003</v>
      </c>
      <c r="AB55" s="69">
        <f t="shared" si="1"/>
        <v>4.5979999999999997E-3</v>
      </c>
      <c r="AC55" s="69">
        <f t="shared" si="14"/>
        <v>1.0934870000000001</v>
      </c>
      <c r="AE55" s="48" t="str">
        <f t="shared" si="15"/>
        <v>2019-06</v>
      </c>
      <c r="AF55" s="69">
        <f t="shared" ref="AF55:AX55" si="31">AF71/1000000</f>
        <v>0</v>
      </c>
      <c r="AG55" s="69">
        <f t="shared" si="31"/>
        <v>1.44E-4</v>
      </c>
      <c r="AH55" s="69">
        <f t="shared" si="31"/>
        <v>6.0000000000000002E-6</v>
      </c>
      <c r="AI55" s="69">
        <f t="shared" si="31"/>
        <v>0.14779900000000001</v>
      </c>
      <c r="AJ55" s="69">
        <f t="shared" si="31"/>
        <v>1.2E-5</v>
      </c>
      <c r="AK55" s="69">
        <f t="shared" si="31"/>
        <v>0.11940199999999999</v>
      </c>
      <c r="AL55" s="69">
        <f t="shared" si="31"/>
        <v>3.7199000000000003E-2</v>
      </c>
      <c r="AM55" s="69">
        <f t="shared" si="31"/>
        <v>0.54735800000000001</v>
      </c>
      <c r="AN55" s="69">
        <f t="shared" si="31"/>
        <v>4.052352</v>
      </c>
      <c r="AO55" s="69">
        <f t="shared" si="31"/>
        <v>6.2789999999999999E-3</v>
      </c>
      <c r="AP55" s="69">
        <f t="shared" ref="AP55:AU55" si="32">AP71/1000000</f>
        <v>3.0000000000000001E-6</v>
      </c>
      <c r="AQ55" s="69">
        <f t="shared" si="32"/>
        <v>6.5377000000000005E-2</v>
      </c>
      <c r="AR55" s="69">
        <f t="shared" si="32"/>
        <v>0</v>
      </c>
      <c r="AS55" s="69">
        <f t="shared" si="32"/>
        <v>0</v>
      </c>
      <c r="AT55" s="69">
        <f t="shared" si="32"/>
        <v>9.9999999999999995E-7</v>
      </c>
      <c r="AU55" s="69">
        <f t="shared" si="32"/>
        <v>1.9999999999999999E-6</v>
      </c>
      <c r="AV55" s="69">
        <f t="shared" si="31"/>
        <v>3.9999999999999998E-6</v>
      </c>
      <c r="AW55" s="69">
        <f t="shared" si="31"/>
        <v>1.63E-4</v>
      </c>
      <c r="AX55" s="69">
        <f t="shared" si="31"/>
        <v>2.12E-4</v>
      </c>
      <c r="AY55" s="69">
        <f t="shared" si="4"/>
        <v>4.9763130000000002</v>
      </c>
      <c r="BA55" s="48" t="str">
        <f t="shared" si="18"/>
        <v>2019-06</v>
      </c>
      <c r="BB55" s="69">
        <f t="shared" si="5"/>
        <v>7.9061000000000006E-2</v>
      </c>
    </row>
    <row r="56" spans="8:54" x14ac:dyDescent="0.15">
      <c r="I56" s="48" t="str">
        <f t="shared" si="6"/>
        <v>2019-07</v>
      </c>
      <c r="J56" s="69">
        <f t="shared" si="7"/>
        <v>8.2439029999999995</v>
      </c>
      <c r="K56" s="69">
        <f t="shared" si="7"/>
        <v>0.33063599999999999</v>
      </c>
      <c r="L56" s="69">
        <f t="shared" si="7"/>
        <v>0.42308699999999999</v>
      </c>
      <c r="M56" s="69">
        <f t="shared" si="7"/>
        <v>26.789296</v>
      </c>
      <c r="N56" s="69">
        <f>SUM(J56:M56)</f>
        <v>35.786922000000004</v>
      </c>
      <c r="P56" s="48" t="str">
        <f t="shared" si="9"/>
        <v>2019-07</v>
      </c>
      <c r="Q56" s="69">
        <f t="shared" si="10"/>
        <v>1.1673579999999999</v>
      </c>
      <c r="R56" s="69">
        <f t="shared" si="10"/>
        <v>0.35884500000000003</v>
      </c>
      <c r="S56" s="69">
        <f t="shared" si="10"/>
        <v>0.257301</v>
      </c>
      <c r="T56" s="69">
        <f t="shared" si="10"/>
        <v>20.229161000000001</v>
      </c>
      <c r="U56" s="69">
        <f t="shared" si="11"/>
        <v>4.5718000000000002E-2</v>
      </c>
      <c r="V56" s="69">
        <f t="shared" si="12"/>
        <v>22.058383000000003</v>
      </c>
      <c r="X56" s="48" t="str">
        <f t="shared" si="13"/>
        <v>2019-07</v>
      </c>
      <c r="Y56" s="69">
        <f t="shared" si="1"/>
        <v>1.521E-3</v>
      </c>
      <c r="Z56" s="69">
        <f t="shared" si="1"/>
        <v>0.53374999999999995</v>
      </c>
      <c r="AA56" s="69">
        <f t="shared" si="1"/>
        <v>0.81067</v>
      </c>
      <c r="AB56" s="69">
        <f t="shared" si="1"/>
        <v>1.3299999999999999E-2</v>
      </c>
      <c r="AC56" s="69">
        <f>SUM(Y56:AB56)</f>
        <v>1.3592409999999999</v>
      </c>
      <c r="AE56" s="48" t="str">
        <f t="shared" si="15"/>
        <v>2019-07</v>
      </c>
      <c r="AF56" s="69">
        <f t="shared" ref="AF56:AX56" si="33">AF72/1000000</f>
        <v>9.9999999999999995E-7</v>
      </c>
      <c r="AG56" s="69">
        <f t="shared" si="33"/>
        <v>7.0100000000000002E-4</v>
      </c>
      <c r="AH56" s="69">
        <f t="shared" si="33"/>
        <v>9.2E-5</v>
      </c>
      <c r="AI56" s="69">
        <f t="shared" si="33"/>
        <v>0.24899399999999999</v>
      </c>
      <c r="AJ56" s="69">
        <f t="shared" si="33"/>
        <v>1.5999999999999999E-5</v>
      </c>
      <c r="AK56" s="69">
        <f t="shared" si="33"/>
        <v>3.4398999999999999E-2</v>
      </c>
      <c r="AL56" s="69">
        <f t="shared" si="33"/>
        <v>2.3664999999999999E-2</v>
      </c>
      <c r="AM56" s="69">
        <f t="shared" si="33"/>
        <v>0.29607299999999998</v>
      </c>
      <c r="AN56" s="69">
        <f t="shared" si="33"/>
        <v>11.686695</v>
      </c>
      <c r="AO56" s="69">
        <f t="shared" si="33"/>
        <v>0</v>
      </c>
      <c r="AP56" s="69">
        <f t="shared" ref="AP56:AU56" si="34">AP72/1000000</f>
        <v>9.0000000000000002E-6</v>
      </c>
      <c r="AQ56" s="69">
        <f t="shared" si="34"/>
        <v>9.1399999999999999E-4</v>
      </c>
      <c r="AR56" s="69">
        <f t="shared" si="34"/>
        <v>9.9999999999999995E-7</v>
      </c>
      <c r="AS56" s="69">
        <f t="shared" si="34"/>
        <v>0</v>
      </c>
      <c r="AT56" s="69">
        <f t="shared" si="34"/>
        <v>2.0999999999999999E-5</v>
      </c>
      <c r="AU56" s="69">
        <f t="shared" si="34"/>
        <v>2.5999999999999998E-5</v>
      </c>
      <c r="AV56" s="69">
        <f t="shared" si="33"/>
        <v>0</v>
      </c>
      <c r="AW56" s="69">
        <f t="shared" si="33"/>
        <v>3.8000000000000002E-5</v>
      </c>
      <c r="AX56" s="69">
        <f t="shared" si="33"/>
        <v>8.6540000000000002E-3</v>
      </c>
      <c r="AY56" s="69">
        <f t="shared" si="4"/>
        <v>12.300299000000001</v>
      </c>
      <c r="BA56" s="48" t="str">
        <f t="shared" si="18"/>
        <v>2019-07</v>
      </c>
      <c r="BB56" s="69">
        <f t="shared" si="5"/>
        <v>1.8484E-2</v>
      </c>
    </row>
    <row r="57" spans="8:54" x14ac:dyDescent="0.15">
      <c r="I57" s="48" t="str">
        <f t="shared" si="6"/>
        <v>2019-08</v>
      </c>
      <c r="J57" s="69">
        <f t="shared" si="7"/>
        <v>5.6293790000000001</v>
      </c>
      <c r="K57" s="69">
        <f t="shared" si="7"/>
        <v>1.1335E-2</v>
      </c>
      <c r="L57" s="69">
        <f t="shared" si="7"/>
        <v>0.21756800000000001</v>
      </c>
      <c r="M57" s="69">
        <f t="shared" si="7"/>
        <v>22.889272999999999</v>
      </c>
      <c r="N57" s="69">
        <f>SUM(J57:M57)</f>
        <v>28.747554999999998</v>
      </c>
      <c r="P57" s="48" t="str">
        <f t="shared" si="9"/>
        <v>2019-08</v>
      </c>
      <c r="Q57" s="69">
        <f t="shared" si="10"/>
        <v>2.5426530000000001</v>
      </c>
      <c r="R57" s="69">
        <f t="shared" si="10"/>
        <v>0.248782</v>
      </c>
      <c r="S57" s="69">
        <f t="shared" si="10"/>
        <v>0.207126</v>
      </c>
      <c r="T57" s="69">
        <f t="shared" si="10"/>
        <v>19.420684000000001</v>
      </c>
      <c r="U57" s="69">
        <f t="shared" si="11"/>
        <v>3.7345000000000003E-2</v>
      </c>
      <c r="V57" s="69">
        <f t="shared" si="12"/>
        <v>22.456589999999998</v>
      </c>
      <c r="X57" s="48" t="str">
        <f t="shared" si="13"/>
        <v>2019-08</v>
      </c>
      <c r="Y57" s="69">
        <f t="shared" si="1"/>
        <v>1.5169999999999999E-3</v>
      </c>
      <c r="Z57" s="69">
        <f t="shared" si="1"/>
        <v>0.615402</v>
      </c>
      <c r="AA57" s="69">
        <f t="shared" si="1"/>
        <v>1.2599389999999999</v>
      </c>
      <c r="AB57" s="69">
        <f t="shared" si="1"/>
        <v>1.0243E-2</v>
      </c>
      <c r="AC57" s="69">
        <f>SUM(Y57:AB57)</f>
        <v>1.8871009999999999</v>
      </c>
      <c r="AE57" s="48" t="str">
        <f t="shared" si="15"/>
        <v>2019-08</v>
      </c>
      <c r="AF57" s="69">
        <f t="shared" ref="AF57:AX57" si="35">AF73/1000000</f>
        <v>6.0000000000000002E-5</v>
      </c>
      <c r="AG57" s="69">
        <f t="shared" si="35"/>
        <v>2.5790000000000001E-3</v>
      </c>
      <c r="AH57" s="69">
        <f t="shared" si="35"/>
        <v>1.751E-3</v>
      </c>
      <c r="AI57" s="69">
        <f t="shared" si="35"/>
        <v>0.39242199999999999</v>
      </c>
      <c r="AJ57" s="69">
        <f t="shared" si="35"/>
        <v>5.4500000000000002E-4</v>
      </c>
      <c r="AK57" s="69">
        <f t="shared" si="35"/>
        <v>1.2197E-2</v>
      </c>
      <c r="AL57" s="69">
        <f t="shared" si="35"/>
        <v>3.2419999999999997E-2</v>
      </c>
      <c r="AM57" s="69">
        <f t="shared" si="35"/>
        <v>0.25167699999999998</v>
      </c>
      <c r="AN57" s="69">
        <f t="shared" si="35"/>
        <v>8.5908700000000007</v>
      </c>
      <c r="AO57" s="69">
        <f t="shared" si="35"/>
        <v>6.9999999999999999E-6</v>
      </c>
      <c r="AP57" s="69">
        <f t="shared" ref="AP57:AU57" si="36">AP73/1000000</f>
        <v>6.0000000000000002E-6</v>
      </c>
      <c r="AQ57" s="69">
        <f t="shared" si="36"/>
        <v>0.106464</v>
      </c>
      <c r="AR57" s="69">
        <f t="shared" si="36"/>
        <v>2.0000000000000002E-5</v>
      </c>
      <c r="AS57" s="69">
        <f t="shared" si="36"/>
        <v>5.0000000000000004E-6</v>
      </c>
      <c r="AT57" s="69">
        <f t="shared" si="36"/>
        <v>2.617E-3</v>
      </c>
      <c r="AU57" s="69">
        <f t="shared" si="36"/>
        <v>6.2000000000000003E-5</v>
      </c>
      <c r="AV57" s="69">
        <f t="shared" si="35"/>
        <v>2.5999999999999998E-5</v>
      </c>
      <c r="AW57" s="69">
        <f t="shared" si="35"/>
        <v>4.2249999999999996E-3</v>
      </c>
      <c r="AX57" s="69">
        <f t="shared" si="35"/>
        <v>2.0999999999999999E-5</v>
      </c>
      <c r="AY57" s="69">
        <f t="shared" si="4"/>
        <v>9.3979740000000032</v>
      </c>
      <c r="BA57" s="48" t="str">
        <f t="shared" si="18"/>
        <v>2019-08</v>
      </c>
      <c r="BB57" s="69">
        <f t="shared" si="5"/>
        <v>8.9838000000000001E-2</v>
      </c>
    </row>
    <row r="58" spans="8:54" x14ac:dyDescent="0.15">
      <c r="H58" s="169"/>
      <c r="I58" s="48" t="str">
        <f t="shared" si="6"/>
        <v>2019-09</v>
      </c>
      <c r="J58" s="69">
        <f t="shared" si="7"/>
        <v>6.7156770000000003</v>
      </c>
      <c r="K58" s="69">
        <f t="shared" si="7"/>
        <v>6.9238999999999995E-2</v>
      </c>
      <c r="L58" s="69">
        <f t="shared" si="7"/>
        <v>0.351128</v>
      </c>
      <c r="M58" s="69">
        <f t="shared" si="7"/>
        <v>30.866142</v>
      </c>
      <c r="N58" s="69">
        <f>SUM(J58:M58)</f>
        <v>38.002186000000002</v>
      </c>
      <c r="P58" s="48" t="str">
        <f t="shared" si="9"/>
        <v>2019-09</v>
      </c>
      <c r="Q58" s="69">
        <f t="shared" si="10"/>
        <v>2.8978470000000001</v>
      </c>
      <c r="R58" s="69">
        <f t="shared" si="10"/>
        <v>0.52424400000000004</v>
      </c>
      <c r="S58" s="69">
        <f t="shared" si="10"/>
        <v>0.23794199999999999</v>
      </c>
      <c r="T58" s="69">
        <f t="shared" si="10"/>
        <v>28.953866000000001</v>
      </c>
      <c r="U58" s="69">
        <f t="shared" si="11"/>
        <v>3.3190999999999998E-2</v>
      </c>
      <c r="V58" s="69">
        <f t="shared" si="12"/>
        <v>32.647090000000006</v>
      </c>
      <c r="X58" s="48" t="str">
        <f t="shared" si="13"/>
        <v>2019-09</v>
      </c>
      <c r="Y58" s="69">
        <f t="shared" si="1"/>
        <v>1.523E-3</v>
      </c>
      <c r="Z58" s="69">
        <f t="shared" si="1"/>
        <v>0.67657400000000001</v>
      </c>
      <c r="AA58" s="69">
        <f t="shared" si="1"/>
        <v>1.2144440000000001</v>
      </c>
      <c r="AB58" s="69">
        <f t="shared" si="1"/>
        <v>1.295E-2</v>
      </c>
      <c r="AC58" s="69">
        <f>SUM(Y58:AB58)</f>
        <v>1.905491</v>
      </c>
      <c r="AE58" s="48" t="str">
        <f t="shared" si="15"/>
        <v>2019-09</v>
      </c>
      <c r="AF58" s="69">
        <f t="shared" ref="AF58:AX58" si="37">AF74/1000000</f>
        <v>0</v>
      </c>
      <c r="AG58" s="69">
        <f t="shared" si="37"/>
        <v>3.0709999999999999E-3</v>
      </c>
      <c r="AH58" s="69">
        <f t="shared" si="37"/>
        <v>9.9999999999999995E-7</v>
      </c>
      <c r="AI58" s="69">
        <f t="shared" si="37"/>
        <v>0.62909300000000001</v>
      </c>
      <c r="AJ58" s="69">
        <f t="shared" si="37"/>
        <v>2.0666E-2</v>
      </c>
      <c r="AK58" s="69">
        <f t="shared" si="37"/>
        <v>8.6623000000000006E-2</v>
      </c>
      <c r="AL58" s="69">
        <f t="shared" si="37"/>
        <v>1.5075E-2</v>
      </c>
      <c r="AM58" s="69">
        <f t="shared" si="37"/>
        <v>8.2358000000000001E-2</v>
      </c>
      <c r="AN58" s="69">
        <f t="shared" si="37"/>
        <v>13.238863</v>
      </c>
      <c r="AO58" s="69">
        <f t="shared" si="37"/>
        <v>9.9999999999999995E-7</v>
      </c>
      <c r="AP58" s="69">
        <f t="shared" ref="AP58:AU58" si="38">AP74/1000000</f>
        <v>9.9999999999999995E-7</v>
      </c>
      <c r="AQ58" s="69">
        <f t="shared" si="38"/>
        <v>3.9999999999999998E-6</v>
      </c>
      <c r="AR58" s="69">
        <f t="shared" si="38"/>
        <v>0</v>
      </c>
      <c r="AS58" s="69">
        <f t="shared" si="38"/>
        <v>0</v>
      </c>
      <c r="AT58" s="69">
        <f t="shared" si="38"/>
        <v>9.9999999999999995E-7</v>
      </c>
      <c r="AU58" s="69">
        <f t="shared" si="38"/>
        <v>9.9999999999999995E-7</v>
      </c>
      <c r="AV58" s="69">
        <f t="shared" si="37"/>
        <v>0</v>
      </c>
      <c r="AW58" s="69">
        <f t="shared" si="37"/>
        <v>0</v>
      </c>
      <c r="AX58" s="69">
        <f t="shared" si="37"/>
        <v>3.9999999999999998E-6</v>
      </c>
      <c r="AY58" s="69">
        <f t="shared" si="4"/>
        <v>14.075761999999997</v>
      </c>
      <c r="BA58" s="48" t="str">
        <f t="shared" si="18"/>
        <v>2019-09</v>
      </c>
      <c r="BB58" s="69">
        <f t="shared" si="5"/>
        <v>1.2773E-2</v>
      </c>
    </row>
    <row r="59" spans="8:54" x14ac:dyDescent="0.15">
      <c r="H59" s="169"/>
      <c r="I59" s="170" t="s">
        <v>63</v>
      </c>
      <c r="J59" s="171">
        <f>SUM(J47:J58)</f>
        <v>89.661795999999995</v>
      </c>
      <c r="K59" s="171">
        <f>SUM(K47:K58)</f>
        <v>3.126042</v>
      </c>
      <c r="L59" s="171">
        <f>SUM(L47:L58)</f>
        <v>4.3274410000000003</v>
      </c>
      <c r="M59" s="171">
        <f>SUM(M47:M58)</f>
        <v>367.82910500000003</v>
      </c>
      <c r="N59" s="171">
        <f>SUM(N47:N58)</f>
        <v>464.94438399999996</v>
      </c>
      <c r="P59" s="170" t="s">
        <v>63</v>
      </c>
      <c r="Q59" s="171">
        <f t="shared" ref="Q59:V59" si="39">SUM(Q47:Q58)</f>
        <v>22.518521999999997</v>
      </c>
      <c r="R59" s="171">
        <f t="shared" si="39"/>
        <v>7.2330570000000005</v>
      </c>
      <c r="S59" s="171">
        <f t="shared" si="39"/>
        <v>6.9509519999999991</v>
      </c>
      <c r="T59" s="171">
        <f t="shared" si="39"/>
        <v>330.01486399999999</v>
      </c>
      <c r="U59" s="171">
        <f t="shared" si="39"/>
        <v>14.921672000000001</v>
      </c>
      <c r="V59" s="171">
        <f t="shared" si="39"/>
        <v>381.63906700000001</v>
      </c>
      <c r="X59" s="170" t="s">
        <v>63</v>
      </c>
      <c r="Y59" s="171">
        <f>SUM(Y47:Y58)</f>
        <v>1.5813999999999998E-2</v>
      </c>
      <c r="Z59" s="171">
        <f>SUM(Z47:Z58)</f>
        <v>11.453134</v>
      </c>
      <c r="AA59" s="171">
        <f>SUM(AA47:AA58)</f>
        <v>13.179186</v>
      </c>
      <c r="AB59" s="171">
        <f>SUM(AB47:AB58)</f>
        <v>0.110499</v>
      </c>
      <c r="AC59" s="171">
        <f>SUM(AC47:AC58)</f>
        <v>24.758633000000007</v>
      </c>
      <c r="AE59" s="170" t="s">
        <v>63</v>
      </c>
      <c r="AF59" s="171">
        <f t="shared" ref="AF59:AY59" si="40">SUM(AF47:AF58)</f>
        <v>3.2200000000000002E-4</v>
      </c>
      <c r="AG59" s="171">
        <f t="shared" si="40"/>
        <v>1.1664000000000001E-2</v>
      </c>
      <c r="AH59" s="171">
        <f t="shared" si="40"/>
        <v>2.2170000000000002E-3</v>
      </c>
      <c r="AI59" s="171">
        <f t="shared" si="40"/>
        <v>2.3838180000000002</v>
      </c>
      <c r="AJ59" s="171">
        <f t="shared" si="40"/>
        <v>2.2142000000000002E-2</v>
      </c>
      <c r="AK59" s="171">
        <f t="shared" si="40"/>
        <v>1.0289220000000001</v>
      </c>
      <c r="AL59" s="171">
        <f t="shared" si="40"/>
        <v>0.236646</v>
      </c>
      <c r="AM59" s="171">
        <f t="shared" si="40"/>
        <v>3.3911829999999998</v>
      </c>
      <c r="AN59" s="171">
        <f t="shared" si="40"/>
        <v>64.148218</v>
      </c>
      <c r="AO59" s="171">
        <f t="shared" si="40"/>
        <v>3.4202000000000003E-2</v>
      </c>
      <c r="AP59" s="171">
        <f t="shared" ref="AP59:AU59" si="41">SUM(AP47:AP58)</f>
        <v>2.8043999999999999E-2</v>
      </c>
      <c r="AQ59" s="171">
        <f t="shared" si="41"/>
        <v>0.21149800000000002</v>
      </c>
      <c r="AR59" s="171">
        <f t="shared" si="41"/>
        <v>4.5700000000000005E-4</v>
      </c>
      <c r="AS59" s="171">
        <f t="shared" si="41"/>
        <v>3.1999999999999999E-5</v>
      </c>
      <c r="AT59" s="171">
        <f t="shared" si="41"/>
        <v>2.6880000000000003E-3</v>
      </c>
      <c r="AU59" s="171">
        <f t="shared" si="41"/>
        <v>2.0279999999999999E-3</v>
      </c>
      <c r="AV59" s="171">
        <f t="shared" si="40"/>
        <v>1.13E-4</v>
      </c>
      <c r="AW59" s="171">
        <f t="shared" si="40"/>
        <v>5.3839999999999999E-3</v>
      </c>
      <c r="AX59" s="171">
        <f t="shared" si="40"/>
        <v>1.5843000000000003E-2</v>
      </c>
      <c r="AY59" s="171">
        <f t="shared" si="40"/>
        <v>71.525421000000009</v>
      </c>
      <c r="BA59" s="170" t="s">
        <v>63</v>
      </c>
      <c r="BB59" s="171">
        <f>SUM(BB47:BB58)</f>
        <v>1.169605</v>
      </c>
    </row>
    <row r="60" spans="8:54" ht="15" x14ac:dyDescent="0.2">
      <c r="H60" s="169"/>
      <c r="I60" s="647"/>
      <c r="J60" s="647"/>
      <c r="K60" s="647"/>
      <c r="L60" s="647"/>
      <c r="M60" s="647"/>
      <c r="N60" s="647"/>
      <c r="O60" s="647"/>
      <c r="P60" s="647"/>
      <c r="Q60" s="647"/>
      <c r="R60" s="647"/>
      <c r="S60" s="647"/>
      <c r="T60" s="647"/>
      <c r="U60" s="647"/>
      <c r="V60" s="647"/>
      <c r="W60" s="647"/>
      <c r="X60" s="647"/>
      <c r="Y60" s="647"/>
      <c r="Z60" s="647"/>
      <c r="AA60" s="647"/>
      <c r="AB60" s="647"/>
      <c r="AC60" s="647"/>
      <c r="AD60" s="647"/>
      <c r="AE60" s="647"/>
      <c r="AF60" s="647"/>
      <c r="AG60" s="647"/>
      <c r="AH60" s="647"/>
      <c r="AI60" s="647"/>
      <c r="AJ60" s="647"/>
      <c r="AK60" s="647"/>
      <c r="AL60" s="647"/>
      <c r="AM60" s="647"/>
      <c r="AN60" s="647"/>
      <c r="AO60" s="647"/>
      <c r="AP60" s="647"/>
      <c r="AQ60" s="647"/>
      <c r="AR60" s="647"/>
      <c r="AS60" s="647"/>
      <c r="AT60" s="647"/>
      <c r="AU60" s="647"/>
      <c r="AV60" s="647"/>
      <c r="AW60" s="647"/>
      <c r="AX60" s="647"/>
      <c r="AY60" s="647"/>
      <c r="AZ60" s="647"/>
      <c r="BA60" s="647"/>
      <c r="BB60" s="647"/>
    </row>
    <row r="61" spans="8:54" x14ac:dyDescent="0.15">
      <c r="H61" s="169"/>
      <c r="I61" s="164" t="s">
        <v>150</v>
      </c>
      <c r="J61" s="164"/>
      <c r="P61" s="164" t="s">
        <v>150</v>
      </c>
      <c r="Q61" s="164"/>
      <c r="X61" s="164" t="s">
        <v>150</v>
      </c>
      <c r="AE61" s="164" t="s">
        <v>150</v>
      </c>
      <c r="BA61" s="164" t="s">
        <v>150</v>
      </c>
    </row>
    <row r="62" spans="8:54" ht="28" x14ac:dyDescent="0.15">
      <c r="H62" s="169"/>
      <c r="I62" s="122" t="s">
        <v>98</v>
      </c>
      <c r="J62" s="627" t="s">
        <v>163</v>
      </c>
      <c r="K62" s="628" t="s">
        <v>151</v>
      </c>
      <c r="L62" s="628" t="s">
        <v>152</v>
      </c>
      <c r="M62" s="628" t="s">
        <v>153</v>
      </c>
      <c r="N62" s="628" t="s">
        <v>63</v>
      </c>
      <c r="O62" s="197"/>
      <c r="P62" s="122" t="s">
        <v>98</v>
      </c>
      <c r="Q62" s="631" t="s">
        <v>154</v>
      </c>
      <c r="R62" s="631" t="s">
        <v>152</v>
      </c>
      <c r="S62" s="631" t="s">
        <v>155</v>
      </c>
      <c r="T62" s="631" t="s">
        <v>153</v>
      </c>
      <c r="U62" s="631" t="s">
        <v>156</v>
      </c>
      <c r="V62" s="628" t="s">
        <v>63</v>
      </c>
      <c r="W62" s="197"/>
      <c r="X62" s="122" t="s">
        <v>98</v>
      </c>
      <c r="Y62" s="629" t="s">
        <v>157</v>
      </c>
      <c r="Z62" s="631" t="s">
        <v>158</v>
      </c>
      <c r="AA62" s="631" t="s">
        <v>159</v>
      </c>
      <c r="AB62" s="631" t="s">
        <v>160</v>
      </c>
      <c r="AC62" s="628" t="s">
        <v>63</v>
      </c>
      <c r="AD62" s="197"/>
      <c r="AE62" s="122" t="s">
        <v>98</v>
      </c>
      <c r="AF62" s="629" t="s">
        <v>653</v>
      </c>
      <c r="AG62" s="631" t="s">
        <v>703</v>
      </c>
      <c r="AH62" s="631" t="s">
        <v>867</v>
      </c>
      <c r="AI62" s="631" t="s">
        <v>654</v>
      </c>
      <c r="AJ62" s="629" t="s">
        <v>765</v>
      </c>
      <c r="AK62" s="631" t="s">
        <v>766</v>
      </c>
      <c r="AL62" s="631" t="s">
        <v>767</v>
      </c>
      <c r="AM62" s="631" t="s">
        <v>868</v>
      </c>
      <c r="AN62" s="631" t="s">
        <v>768</v>
      </c>
      <c r="AO62" s="629" t="s">
        <v>769</v>
      </c>
      <c r="AP62" s="629" t="s">
        <v>770</v>
      </c>
      <c r="AQ62" s="629" t="s">
        <v>771</v>
      </c>
      <c r="AR62" s="629" t="s">
        <v>869</v>
      </c>
      <c r="AS62" s="629" t="s">
        <v>772</v>
      </c>
      <c r="AT62" s="629" t="s">
        <v>870</v>
      </c>
      <c r="AU62" s="629" t="s">
        <v>773</v>
      </c>
      <c r="AV62" s="631" t="s">
        <v>871</v>
      </c>
      <c r="AW62" s="631" t="s">
        <v>774</v>
      </c>
      <c r="AX62" s="631" t="s">
        <v>775</v>
      </c>
      <c r="AY62" s="628" t="s">
        <v>63</v>
      </c>
      <c r="AZ62" s="197"/>
      <c r="BA62" s="122" t="s">
        <v>98</v>
      </c>
      <c r="BB62" s="630" t="s">
        <v>776</v>
      </c>
    </row>
    <row r="63" spans="8:54" x14ac:dyDescent="0.15">
      <c r="I63" s="48" t="s">
        <v>902</v>
      </c>
      <c r="J63" s="173">
        <v>1662173</v>
      </c>
      <c r="K63" s="173">
        <v>52668</v>
      </c>
      <c r="L63" s="173">
        <v>108107</v>
      </c>
      <c r="M63" s="173">
        <v>41903399</v>
      </c>
      <c r="N63" s="173">
        <f>SUM(J63:M63)</f>
        <v>43726347</v>
      </c>
      <c r="P63" s="48" t="s">
        <v>902</v>
      </c>
      <c r="Q63" s="173">
        <v>1707604</v>
      </c>
      <c r="R63" s="173">
        <v>375672</v>
      </c>
      <c r="S63" s="173">
        <v>879162</v>
      </c>
      <c r="T63" s="173">
        <v>33372834</v>
      </c>
      <c r="U63" s="173">
        <v>844990</v>
      </c>
      <c r="V63" s="173">
        <f t="shared" ref="V63:V74" si="42">SUM(Q63:U63)</f>
        <v>37180262</v>
      </c>
      <c r="X63" s="48" t="s">
        <v>902</v>
      </c>
      <c r="Y63" s="173">
        <v>813</v>
      </c>
      <c r="Z63" s="173">
        <v>1416171</v>
      </c>
      <c r="AA63" s="173">
        <v>2345311</v>
      </c>
      <c r="AB63" s="173">
        <v>16868</v>
      </c>
      <c r="AC63" s="173">
        <f>SUM(Y63:AB63)</f>
        <v>3779163</v>
      </c>
      <c r="AE63" s="48" t="s">
        <v>902</v>
      </c>
      <c r="AF63" s="173">
        <v>102</v>
      </c>
      <c r="AG63" s="173">
        <v>1678</v>
      </c>
      <c r="AH63" s="173">
        <v>93</v>
      </c>
      <c r="AI63" s="173">
        <v>75553</v>
      </c>
      <c r="AJ63" s="173">
        <v>56</v>
      </c>
      <c r="AK63" s="173">
        <v>67084</v>
      </c>
      <c r="AL63" s="173">
        <v>6025</v>
      </c>
      <c r="AM63" s="173">
        <v>75874</v>
      </c>
      <c r="AN63" s="173">
        <v>2183995</v>
      </c>
      <c r="AO63" s="173">
        <v>4</v>
      </c>
      <c r="AP63" s="173">
        <v>16</v>
      </c>
      <c r="AQ63" s="173">
        <v>75</v>
      </c>
      <c r="AR63" s="173">
        <v>4</v>
      </c>
      <c r="AS63" s="173">
        <v>4</v>
      </c>
      <c r="AT63" s="173">
        <v>8</v>
      </c>
      <c r="AU63" s="173">
        <v>1037</v>
      </c>
      <c r="AV63" s="173">
        <v>16</v>
      </c>
      <c r="AW63" s="173">
        <v>264</v>
      </c>
      <c r="AX63" s="173">
        <v>25</v>
      </c>
      <c r="AY63" s="173">
        <f t="shared" ref="AY63:AY74" si="43">SUM(AF63:AX63)</f>
        <v>2411913</v>
      </c>
      <c r="BA63" s="48" t="s">
        <v>902</v>
      </c>
      <c r="BB63" s="173">
        <v>213275</v>
      </c>
    </row>
    <row r="64" spans="8:54" x14ac:dyDescent="0.15">
      <c r="I64" s="48" t="s">
        <v>903</v>
      </c>
      <c r="J64" s="173">
        <v>2419919</v>
      </c>
      <c r="K64" s="173">
        <v>837359</v>
      </c>
      <c r="L64" s="173">
        <v>156739</v>
      </c>
      <c r="M64" s="173">
        <v>38115711</v>
      </c>
      <c r="N64" s="173">
        <f t="shared" ref="N64:N70" si="44">SUM(J64:M64)</f>
        <v>41529728</v>
      </c>
      <c r="P64" s="48" t="s">
        <v>903</v>
      </c>
      <c r="Q64" s="173">
        <v>2480505</v>
      </c>
      <c r="R64" s="173">
        <v>503384</v>
      </c>
      <c r="S64" s="173">
        <v>922764</v>
      </c>
      <c r="T64" s="173">
        <v>27309379</v>
      </c>
      <c r="U64" s="173">
        <v>2590766</v>
      </c>
      <c r="V64" s="173">
        <f t="shared" si="42"/>
        <v>33806798</v>
      </c>
      <c r="X64" s="48" t="s">
        <v>903</v>
      </c>
      <c r="Y64" s="173">
        <v>2021</v>
      </c>
      <c r="Z64" s="173">
        <v>1343568</v>
      </c>
      <c r="AA64" s="173">
        <v>1628873</v>
      </c>
      <c r="AB64" s="173">
        <v>5849</v>
      </c>
      <c r="AC64" s="173">
        <f t="shared" ref="AC64:AC70" si="45">SUM(Y64:AB64)</f>
        <v>2980311</v>
      </c>
      <c r="AE64" s="48" t="s">
        <v>903</v>
      </c>
      <c r="AF64" s="173">
        <v>24</v>
      </c>
      <c r="AG64" s="173">
        <v>927</v>
      </c>
      <c r="AH64" s="173">
        <v>121</v>
      </c>
      <c r="AI64" s="173">
        <v>123772</v>
      </c>
      <c r="AJ64" s="173">
        <v>29</v>
      </c>
      <c r="AK64" s="173">
        <v>139206</v>
      </c>
      <c r="AL64" s="173">
        <v>10526</v>
      </c>
      <c r="AM64" s="173">
        <v>250223</v>
      </c>
      <c r="AN64" s="173">
        <v>2641878</v>
      </c>
      <c r="AO64" s="173">
        <v>3</v>
      </c>
      <c r="AP64" s="173">
        <v>27</v>
      </c>
      <c r="AQ64" s="173">
        <v>9641</v>
      </c>
      <c r="AR64" s="173">
        <v>2</v>
      </c>
      <c r="AS64" s="173">
        <v>2</v>
      </c>
      <c r="AT64" s="173">
        <v>4</v>
      </c>
      <c r="AU64" s="173">
        <v>74</v>
      </c>
      <c r="AV64" s="173">
        <v>23</v>
      </c>
      <c r="AW64" s="173">
        <v>95</v>
      </c>
      <c r="AX64" s="173">
        <v>14</v>
      </c>
      <c r="AY64" s="173">
        <f t="shared" si="43"/>
        <v>3176591</v>
      </c>
      <c r="BA64" s="48" t="s">
        <v>903</v>
      </c>
      <c r="BB64" s="173">
        <v>28728</v>
      </c>
    </row>
    <row r="65" spans="9:54" x14ac:dyDescent="0.15">
      <c r="I65" s="48" t="s">
        <v>904</v>
      </c>
      <c r="J65" s="173">
        <v>4752294</v>
      </c>
      <c r="K65" s="173">
        <v>1027567</v>
      </c>
      <c r="L65" s="173">
        <v>261664</v>
      </c>
      <c r="M65" s="173">
        <v>27124201</v>
      </c>
      <c r="N65" s="173">
        <f t="shared" si="44"/>
        <v>33165726</v>
      </c>
      <c r="P65" s="48" t="s">
        <v>904</v>
      </c>
      <c r="Q65" s="173">
        <v>3779373</v>
      </c>
      <c r="R65" s="173">
        <v>565940</v>
      </c>
      <c r="S65" s="173">
        <v>901847</v>
      </c>
      <c r="T65" s="173">
        <v>26948661</v>
      </c>
      <c r="U65" s="173">
        <v>2033719</v>
      </c>
      <c r="V65" s="173">
        <f t="shared" si="42"/>
        <v>34229540</v>
      </c>
      <c r="X65" s="48" t="s">
        <v>904</v>
      </c>
      <c r="Y65" s="173">
        <v>748</v>
      </c>
      <c r="Z65" s="173">
        <v>1348121</v>
      </c>
      <c r="AA65" s="173">
        <v>986817</v>
      </c>
      <c r="AB65" s="173">
        <v>8374</v>
      </c>
      <c r="AC65" s="173">
        <f t="shared" si="45"/>
        <v>2344060</v>
      </c>
      <c r="AE65" s="48" t="s">
        <v>904</v>
      </c>
      <c r="AF65" s="173">
        <v>0</v>
      </c>
      <c r="AG65" s="173">
        <v>3</v>
      </c>
      <c r="AH65" s="173">
        <v>1</v>
      </c>
      <c r="AI65" s="173">
        <v>79072</v>
      </c>
      <c r="AJ65" s="173">
        <v>2</v>
      </c>
      <c r="AK65" s="173">
        <v>243510</v>
      </c>
      <c r="AL65" s="173">
        <v>17717</v>
      </c>
      <c r="AM65" s="173">
        <v>200953</v>
      </c>
      <c r="AN65" s="173">
        <v>2262106</v>
      </c>
      <c r="AO65" s="173">
        <v>0</v>
      </c>
      <c r="AP65" s="173">
        <v>73</v>
      </c>
      <c r="AQ65" s="173">
        <v>4866</v>
      </c>
      <c r="AR65" s="173">
        <v>0</v>
      </c>
      <c r="AS65" s="173">
        <v>0</v>
      </c>
      <c r="AT65" s="173">
        <v>0</v>
      </c>
      <c r="AU65" s="173">
        <v>14</v>
      </c>
      <c r="AV65" s="173">
        <v>0</v>
      </c>
      <c r="AW65" s="173">
        <v>0</v>
      </c>
      <c r="AX65" s="173">
        <v>2</v>
      </c>
      <c r="AY65" s="173">
        <f t="shared" si="43"/>
        <v>2808319</v>
      </c>
      <c r="BA65" s="48" t="s">
        <v>904</v>
      </c>
      <c r="BB65" s="173">
        <v>268234</v>
      </c>
    </row>
    <row r="66" spans="9:54" x14ac:dyDescent="0.15">
      <c r="I66" s="48" t="s">
        <v>905</v>
      </c>
      <c r="J66" s="173">
        <v>1035629</v>
      </c>
      <c r="K66" s="173">
        <v>129226</v>
      </c>
      <c r="L66" s="173">
        <v>28624</v>
      </c>
      <c r="M66" s="173">
        <v>32175338</v>
      </c>
      <c r="N66" s="173">
        <f t="shared" si="44"/>
        <v>33368817</v>
      </c>
      <c r="P66" s="48" t="s">
        <v>905</v>
      </c>
      <c r="Q66" s="173">
        <v>1757827</v>
      </c>
      <c r="R66" s="173">
        <v>274874</v>
      </c>
      <c r="S66" s="173">
        <v>1998912</v>
      </c>
      <c r="T66" s="173">
        <v>31478056</v>
      </c>
      <c r="U66" s="173">
        <v>1327301</v>
      </c>
      <c r="V66" s="173">
        <f t="shared" si="42"/>
        <v>36836970</v>
      </c>
      <c r="X66" s="48" t="s">
        <v>905</v>
      </c>
      <c r="Y66" s="173">
        <v>748</v>
      </c>
      <c r="Z66" s="173">
        <v>1325371</v>
      </c>
      <c r="AA66" s="173">
        <v>929868</v>
      </c>
      <c r="AB66" s="173">
        <v>2023</v>
      </c>
      <c r="AC66" s="173">
        <f t="shared" si="45"/>
        <v>2258010</v>
      </c>
      <c r="AE66" s="48" t="s">
        <v>905</v>
      </c>
      <c r="AF66" s="173">
        <v>39</v>
      </c>
      <c r="AG66" s="173">
        <v>1258</v>
      </c>
      <c r="AH66" s="173">
        <v>10</v>
      </c>
      <c r="AI66" s="173">
        <v>92337</v>
      </c>
      <c r="AJ66" s="173">
        <v>189</v>
      </c>
      <c r="AK66" s="173">
        <v>92559</v>
      </c>
      <c r="AL66" s="173">
        <v>29419</v>
      </c>
      <c r="AM66" s="173">
        <v>400667</v>
      </c>
      <c r="AN66" s="173">
        <v>3838074</v>
      </c>
      <c r="AO66" s="173">
        <v>492</v>
      </c>
      <c r="AP66" s="173">
        <v>491</v>
      </c>
      <c r="AQ66" s="173">
        <v>63</v>
      </c>
      <c r="AR66" s="173">
        <v>6</v>
      </c>
      <c r="AS66" s="173">
        <v>14</v>
      </c>
      <c r="AT66" s="173">
        <v>9</v>
      </c>
      <c r="AU66" s="173">
        <v>35</v>
      </c>
      <c r="AV66" s="173">
        <v>0</v>
      </c>
      <c r="AW66" s="173">
        <v>76</v>
      </c>
      <c r="AX66" s="173">
        <v>7</v>
      </c>
      <c r="AY66" s="173">
        <f t="shared" si="43"/>
        <v>4455745</v>
      </c>
      <c r="BA66" s="48" t="s">
        <v>905</v>
      </c>
      <c r="BB66" s="173">
        <v>153567</v>
      </c>
    </row>
    <row r="67" spans="9:54" x14ac:dyDescent="0.15">
      <c r="I67" s="48" t="s">
        <v>906</v>
      </c>
      <c r="J67" s="173">
        <v>3503772</v>
      </c>
      <c r="K67" s="173">
        <v>273190</v>
      </c>
      <c r="L67" s="173">
        <v>710840</v>
      </c>
      <c r="M67" s="173">
        <v>33873855</v>
      </c>
      <c r="N67" s="173">
        <f t="shared" si="44"/>
        <v>38361657</v>
      </c>
      <c r="P67" s="48" t="s">
        <v>906</v>
      </c>
      <c r="Q67" s="173">
        <v>1200795</v>
      </c>
      <c r="R67" s="173">
        <v>929513</v>
      </c>
      <c r="S67" s="173">
        <v>546444</v>
      </c>
      <c r="T67" s="173">
        <v>28906257</v>
      </c>
      <c r="U67" s="173">
        <v>1263110</v>
      </c>
      <c r="V67" s="173">
        <f t="shared" si="42"/>
        <v>32846119</v>
      </c>
      <c r="X67" s="48" t="s">
        <v>906</v>
      </c>
      <c r="Y67" s="173">
        <v>879</v>
      </c>
      <c r="Z67" s="173">
        <v>1298661</v>
      </c>
      <c r="AA67" s="173">
        <v>701792</v>
      </c>
      <c r="AB67" s="173">
        <v>4007</v>
      </c>
      <c r="AC67" s="173">
        <f t="shared" si="45"/>
        <v>2005339</v>
      </c>
      <c r="AE67" s="48" t="s">
        <v>906</v>
      </c>
      <c r="AF67" s="173">
        <v>31</v>
      </c>
      <c r="AG67" s="173">
        <v>34</v>
      </c>
      <c r="AH67" s="173">
        <v>20</v>
      </c>
      <c r="AI67" s="173">
        <v>67151</v>
      </c>
      <c r="AJ67" s="173">
        <v>353</v>
      </c>
      <c r="AK67" s="173">
        <v>24673</v>
      </c>
      <c r="AL67" s="173">
        <v>2907</v>
      </c>
      <c r="AM67" s="173">
        <v>282579</v>
      </c>
      <c r="AN67" s="173">
        <v>2008748</v>
      </c>
      <c r="AO67" s="173">
        <v>5694</v>
      </c>
      <c r="AP67" s="173">
        <v>27399</v>
      </c>
      <c r="AQ67" s="173">
        <v>23655</v>
      </c>
      <c r="AR67" s="173">
        <v>2</v>
      </c>
      <c r="AS67" s="173">
        <v>2</v>
      </c>
      <c r="AT67" s="173">
        <v>7</v>
      </c>
      <c r="AU67" s="173">
        <v>27</v>
      </c>
      <c r="AV67" s="173">
        <v>12</v>
      </c>
      <c r="AW67" s="173">
        <v>170</v>
      </c>
      <c r="AX67" s="173">
        <v>11</v>
      </c>
      <c r="AY67" s="173">
        <f t="shared" si="43"/>
        <v>2443475</v>
      </c>
      <c r="BA67" s="48" t="s">
        <v>906</v>
      </c>
      <c r="BB67" s="173">
        <v>135751</v>
      </c>
    </row>
    <row r="68" spans="9:54" x14ac:dyDescent="0.15">
      <c r="I68" s="48" t="s">
        <v>907</v>
      </c>
      <c r="J68" s="173">
        <v>26206833</v>
      </c>
      <c r="K68" s="173">
        <v>59981</v>
      </c>
      <c r="L68" s="173">
        <v>1155967</v>
      </c>
      <c r="M68" s="173">
        <v>28336697</v>
      </c>
      <c r="N68" s="173">
        <f t="shared" si="44"/>
        <v>55759478</v>
      </c>
      <c r="P68" s="48" t="s">
        <v>907</v>
      </c>
      <c r="Q68" s="173">
        <v>1453226</v>
      </c>
      <c r="R68" s="173">
        <v>1635803</v>
      </c>
      <c r="S68" s="173">
        <v>395757</v>
      </c>
      <c r="T68" s="173">
        <v>31012772</v>
      </c>
      <c r="U68" s="173">
        <v>1030833</v>
      </c>
      <c r="V68" s="173">
        <f t="shared" si="42"/>
        <v>35528391</v>
      </c>
      <c r="X68" s="48" t="s">
        <v>907</v>
      </c>
      <c r="Y68" s="173">
        <v>1497</v>
      </c>
      <c r="Z68" s="173">
        <v>1302274</v>
      </c>
      <c r="AA68" s="173">
        <v>734269</v>
      </c>
      <c r="AB68" s="173">
        <v>10446</v>
      </c>
      <c r="AC68" s="173">
        <f t="shared" si="45"/>
        <v>2048486</v>
      </c>
      <c r="AE68" s="48" t="s">
        <v>907</v>
      </c>
      <c r="AF68" s="173">
        <v>5</v>
      </c>
      <c r="AG68" s="173">
        <v>37</v>
      </c>
      <c r="AH68" s="173">
        <v>48</v>
      </c>
      <c r="AI68" s="173">
        <v>111450</v>
      </c>
      <c r="AJ68" s="173">
        <v>40</v>
      </c>
      <c r="AK68" s="173">
        <v>62600</v>
      </c>
      <c r="AL68" s="173">
        <v>9547</v>
      </c>
      <c r="AM68" s="173">
        <v>307924</v>
      </c>
      <c r="AN68" s="173">
        <v>2476337</v>
      </c>
      <c r="AO68" s="173">
        <v>21714</v>
      </c>
      <c r="AP68" s="173">
        <v>7</v>
      </c>
      <c r="AQ68" s="173">
        <v>87</v>
      </c>
      <c r="AR68" s="173">
        <v>0</v>
      </c>
      <c r="AS68" s="173">
        <v>0</v>
      </c>
      <c r="AT68" s="173">
        <v>0</v>
      </c>
      <c r="AU68" s="173">
        <v>47</v>
      </c>
      <c r="AV68" s="173">
        <v>0</v>
      </c>
      <c r="AW68" s="173">
        <v>115</v>
      </c>
      <c r="AX68" s="173">
        <v>6858</v>
      </c>
      <c r="AY68" s="173">
        <f t="shared" si="43"/>
        <v>2996816</v>
      </c>
      <c r="BA68" s="48" t="s">
        <v>907</v>
      </c>
      <c r="BB68" s="173">
        <v>25101</v>
      </c>
    </row>
    <row r="69" spans="9:54" x14ac:dyDescent="0.15">
      <c r="I69" s="48" t="s">
        <v>908</v>
      </c>
      <c r="J69" s="173">
        <v>16474437</v>
      </c>
      <c r="K69" s="173">
        <v>66722</v>
      </c>
      <c r="L69" s="173">
        <v>275180</v>
      </c>
      <c r="M69" s="173">
        <v>31118645</v>
      </c>
      <c r="N69" s="173">
        <f t="shared" si="44"/>
        <v>47934984</v>
      </c>
      <c r="P69" s="48" t="s">
        <v>908</v>
      </c>
      <c r="Q69" s="173">
        <v>1879905</v>
      </c>
      <c r="R69" s="173">
        <v>309238</v>
      </c>
      <c r="S69" s="173">
        <v>307971</v>
      </c>
      <c r="T69" s="173">
        <v>29334869</v>
      </c>
      <c r="U69" s="173">
        <v>1619284</v>
      </c>
      <c r="V69" s="173">
        <f t="shared" si="42"/>
        <v>33451267</v>
      </c>
      <c r="X69" s="48" t="s">
        <v>908</v>
      </c>
      <c r="Y69" s="173">
        <v>1441</v>
      </c>
      <c r="Z69" s="173">
        <v>497351</v>
      </c>
      <c r="AA69" s="173">
        <v>789759</v>
      </c>
      <c r="AB69" s="173">
        <v>10920</v>
      </c>
      <c r="AC69" s="173">
        <f t="shared" si="45"/>
        <v>1299471</v>
      </c>
      <c r="AE69" s="48" t="s">
        <v>908</v>
      </c>
      <c r="AF69" s="173">
        <v>0</v>
      </c>
      <c r="AG69" s="173">
        <v>1194</v>
      </c>
      <c r="AH69" s="173">
        <v>0</v>
      </c>
      <c r="AI69" s="173">
        <v>162907</v>
      </c>
      <c r="AJ69" s="173">
        <v>162</v>
      </c>
      <c r="AK69" s="173">
        <v>80474</v>
      </c>
      <c r="AL69" s="173">
        <v>27035</v>
      </c>
      <c r="AM69" s="173">
        <v>208226</v>
      </c>
      <c r="AN69" s="173">
        <v>4710771</v>
      </c>
      <c r="AO69" s="173">
        <v>2</v>
      </c>
      <c r="AP69" s="173">
        <v>5</v>
      </c>
      <c r="AQ69" s="173">
        <v>1</v>
      </c>
      <c r="AR69" s="173">
        <v>0</v>
      </c>
      <c r="AS69" s="173">
        <v>0</v>
      </c>
      <c r="AT69" s="173">
        <v>0</v>
      </c>
      <c r="AU69" s="173">
        <v>506</v>
      </c>
      <c r="AV69" s="173">
        <v>0</v>
      </c>
      <c r="AW69" s="173">
        <v>1</v>
      </c>
      <c r="AX69" s="173">
        <v>2</v>
      </c>
      <c r="AY69" s="173">
        <f t="shared" si="43"/>
        <v>5191286</v>
      </c>
      <c r="BA69" s="48" t="s">
        <v>908</v>
      </c>
      <c r="BB69" s="173">
        <v>31084</v>
      </c>
    </row>
    <row r="70" spans="9:54" x14ac:dyDescent="0.15">
      <c r="I70" s="48" t="s">
        <v>909</v>
      </c>
      <c r="J70" s="173">
        <v>5881768</v>
      </c>
      <c r="K70" s="173">
        <v>183138</v>
      </c>
      <c r="L70" s="173">
        <v>503642</v>
      </c>
      <c r="M70" s="173">
        <v>27425767</v>
      </c>
      <c r="N70" s="173">
        <f t="shared" si="44"/>
        <v>33994315</v>
      </c>
      <c r="P70" s="48" t="s">
        <v>909</v>
      </c>
      <c r="Q70" s="173">
        <v>632575</v>
      </c>
      <c r="R70" s="173">
        <v>834848</v>
      </c>
      <c r="S70" s="173">
        <v>216263</v>
      </c>
      <c r="T70" s="173">
        <v>31949255</v>
      </c>
      <c r="U70" s="173">
        <v>2662999</v>
      </c>
      <c r="V70" s="173">
        <f t="shared" si="42"/>
        <v>36295940</v>
      </c>
      <c r="X70" s="48" t="s">
        <v>909</v>
      </c>
      <c r="Y70" s="173">
        <v>1658</v>
      </c>
      <c r="Z70" s="173">
        <v>617158</v>
      </c>
      <c r="AA70" s="173">
        <v>1168736</v>
      </c>
      <c r="AB70" s="173">
        <v>10921</v>
      </c>
      <c r="AC70" s="173">
        <f t="shared" si="45"/>
        <v>1798473</v>
      </c>
      <c r="AE70" s="48" t="s">
        <v>909</v>
      </c>
      <c r="AF70" s="173">
        <v>60</v>
      </c>
      <c r="AG70" s="173">
        <v>38</v>
      </c>
      <c r="AH70" s="173">
        <v>74</v>
      </c>
      <c r="AI70" s="173">
        <v>253268</v>
      </c>
      <c r="AJ70" s="173">
        <v>72</v>
      </c>
      <c r="AK70" s="173">
        <v>66195</v>
      </c>
      <c r="AL70" s="173">
        <v>25111</v>
      </c>
      <c r="AM70" s="173">
        <v>487271</v>
      </c>
      <c r="AN70" s="173">
        <v>6457529</v>
      </c>
      <c r="AO70" s="173">
        <v>6</v>
      </c>
      <c r="AP70" s="173">
        <v>7</v>
      </c>
      <c r="AQ70" s="173">
        <v>351</v>
      </c>
      <c r="AR70" s="173">
        <v>422</v>
      </c>
      <c r="AS70" s="173">
        <v>5</v>
      </c>
      <c r="AT70" s="173">
        <v>20</v>
      </c>
      <c r="AU70" s="173">
        <v>197</v>
      </c>
      <c r="AV70" s="173">
        <v>32</v>
      </c>
      <c r="AW70" s="173">
        <v>237</v>
      </c>
      <c r="AX70" s="173">
        <v>33</v>
      </c>
      <c r="AY70" s="173">
        <f t="shared" si="43"/>
        <v>7290928</v>
      </c>
      <c r="BA70" s="48" t="s">
        <v>909</v>
      </c>
      <c r="BB70" s="173">
        <v>113709</v>
      </c>
    </row>
    <row r="71" spans="9:54" x14ac:dyDescent="0.15">
      <c r="I71" s="48" t="s">
        <v>910</v>
      </c>
      <c r="J71" s="173">
        <v>7136012</v>
      </c>
      <c r="K71" s="173">
        <v>84981</v>
      </c>
      <c r="L71" s="173">
        <v>134895</v>
      </c>
      <c r="M71" s="173">
        <v>27210781</v>
      </c>
      <c r="N71" s="173">
        <f>SUM(J71:M71)</f>
        <v>34566669</v>
      </c>
      <c r="P71" s="48" t="s">
        <v>910</v>
      </c>
      <c r="Q71" s="173">
        <v>1018854</v>
      </c>
      <c r="R71" s="173">
        <v>671914</v>
      </c>
      <c r="S71" s="173">
        <v>79463</v>
      </c>
      <c r="T71" s="173">
        <v>21099070</v>
      </c>
      <c r="U71" s="173">
        <v>1432416</v>
      </c>
      <c r="V71" s="173">
        <f t="shared" si="42"/>
        <v>24301717</v>
      </c>
      <c r="X71" s="48" t="s">
        <v>910</v>
      </c>
      <c r="Y71" s="173">
        <v>1448</v>
      </c>
      <c r="Z71" s="173">
        <v>478733</v>
      </c>
      <c r="AA71" s="173">
        <v>608708</v>
      </c>
      <c r="AB71" s="173">
        <v>4598</v>
      </c>
      <c r="AC71" s="173">
        <f>SUM(Y71:AB71)</f>
        <v>1093487</v>
      </c>
      <c r="AE71" s="48" t="s">
        <v>910</v>
      </c>
      <c r="AF71" s="173">
        <v>0</v>
      </c>
      <c r="AG71" s="173">
        <v>144</v>
      </c>
      <c r="AH71" s="173">
        <v>6</v>
      </c>
      <c r="AI71" s="173">
        <v>147799</v>
      </c>
      <c r="AJ71" s="173">
        <v>12</v>
      </c>
      <c r="AK71" s="173">
        <v>119402</v>
      </c>
      <c r="AL71" s="173">
        <v>37199</v>
      </c>
      <c r="AM71" s="173">
        <v>547358</v>
      </c>
      <c r="AN71" s="173">
        <v>4052352</v>
      </c>
      <c r="AO71" s="173">
        <v>6279</v>
      </c>
      <c r="AP71" s="173">
        <v>3</v>
      </c>
      <c r="AQ71" s="173">
        <v>65377</v>
      </c>
      <c r="AR71" s="173">
        <v>0</v>
      </c>
      <c r="AS71" s="173">
        <v>0</v>
      </c>
      <c r="AT71" s="173">
        <v>1</v>
      </c>
      <c r="AU71" s="173">
        <v>2</v>
      </c>
      <c r="AV71" s="173">
        <v>4</v>
      </c>
      <c r="AW71" s="173">
        <v>163</v>
      </c>
      <c r="AX71" s="173">
        <v>212</v>
      </c>
      <c r="AY71" s="173">
        <f t="shared" si="43"/>
        <v>4976313</v>
      </c>
      <c r="BA71" s="48" t="s">
        <v>910</v>
      </c>
      <c r="BB71" s="173">
        <v>79061</v>
      </c>
    </row>
    <row r="72" spans="9:54" x14ac:dyDescent="0.15">
      <c r="I72" s="48" t="s">
        <v>911</v>
      </c>
      <c r="J72" s="173">
        <v>8243903</v>
      </c>
      <c r="K72" s="173">
        <v>330636</v>
      </c>
      <c r="L72" s="173">
        <v>423087</v>
      </c>
      <c r="M72" s="173">
        <v>26789296</v>
      </c>
      <c r="N72" s="173">
        <f>SUM(J72:M72)</f>
        <v>35786922</v>
      </c>
      <c r="P72" s="48" t="s">
        <v>911</v>
      </c>
      <c r="Q72" s="173">
        <v>1167358</v>
      </c>
      <c r="R72" s="173">
        <v>358845</v>
      </c>
      <c r="S72" s="173">
        <v>257301</v>
      </c>
      <c r="T72" s="173">
        <v>20229161</v>
      </c>
      <c r="U72" s="173">
        <v>45718</v>
      </c>
      <c r="V72" s="173">
        <f t="shared" si="42"/>
        <v>22058383</v>
      </c>
      <c r="X72" s="48" t="s">
        <v>911</v>
      </c>
      <c r="Y72" s="173">
        <v>1521</v>
      </c>
      <c r="Z72" s="173">
        <v>533750</v>
      </c>
      <c r="AA72" s="173">
        <v>810670</v>
      </c>
      <c r="AB72" s="173">
        <v>13300</v>
      </c>
      <c r="AC72" s="173">
        <f>SUM(Y72:AB72)</f>
        <v>1359241</v>
      </c>
      <c r="AE72" s="48" t="s">
        <v>911</v>
      </c>
      <c r="AF72" s="173">
        <v>1</v>
      </c>
      <c r="AG72" s="173">
        <v>701</v>
      </c>
      <c r="AH72" s="173">
        <v>92</v>
      </c>
      <c r="AI72" s="173">
        <v>248994</v>
      </c>
      <c r="AJ72" s="173">
        <v>16</v>
      </c>
      <c r="AK72" s="173">
        <v>34399</v>
      </c>
      <c r="AL72" s="173">
        <v>23665</v>
      </c>
      <c r="AM72" s="173">
        <v>296073</v>
      </c>
      <c r="AN72" s="173">
        <v>11686695</v>
      </c>
      <c r="AO72" s="173">
        <v>0</v>
      </c>
      <c r="AP72" s="173">
        <v>9</v>
      </c>
      <c r="AQ72" s="173">
        <v>914</v>
      </c>
      <c r="AR72" s="173">
        <v>1</v>
      </c>
      <c r="AS72" s="173">
        <v>0</v>
      </c>
      <c r="AT72" s="173">
        <v>21</v>
      </c>
      <c r="AU72" s="173">
        <v>26</v>
      </c>
      <c r="AV72" s="173">
        <v>0</v>
      </c>
      <c r="AW72" s="173">
        <v>38</v>
      </c>
      <c r="AX72" s="173">
        <v>8654</v>
      </c>
      <c r="AY72" s="173">
        <f t="shared" si="43"/>
        <v>12300299</v>
      </c>
      <c r="BA72" s="48" t="s">
        <v>911</v>
      </c>
      <c r="BB72" s="173">
        <v>18484</v>
      </c>
    </row>
    <row r="73" spans="9:54" x14ac:dyDescent="0.15">
      <c r="I73" s="48" t="s">
        <v>912</v>
      </c>
      <c r="J73" s="173">
        <v>5629379</v>
      </c>
      <c r="K73" s="173">
        <v>11335</v>
      </c>
      <c r="L73" s="173">
        <v>217568</v>
      </c>
      <c r="M73" s="173">
        <v>22889273</v>
      </c>
      <c r="N73" s="173">
        <f>SUM(J73:M73)</f>
        <v>28747555</v>
      </c>
      <c r="P73" s="48" t="s">
        <v>912</v>
      </c>
      <c r="Q73" s="173">
        <v>2542653</v>
      </c>
      <c r="R73" s="173">
        <v>248782</v>
      </c>
      <c r="S73" s="173">
        <v>207126</v>
      </c>
      <c r="T73" s="173">
        <v>19420684</v>
      </c>
      <c r="U73" s="173">
        <v>37345</v>
      </c>
      <c r="V73" s="173">
        <f t="shared" si="42"/>
        <v>22456590</v>
      </c>
      <c r="X73" s="48" t="s">
        <v>912</v>
      </c>
      <c r="Y73" s="173">
        <v>1517</v>
      </c>
      <c r="Z73" s="173">
        <v>615402</v>
      </c>
      <c r="AA73" s="173">
        <v>1259939</v>
      </c>
      <c r="AB73" s="173">
        <v>10243</v>
      </c>
      <c r="AC73" s="173">
        <f>SUM(Y73:AB73)</f>
        <v>1887101</v>
      </c>
      <c r="AE73" s="48" t="s">
        <v>912</v>
      </c>
      <c r="AF73" s="173">
        <v>60</v>
      </c>
      <c r="AG73" s="173">
        <v>2579</v>
      </c>
      <c r="AH73" s="173">
        <v>1751</v>
      </c>
      <c r="AI73" s="173">
        <v>392422</v>
      </c>
      <c r="AJ73" s="173">
        <v>545</v>
      </c>
      <c r="AK73" s="173">
        <v>12197</v>
      </c>
      <c r="AL73" s="173">
        <v>32420</v>
      </c>
      <c r="AM73" s="173">
        <v>251677</v>
      </c>
      <c r="AN73" s="173">
        <v>8590870</v>
      </c>
      <c r="AO73" s="173">
        <v>7</v>
      </c>
      <c r="AP73" s="173">
        <v>6</v>
      </c>
      <c r="AQ73" s="173">
        <v>106464</v>
      </c>
      <c r="AR73" s="173">
        <v>20</v>
      </c>
      <c r="AS73" s="173">
        <v>5</v>
      </c>
      <c r="AT73" s="173">
        <v>2617</v>
      </c>
      <c r="AU73" s="173">
        <v>62</v>
      </c>
      <c r="AV73" s="173">
        <v>26</v>
      </c>
      <c r="AW73" s="173">
        <v>4225</v>
      </c>
      <c r="AX73" s="173">
        <v>21</v>
      </c>
      <c r="AY73" s="173">
        <f t="shared" si="43"/>
        <v>9397974</v>
      </c>
      <c r="BA73" s="48" t="s">
        <v>912</v>
      </c>
      <c r="BB73" s="173">
        <v>89838</v>
      </c>
    </row>
    <row r="74" spans="9:54" x14ac:dyDescent="0.15">
      <c r="I74" s="48" t="s">
        <v>913</v>
      </c>
      <c r="J74" s="173">
        <v>6715677</v>
      </c>
      <c r="K74" s="173">
        <v>69239</v>
      </c>
      <c r="L74" s="173">
        <v>351128</v>
      </c>
      <c r="M74" s="173">
        <v>30866142</v>
      </c>
      <c r="N74" s="173">
        <f>SUM(J74:M74)</f>
        <v>38002186</v>
      </c>
      <c r="P74" s="48" t="s">
        <v>913</v>
      </c>
      <c r="Q74" s="173">
        <v>2897847</v>
      </c>
      <c r="R74" s="173">
        <v>524244</v>
      </c>
      <c r="S74" s="173">
        <v>237942</v>
      </c>
      <c r="T74" s="173">
        <v>28953866</v>
      </c>
      <c r="U74" s="173">
        <v>33191</v>
      </c>
      <c r="V74" s="173">
        <f t="shared" si="42"/>
        <v>32647090</v>
      </c>
      <c r="X74" s="48" t="s">
        <v>913</v>
      </c>
      <c r="Y74" s="173">
        <v>1523</v>
      </c>
      <c r="Z74" s="173">
        <v>676574</v>
      </c>
      <c r="AA74" s="173">
        <v>1214444</v>
      </c>
      <c r="AB74" s="173">
        <v>12950</v>
      </c>
      <c r="AC74" s="173">
        <f>SUM(Y74:AB74)</f>
        <v>1905491</v>
      </c>
      <c r="AE74" s="48" t="s">
        <v>913</v>
      </c>
      <c r="AF74" s="173">
        <v>0</v>
      </c>
      <c r="AG74" s="173">
        <v>3071</v>
      </c>
      <c r="AH74" s="173">
        <v>1</v>
      </c>
      <c r="AI74" s="173">
        <v>629093</v>
      </c>
      <c r="AJ74" s="173">
        <v>20666</v>
      </c>
      <c r="AK74" s="173">
        <v>86623</v>
      </c>
      <c r="AL74" s="173">
        <v>15075</v>
      </c>
      <c r="AM74" s="173">
        <v>82358</v>
      </c>
      <c r="AN74" s="173">
        <v>13238863</v>
      </c>
      <c r="AO74" s="173">
        <v>1</v>
      </c>
      <c r="AP74" s="173">
        <v>1</v>
      </c>
      <c r="AQ74" s="173">
        <v>4</v>
      </c>
      <c r="AR74" s="173">
        <v>0</v>
      </c>
      <c r="AS74" s="173">
        <v>0</v>
      </c>
      <c r="AT74" s="173">
        <v>1</v>
      </c>
      <c r="AU74" s="173">
        <v>1</v>
      </c>
      <c r="AV74" s="173">
        <v>0</v>
      </c>
      <c r="AW74" s="173">
        <v>0</v>
      </c>
      <c r="AX74" s="173">
        <v>4</v>
      </c>
      <c r="AY74" s="173">
        <f t="shared" si="43"/>
        <v>14075762</v>
      </c>
      <c r="BA74" s="48" t="s">
        <v>913</v>
      </c>
      <c r="BB74" s="173">
        <v>12773</v>
      </c>
    </row>
    <row r="75" spans="9:54" x14ac:dyDescent="0.15">
      <c r="I75" s="170" t="s">
        <v>63</v>
      </c>
      <c r="J75" s="174">
        <f>SUM(J63:J74)</f>
        <v>89661796</v>
      </c>
      <c r="K75" s="174">
        <f>SUM(K63:K74)</f>
        <v>3126042</v>
      </c>
      <c r="L75" s="174">
        <f>SUM(L63:L74)</f>
        <v>4327441</v>
      </c>
      <c r="M75" s="174">
        <f>SUM(M63:M74)</f>
        <v>367829105</v>
      </c>
      <c r="N75" s="174">
        <f>SUM(N63:N74)</f>
        <v>464944384</v>
      </c>
      <c r="P75" s="170" t="s">
        <v>63</v>
      </c>
      <c r="Q75" s="174">
        <f t="shared" ref="Q75:V75" si="46">SUM(Q63:Q74)</f>
        <v>22518522</v>
      </c>
      <c r="R75" s="174">
        <f t="shared" si="46"/>
        <v>7233057</v>
      </c>
      <c r="S75" s="174">
        <f t="shared" si="46"/>
        <v>6950952</v>
      </c>
      <c r="T75" s="174">
        <f t="shared" si="46"/>
        <v>330014864</v>
      </c>
      <c r="U75" s="174">
        <f t="shared" si="46"/>
        <v>14921672</v>
      </c>
      <c r="V75" s="174">
        <f t="shared" si="46"/>
        <v>381639067</v>
      </c>
      <c r="X75" s="170" t="s">
        <v>63</v>
      </c>
      <c r="Y75" s="174">
        <f>SUM(Y63:Y74)</f>
        <v>15814</v>
      </c>
      <c r="Z75" s="174">
        <f>SUM(Z63:Z74)</f>
        <v>11453134</v>
      </c>
      <c r="AA75" s="174">
        <f>SUM(AA63:AA74)</f>
        <v>13179186</v>
      </c>
      <c r="AB75" s="174">
        <f>SUM(AB63:AB74)</f>
        <v>110499</v>
      </c>
      <c r="AC75" s="174">
        <f>SUM(AC63:AC74)</f>
        <v>24758633</v>
      </c>
      <c r="AE75" s="170" t="s">
        <v>63</v>
      </c>
      <c r="AF75" s="174">
        <f t="shared" ref="AF75:AY75" si="47">SUM(AF63:AF74)</f>
        <v>322</v>
      </c>
      <c r="AG75" s="174">
        <f t="shared" si="47"/>
        <v>11664</v>
      </c>
      <c r="AH75" s="174">
        <f t="shared" si="47"/>
        <v>2217</v>
      </c>
      <c r="AI75" s="174">
        <f t="shared" si="47"/>
        <v>2383818</v>
      </c>
      <c r="AJ75" s="174">
        <f t="shared" si="47"/>
        <v>22142</v>
      </c>
      <c r="AK75" s="174">
        <f t="shared" si="47"/>
        <v>1028922</v>
      </c>
      <c r="AL75" s="174">
        <f t="shared" si="47"/>
        <v>236646</v>
      </c>
      <c r="AM75" s="174">
        <f t="shared" si="47"/>
        <v>3391183</v>
      </c>
      <c r="AN75" s="174">
        <f t="shared" si="47"/>
        <v>64148218</v>
      </c>
      <c r="AO75" s="174">
        <f t="shared" si="47"/>
        <v>34202</v>
      </c>
      <c r="AP75" s="174">
        <f t="shared" si="47"/>
        <v>28044</v>
      </c>
      <c r="AQ75" s="174">
        <f t="shared" si="47"/>
        <v>211498</v>
      </c>
      <c r="AR75" s="174">
        <f t="shared" si="47"/>
        <v>457</v>
      </c>
      <c r="AS75" s="174">
        <f t="shared" si="47"/>
        <v>32</v>
      </c>
      <c r="AT75" s="174">
        <f t="shared" si="47"/>
        <v>2688</v>
      </c>
      <c r="AU75" s="174">
        <f t="shared" si="47"/>
        <v>2028</v>
      </c>
      <c r="AV75" s="174">
        <f t="shared" si="47"/>
        <v>113</v>
      </c>
      <c r="AW75" s="174">
        <f t="shared" si="47"/>
        <v>5384</v>
      </c>
      <c r="AX75" s="174">
        <f t="shared" si="47"/>
        <v>15843</v>
      </c>
      <c r="AY75" s="174">
        <f t="shared" si="47"/>
        <v>71525421</v>
      </c>
      <c r="BA75" s="170" t="s">
        <v>63</v>
      </c>
      <c r="BB75" s="174">
        <f>SUM(BB63:BB74)</f>
        <v>1169605</v>
      </c>
    </row>
    <row r="76" spans="9:54" x14ac:dyDescent="0.15">
      <c r="I76" s="175"/>
      <c r="J76" s="176"/>
      <c r="K76" s="176"/>
      <c r="L76" s="176"/>
      <c r="M76" s="176"/>
      <c r="N76" s="176"/>
    </row>
    <row r="77" spans="9:54" x14ac:dyDescent="0.15">
      <c r="I77" s="175"/>
      <c r="J77" s="176"/>
      <c r="K77" s="176"/>
      <c r="L77" s="176"/>
      <c r="M77" s="176"/>
      <c r="N77" s="176"/>
      <c r="AF77" s="164"/>
      <c r="BB77" s="164"/>
    </row>
    <row r="78" spans="9:54" x14ac:dyDescent="0.15">
      <c r="I78" s="165"/>
      <c r="J78" s="164" t="s">
        <v>133</v>
      </c>
      <c r="Q78" s="164" t="s">
        <v>134</v>
      </c>
      <c r="Y78" s="164" t="s">
        <v>135</v>
      </c>
      <c r="AE78" s="164"/>
      <c r="AF78" s="164" t="s">
        <v>764</v>
      </c>
      <c r="BB78" s="164" t="s">
        <v>776</v>
      </c>
    </row>
    <row r="79" spans="9:54" x14ac:dyDescent="0.15">
      <c r="I79" s="164" t="s">
        <v>161</v>
      </c>
      <c r="J79" s="164"/>
      <c r="P79" s="164" t="s">
        <v>161</v>
      </c>
      <c r="Q79" s="164"/>
      <c r="X79" s="164" t="s">
        <v>161</v>
      </c>
      <c r="AE79" s="164" t="s">
        <v>161</v>
      </c>
      <c r="BA79" s="164" t="s">
        <v>161</v>
      </c>
    </row>
    <row r="80" spans="9:54" ht="28" x14ac:dyDescent="0.15">
      <c r="I80" s="122" t="s">
        <v>648</v>
      </c>
      <c r="J80" s="627" t="s">
        <v>137</v>
      </c>
      <c r="K80" s="628" t="s">
        <v>138</v>
      </c>
      <c r="L80" s="628" t="s">
        <v>139</v>
      </c>
      <c r="M80" s="628" t="s">
        <v>140</v>
      </c>
      <c r="N80" s="632" t="s">
        <v>63</v>
      </c>
      <c r="O80" s="197"/>
      <c r="P80" s="122" t="s">
        <v>648</v>
      </c>
      <c r="Q80" s="629" t="s">
        <v>141</v>
      </c>
      <c r="R80" s="629" t="s">
        <v>142</v>
      </c>
      <c r="S80" s="629" t="s">
        <v>143</v>
      </c>
      <c r="T80" s="629" t="s">
        <v>144</v>
      </c>
      <c r="U80" s="629" t="s">
        <v>145</v>
      </c>
      <c r="V80" s="632" t="s">
        <v>63</v>
      </c>
      <c r="W80" s="197"/>
      <c r="X80" s="122" t="s">
        <v>648</v>
      </c>
      <c r="Y80" s="629" t="s">
        <v>146</v>
      </c>
      <c r="Z80" s="629" t="s">
        <v>147</v>
      </c>
      <c r="AA80" s="629" t="s">
        <v>148</v>
      </c>
      <c r="AB80" s="629" t="s">
        <v>149</v>
      </c>
      <c r="AC80" s="632" t="s">
        <v>63</v>
      </c>
      <c r="AD80" s="197"/>
      <c r="AE80" s="122" t="s">
        <v>648</v>
      </c>
      <c r="AF80" s="630" t="str">
        <f>AF96</f>
        <v>AIRS</v>
      </c>
      <c r="AG80" s="630" t="str">
        <f t="shared" ref="AG80:AX80" si="48">AG96</f>
        <v>AMSR2</v>
      </c>
      <c r="AH80" s="630" t="str">
        <f t="shared" si="48"/>
        <v>AMSRE</v>
      </c>
      <c r="AI80" s="630" t="str">
        <f t="shared" si="48"/>
        <v>AMSR-E</v>
      </c>
      <c r="AJ80" s="630" t="str">
        <f t="shared" si="48"/>
        <v>ATMS</v>
      </c>
      <c r="AK80" s="630" t="str">
        <f t="shared" si="48"/>
        <v>DPR</v>
      </c>
      <c r="AL80" s="630" t="str">
        <f t="shared" si="48"/>
        <v>GMI</v>
      </c>
      <c r="AM80" s="630" t="str">
        <f t="shared" si="48"/>
        <v>GOES-8/10</v>
      </c>
      <c r="AN80" s="630" t="str">
        <f t="shared" si="48"/>
        <v>IMERG</v>
      </c>
      <c r="AO80" s="630" t="str">
        <f t="shared" si="48"/>
        <v>KAPR</v>
      </c>
      <c r="AP80" s="630" t="str">
        <f t="shared" si="48"/>
        <v>KUPR</v>
      </c>
      <c r="AQ80" s="630" t="str">
        <f t="shared" si="48"/>
        <v>MHS</v>
      </c>
      <c r="AR80" s="630" t="str">
        <f t="shared" si="48"/>
        <v>MT1</v>
      </c>
      <c r="AS80" s="630" t="str">
        <f t="shared" si="48"/>
        <v>SAPHIR</v>
      </c>
      <c r="AT80" s="630" t="str">
        <f t="shared" si="48"/>
        <v>SAPHIR-DPR</v>
      </c>
      <c r="AU80" s="630" t="str">
        <f t="shared" si="48"/>
        <v>SSM/I</v>
      </c>
      <c r="AV80" s="630" t="str">
        <f t="shared" si="48"/>
        <v>SSMI</v>
      </c>
      <c r="AW80" s="630" t="str">
        <f t="shared" si="48"/>
        <v>SSMIS</v>
      </c>
      <c r="AX80" s="630" t="str">
        <f t="shared" si="48"/>
        <v>TMI</v>
      </c>
      <c r="AY80" s="628" t="s">
        <v>63</v>
      </c>
      <c r="AZ80" s="197"/>
      <c r="BA80" s="122" t="s">
        <v>648</v>
      </c>
      <c r="BB80" s="630" t="s">
        <v>776</v>
      </c>
    </row>
    <row r="81" spans="9:54" x14ac:dyDescent="0.15">
      <c r="I81" s="48" t="str">
        <f>I97</f>
        <v>2018-10</v>
      </c>
      <c r="J81" s="69">
        <f>J97/1024</f>
        <v>37.378680476474955</v>
      </c>
      <c r="K81" s="69">
        <f>K97/1024</f>
        <v>1.2198132169669398</v>
      </c>
      <c r="L81" s="69">
        <f>L97/1024</f>
        <v>4.8668730304561816</v>
      </c>
      <c r="M81" s="69">
        <f>M97/1024</f>
        <v>640.11509384537703</v>
      </c>
      <c r="N81" s="69">
        <f>SUM(J81:M81)</f>
        <v>683.58046056927515</v>
      </c>
      <c r="P81" s="48" t="str">
        <f>P97</f>
        <v>2018-10</v>
      </c>
      <c r="Q81" s="69">
        <f>Q97/1024</f>
        <v>26.117942765195032</v>
      </c>
      <c r="R81" s="69">
        <f>R97/1024</f>
        <v>80.868686980547821</v>
      </c>
      <c r="S81" s="69">
        <f>S97/1024</f>
        <v>101.64688689478484</v>
      </c>
      <c r="T81" s="69">
        <f>T97/1024</f>
        <v>573.75233669190811</v>
      </c>
      <c r="U81" s="69">
        <f>U97/1024</f>
        <v>9.3022923926737349</v>
      </c>
      <c r="V81" s="69">
        <f>SUM(Q81:U81)</f>
        <v>791.68814572510951</v>
      </c>
      <c r="X81" s="48" t="str">
        <f>X97</f>
        <v>2018-10</v>
      </c>
      <c r="Y81" s="69">
        <f>Y97/1024</f>
        <v>0.12397210188555566</v>
      </c>
      <c r="Z81" s="69">
        <f>Z97/1024</f>
        <v>3.3110526799437126</v>
      </c>
      <c r="AA81" s="69">
        <f>AA97/1024</f>
        <v>19.407604739615575</v>
      </c>
      <c r="AB81" s="69">
        <f>AB97/1024</f>
        <v>1.7108309766626872E-2</v>
      </c>
      <c r="AC81" s="69">
        <f>SUM(Y81:AB81)</f>
        <v>22.859737831211469</v>
      </c>
      <c r="AE81" s="48" t="str">
        <f>AE97</f>
        <v>2018-10</v>
      </c>
      <c r="AF81" s="69">
        <f>AF97/1024</f>
        <v>4.5540279015767677E-3</v>
      </c>
      <c r="AG81" s="69">
        <f t="shared" ref="AG81:AX81" si="49">AG97/1024</f>
        <v>0.13448404610244238</v>
      </c>
      <c r="AH81" s="69">
        <f t="shared" si="49"/>
        <v>2.3837715244553612E-2</v>
      </c>
      <c r="AI81" s="69">
        <f t="shared" si="49"/>
        <v>0.85893489433055858</v>
      </c>
      <c r="AJ81" s="69">
        <f t="shared" si="49"/>
        <v>5.524627138584033E-3</v>
      </c>
      <c r="AK81" s="69">
        <f t="shared" si="49"/>
        <v>9.2202493822178422</v>
      </c>
      <c r="AL81" s="69">
        <f t="shared" si="49"/>
        <v>0.14313890716402961</v>
      </c>
      <c r="AM81" s="69">
        <f t="shared" si="49"/>
        <v>2.4642813929267482</v>
      </c>
      <c r="AN81" s="69">
        <f t="shared" si="49"/>
        <v>11.710136530115038</v>
      </c>
      <c r="AO81" s="69">
        <f t="shared" si="49"/>
        <v>4.0513761177862696E-4</v>
      </c>
      <c r="AP81" s="69">
        <f t="shared" ref="AP81:AU81" si="50">AP97/1024</f>
        <v>2.2456308533946776E-3</v>
      </c>
      <c r="AQ81" s="69">
        <f t="shared" si="50"/>
        <v>5.3860211419305372E-3</v>
      </c>
      <c r="AR81" s="69">
        <f t="shared" si="50"/>
        <v>4.0788745536701661E-6</v>
      </c>
      <c r="AS81" s="69">
        <f t="shared" si="50"/>
        <v>8.1590924310148626E-6</v>
      </c>
      <c r="AT81" s="69">
        <f t="shared" si="50"/>
        <v>2.9068231924611525E-5</v>
      </c>
      <c r="AU81" s="69">
        <f t="shared" si="50"/>
        <v>2.0153237258455175E-2</v>
      </c>
      <c r="AV81" s="69">
        <f t="shared" si="49"/>
        <v>7.8162138379411718E-5</v>
      </c>
      <c r="AW81" s="69">
        <f t="shared" si="49"/>
        <v>5.0277784112040529E-2</v>
      </c>
      <c r="AX81" s="69">
        <f t="shared" si="49"/>
        <v>2.6202307899438866E-3</v>
      </c>
      <c r="AY81" s="69">
        <f t="shared" ref="AY81:AY92" si="51">SUM(AF81:AX81)</f>
        <v>24.646349033246207</v>
      </c>
      <c r="BA81" s="48" t="str">
        <f>BA97</f>
        <v>2018-10</v>
      </c>
      <c r="BB81" s="69">
        <f>BB97/1024</f>
        <v>0.34222483435496492</v>
      </c>
    </row>
    <row r="82" spans="9:54" x14ac:dyDescent="0.15">
      <c r="I82" s="48" t="str">
        <f t="shared" ref="I82:I92" si="52">I98</f>
        <v>2018-11</v>
      </c>
      <c r="J82" s="69">
        <f t="shared" ref="J82:M92" si="53">J98/1024</f>
        <v>50.65507461184275</v>
      </c>
      <c r="K82" s="69">
        <f t="shared" si="53"/>
        <v>1.3592900712119407</v>
      </c>
      <c r="L82" s="69">
        <f t="shared" si="53"/>
        <v>8.9591988468146067</v>
      </c>
      <c r="M82" s="69">
        <f t="shared" si="53"/>
        <v>549.17932502011456</v>
      </c>
      <c r="N82" s="69">
        <f t="shared" ref="N82:N88" si="54">SUM(J82:M82)</f>
        <v>610.1528885499838</v>
      </c>
      <c r="P82" s="48" t="str">
        <f t="shared" ref="P82:P92" si="55">P98</f>
        <v>2018-11</v>
      </c>
      <c r="Q82" s="69">
        <f t="shared" ref="Q82:T92" si="56">Q98/1024</f>
        <v>153.30594690452745</v>
      </c>
      <c r="R82" s="69">
        <f t="shared" si="56"/>
        <v>88.004500580715955</v>
      </c>
      <c r="S82" s="69">
        <f t="shared" si="56"/>
        <v>139.53840696252286</v>
      </c>
      <c r="T82" s="69">
        <f t="shared" si="56"/>
        <v>665.34397604161632</v>
      </c>
      <c r="U82" s="69">
        <f t="shared" ref="U82:U92" si="57">U98/1024</f>
        <v>15.551467076349534</v>
      </c>
      <c r="V82" s="69">
        <f t="shared" ref="V82:V92" si="58">SUM(Q82:U82)</f>
        <v>1061.7442975657323</v>
      </c>
      <c r="X82" s="48" t="str">
        <f t="shared" ref="X82:X92" si="59">X98</f>
        <v>2018-11</v>
      </c>
      <c r="Y82" s="69">
        <f t="shared" ref="Y82:AB92" si="60">Y98/1024</f>
        <v>0.15279742765778712</v>
      </c>
      <c r="Z82" s="69">
        <f t="shared" si="60"/>
        <v>1.05346524536162</v>
      </c>
      <c r="AA82" s="69">
        <f t="shared" si="60"/>
        <v>30.470976317952502</v>
      </c>
      <c r="AB82" s="69">
        <f t="shared" si="60"/>
        <v>0.66246170406066018</v>
      </c>
      <c r="AC82" s="69">
        <f t="shared" ref="AC82:AC88" si="61">SUM(Y82:AB82)</f>
        <v>32.339700695032569</v>
      </c>
      <c r="AE82" s="48" t="str">
        <f t="shared" ref="AE82:AE92" si="62">AE98</f>
        <v>2018-11</v>
      </c>
      <c r="AF82" s="69">
        <f t="shared" ref="AF82:AX82" si="63">AF98/1024</f>
        <v>2.1370715203374805E-3</v>
      </c>
      <c r="AG82" s="69">
        <f t="shared" si="63"/>
        <v>5.0439374185771095E-2</v>
      </c>
      <c r="AH82" s="69">
        <f t="shared" si="63"/>
        <v>3.3236621729883987E-2</v>
      </c>
      <c r="AI82" s="69">
        <f t="shared" si="63"/>
        <v>1.2508480401538671</v>
      </c>
      <c r="AJ82" s="69">
        <f t="shared" si="63"/>
        <v>3.228054657483877E-3</v>
      </c>
      <c r="AK82" s="69">
        <f t="shared" si="63"/>
        <v>19.540333621021972</v>
      </c>
      <c r="AL82" s="69">
        <f t="shared" si="63"/>
        <v>0.13295723857845546</v>
      </c>
      <c r="AM82" s="69">
        <f t="shared" si="63"/>
        <v>4.1866972796879001</v>
      </c>
      <c r="AN82" s="69">
        <f t="shared" si="63"/>
        <v>21.291355430206739</v>
      </c>
      <c r="AO82" s="69">
        <f t="shared" si="63"/>
        <v>1.0336454051866895E-3</v>
      </c>
      <c r="AP82" s="69">
        <f t="shared" ref="AP82:AU82" si="64">AP98/1024</f>
        <v>5.0583519187057321E-3</v>
      </c>
      <c r="AQ82" s="69">
        <f t="shared" si="64"/>
        <v>8.0704012257228813E-2</v>
      </c>
      <c r="AR82" s="69">
        <f t="shared" si="64"/>
        <v>2.1746509446529591E-6</v>
      </c>
      <c r="AS82" s="69">
        <f t="shared" si="64"/>
        <v>4.1962011891882816E-6</v>
      </c>
      <c r="AT82" s="69">
        <f t="shared" si="64"/>
        <v>1.4703918168379395E-5</v>
      </c>
      <c r="AU82" s="69">
        <f t="shared" si="64"/>
        <v>1.3656332448590527E-3</v>
      </c>
      <c r="AV82" s="69">
        <f t="shared" si="63"/>
        <v>1.0591357658995508E-4</v>
      </c>
      <c r="AW82" s="69">
        <f t="shared" si="63"/>
        <v>1.5325899641538769E-2</v>
      </c>
      <c r="AX82" s="69">
        <f t="shared" si="63"/>
        <v>1.5425811361637891E-3</v>
      </c>
      <c r="AY82" s="69">
        <f t="shared" si="51"/>
        <v>46.59638984369299</v>
      </c>
      <c r="BA82" s="48" t="str">
        <f t="shared" ref="BA82:BA92" si="65">BA98</f>
        <v>2018-11</v>
      </c>
      <c r="BB82" s="69">
        <f t="shared" ref="BB82:BB92" si="66">BB98/1024</f>
        <v>1.8788650807437045E-2</v>
      </c>
    </row>
    <row r="83" spans="9:54" x14ac:dyDescent="0.15">
      <c r="I83" s="48" t="str">
        <f t="shared" si="52"/>
        <v>2018-12</v>
      </c>
      <c r="J83" s="69">
        <f t="shared" si="53"/>
        <v>74.638461957302695</v>
      </c>
      <c r="K83" s="69">
        <f t="shared" si="53"/>
        <v>0.92016324542873784</v>
      </c>
      <c r="L83" s="69">
        <f t="shared" si="53"/>
        <v>14.369880702396573</v>
      </c>
      <c r="M83" s="69">
        <f t="shared" si="53"/>
        <v>524.66849004727396</v>
      </c>
      <c r="N83" s="69">
        <f t="shared" si="54"/>
        <v>614.59699595240193</v>
      </c>
      <c r="P83" s="48" t="str">
        <f t="shared" si="55"/>
        <v>2018-12</v>
      </c>
      <c r="Q83" s="69">
        <f t="shared" si="56"/>
        <v>229.28887629007576</v>
      </c>
      <c r="R83" s="69">
        <f t="shared" si="56"/>
        <v>44.714823385289435</v>
      </c>
      <c r="S83" s="69">
        <f t="shared" si="56"/>
        <v>126.63156334766171</v>
      </c>
      <c r="T83" s="69">
        <f t="shared" si="56"/>
        <v>559.27695056554978</v>
      </c>
      <c r="U83" s="69">
        <f t="shared" si="57"/>
        <v>2.8714552834335292</v>
      </c>
      <c r="V83" s="69">
        <f t="shared" si="58"/>
        <v>962.78366887201014</v>
      </c>
      <c r="X83" s="48" t="str">
        <f t="shared" si="59"/>
        <v>2018-12</v>
      </c>
      <c r="Y83" s="69">
        <f t="shared" si="60"/>
        <v>2.5549594381118361E-2</v>
      </c>
      <c r="Z83" s="69">
        <f t="shared" si="60"/>
        <v>1.1034519769109452</v>
      </c>
      <c r="AA83" s="69">
        <f t="shared" si="60"/>
        <v>19.983545803931463</v>
      </c>
      <c r="AB83" s="69">
        <f t="shared" si="60"/>
        <v>4.6350131067811141E-2</v>
      </c>
      <c r="AC83" s="69">
        <f t="shared" si="61"/>
        <v>21.158897506291339</v>
      </c>
      <c r="AE83" s="48" t="str">
        <f t="shared" si="62"/>
        <v>2018-12</v>
      </c>
      <c r="AF83" s="69">
        <f t="shared" ref="AF83:AX83" si="67">AF99/1024</f>
        <v>2.354234311496836E-6</v>
      </c>
      <c r="AG83" s="69">
        <f t="shared" si="67"/>
        <v>5.3754537839267771E-4</v>
      </c>
      <c r="AH83" s="69">
        <f t="shared" si="67"/>
        <v>3.4294503166165628E-5</v>
      </c>
      <c r="AI83" s="69">
        <f t="shared" si="67"/>
        <v>0.9684597758050586</v>
      </c>
      <c r="AJ83" s="69">
        <f t="shared" si="67"/>
        <v>1.1789844393206251E-5</v>
      </c>
      <c r="AK83" s="69">
        <f t="shared" si="67"/>
        <v>37.832902446107227</v>
      </c>
      <c r="AL83" s="69">
        <f t="shared" si="67"/>
        <v>0.40960644351525821</v>
      </c>
      <c r="AM83" s="69">
        <f t="shared" si="67"/>
        <v>4.8926224682927542</v>
      </c>
      <c r="AN83" s="69">
        <f t="shared" si="67"/>
        <v>9.721879725485449</v>
      </c>
      <c r="AO83" s="69">
        <f t="shared" si="67"/>
        <v>5.7244169511250195E-6</v>
      </c>
      <c r="AP83" s="69">
        <f t="shared" ref="AP83:AU83" si="68">AP99/1024</f>
        <v>4.428829798234795E-2</v>
      </c>
      <c r="AQ83" s="69">
        <f t="shared" si="68"/>
        <v>3.9993785590013382E-2</v>
      </c>
      <c r="AR83" s="69">
        <f t="shared" si="68"/>
        <v>1.8602622731123048E-7</v>
      </c>
      <c r="AS83" s="69">
        <f t="shared" si="68"/>
        <v>1.7834827303886329E-7</v>
      </c>
      <c r="AT83" s="69">
        <f t="shared" si="68"/>
        <v>6.8464851210592283E-7</v>
      </c>
      <c r="AU83" s="69">
        <f t="shared" si="68"/>
        <v>2.7353063160262498E-4</v>
      </c>
      <c r="AV83" s="69">
        <f t="shared" si="67"/>
        <v>1.0994572221534278E-6</v>
      </c>
      <c r="AW83" s="69">
        <f t="shared" si="67"/>
        <v>4.7029243432916701E-6</v>
      </c>
      <c r="AX83" s="69">
        <f t="shared" si="67"/>
        <v>3.7104615694261134E-4</v>
      </c>
      <c r="AY83" s="69">
        <f t="shared" si="51"/>
        <v>53.91099607934845</v>
      </c>
      <c r="BA83" s="48" t="str">
        <f t="shared" si="65"/>
        <v>2018-12</v>
      </c>
      <c r="BB83" s="69">
        <f t="shared" si="66"/>
        <v>1.2064169600089363</v>
      </c>
    </row>
    <row r="84" spans="9:54" x14ac:dyDescent="0.15">
      <c r="I84" s="48" t="str">
        <f t="shared" si="52"/>
        <v>2019-01</v>
      </c>
      <c r="J84" s="69">
        <f t="shared" si="53"/>
        <v>37.714619168531449</v>
      </c>
      <c r="K84" s="69">
        <f t="shared" si="53"/>
        <v>1.8623205682879327</v>
      </c>
      <c r="L84" s="69">
        <f t="shared" si="53"/>
        <v>1.962001606774717</v>
      </c>
      <c r="M84" s="69">
        <f t="shared" si="53"/>
        <v>590.71641439838936</v>
      </c>
      <c r="N84" s="69">
        <f t="shared" si="54"/>
        <v>632.25535574198352</v>
      </c>
      <c r="P84" s="48" t="str">
        <f t="shared" si="55"/>
        <v>2019-01</v>
      </c>
      <c r="Q84" s="69">
        <f t="shared" si="56"/>
        <v>63.695890834414023</v>
      </c>
      <c r="R84" s="69">
        <f t="shared" si="56"/>
        <v>57.969104763041223</v>
      </c>
      <c r="S84" s="69">
        <f t="shared" si="56"/>
        <v>306.56403222495425</v>
      </c>
      <c r="T84" s="69">
        <f t="shared" si="56"/>
        <v>685.14964768817731</v>
      </c>
      <c r="U84" s="69">
        <f t="shared" si="57"/>
        <v>1.6607669738950752</v>
      </c>
      <c r="V84" s="69">
        <f t="shared" si="58"/>
        <v>1115.0394424844819</v>
      </c>
      <c r="X84" s="48" t="str">
        <f t="shared" si="59"/>
        <v>2019-01</v>
      </c>
      <c r="Y84" s="69">
        <f t="shared" si="60"/>
        <v>2.0840706585658984E-2</v>
      </c>
      <c r="Z84" s="69">
        <f t="shared" si="60"/>
        <v>1.0829982214772813</v>
      </c>
      <c r="AA84" s="69">
        <f t="shared" si="60"/>
        <v>20.950208961246933</v>
      </c>
      <c r="AB84" s="69">
        <f t="shared" si="60"/>
        <v>4.0686106985958689E-3</v>
      </c>
      <c r="AC84" s="69">
        <f t="shared" si="61"/>
        <v>22.05811650000847</v>
      </c>
      <c r="AE84" s="48" t="str">
        <f t="shared" si="62"/>
        <v>2019-01</v>
      </c>
      <c r="AF84" s="69">
        <f t="shared" ref="AF84:AX84" si="69">AF100/1024</f>
        <v>5.567383530433281E-3</v>
      </c>
      <c r="AG84" s="69">
        <f t="shared" si="69"/>
        <v>0.15530385211968653</v>
      </c>
      <c r="AH84" s="69">
        <f t="shared" si="69"/>
        <v>1.6743578817113281E-3</v>
      </c>
      <c r="AI84" s="69">
        <f t="shared" si="69"/>
        <v>1.1916606165741503</v>
      </c>
      <c r="AJ84" s="69">
        <f t="shared" si="69"/>
        <v>7.7447118046620701E-3</v>
      </c>
      <c r="AK84" s="69">
        <f t="shared" si="69"/>
        <v>5.6514454599255179</v>
      </c>
      <c r="AL84" s="69">
        <f t="shared" si="69"/>
        <v>0.94088216254658574</v>
      </c>
      <c r="AM84" s="69">
        <f t="shared" si="69"/>
        <v>12.446251907473144</v>
      </c>
      <c r="AN84" s="69">
        <f t="shared" si="69"/>
        <v>6.390943953559141</v>
      </c>
      <c r="AO84" s="69">
        <f t="shared" si="69"/>
        <v>6.5426405000835061E-2</v>
      </c>
      <c r="AP84" s="69">
        <f t="shared" ref="AP84:AU84" si="70">AP100/1024</f>
        <v>7.2324665537053023E-2</v>
      </c>
      <c r="AQ84" s="69">
        <f t="shared" si="70"/>
        <v>6.2135648004186719E-3</v>
      </c>
      <c r="AR84" s="69">
        <f t="shared" si="70"/>
        <v>2.5467805244261328E-5</v>
      </c>
      <c r="AS84" s="69">
        <f t="shared" si="70"/>
        <v>1.2723801592073828E-4</v>
      </c>
      <c r="AT84" s="69">
        <f t="shared" si="70"/>
        <v>3.5927514545619434E-5</v>
      </c>
      <c r="AU84" s="69">
        <f t="shared" si="70"/>
        <v>5.8356191766506451E-4</v>
      </c>
      <c r="AV84" s="69">
        <f t="shared" si="69"/>
        <v>1.0114772521774219E-6</v>
      </c>
      <c r="AW84" s="69">
        <f t="shared" si="69"/>
        <v>9.0045729903067678E-3</v>
      </c>
      <c r="AX84" s="69">
        <f t="shared" si="69"/>
        <v>1.2883785084341016E-3</v>
      </c>
      <c r="AY84" s="69">
        <f t="shared" si="51"/>
        <v>26.94650519898271</v>
      </c>
      <c r="BA84" s="48" t="str">
        <f t="shared" si="65"/>
        <v>2019-01</v>
      </c>
      <c r="BB84" s="69">
        <f t="shared" si="66"/>
        <v>0.38835113519235076</v>
      </c>
    </row>
    <row r="85" spans="9:54" x14ac:dyDescent="0.15">
      <c r="I85" s="48" t="str">
        <f t="shared" si="52"/>
        <v>2019-02</v>
      </c>
      <c r="J85" s="69">
        <f t="shared" si="53"/>
        <v>44.3141388715039</v>
      </c>
      <c r="K85" s="69">
        <f t="shared" si="53"/>
        <v>1.1370698124064789</v>
      </c>
      <c r="L85" s="69">
        <f t="shared" si="53"/>
        <v>38.318948644101447</v>
      </c>
      <c r="M85" s="69">
        <f t="shared" si="53"/>
        <v>545.10538034165711</v>
      </c>
      <c r="N85" s="69">
        <f t="shared" si="54"/>
        <v>628.87553766966892</v>
      </c>
      <c r="P85" s="48" t="str">
        <f t="shared" si="55"/>
        <v>2019-02</v>
      </c>
      <c r="Q85" s="69">
        <f t="shared" si="56"/>
        <v>51.165725151524342</v>
      </c>
      <c r="R85" s="69">
        <f t="shared" si="56"/>
        <v>95.128406707743039</v>
      </c>
      <c r="S85" s="69">
        <f t="shared" si="56"/>
        <v>37.178700047892534</v>
      </c>
      <c r="T85" s="69">
        <f t="shared" si="56"/>
        <v>689.82615634293802</v>
      </c>
      <c r="U85" s="69">
        <f t="shared" si="57"/>
        <v>7.2509290047628339</v>
      </c>
      <c r="V85" s="69">
        <f t="shared" si="58"/>
        <v>880.54991725486082</v>
      </c>
      <c r="X85" s="48" t="str">
        <f t="shared" si="59"/>
        <v>2019-02</v>
      </c>
      <c r="Y85" s="69">
        <f t="shared" si="60"/>
        <v>7.2234962753100193E-2</v>
      </c>
      <c r="Z85" s="69">
        <f t="shared" si="60"/>
        <v>1.6637757127164141</v>
      </c>
      <c r="AA85" s="69">
        <f t="shared" si="60"/>
        <v>18.818320835055552</v>
      </c>
      <c r="AB85" s="69">
        <f t="shared" si="60"/>
        <v>0.23285044783096887</v>
      </c>
      <c r="AC85" s="69">
        <f t="shared" si="61"/>
        <v>20.787181958356037</v>
      </c>
      <c r="AE85" s="48" t="str">
        <f t="shared" si="62"/>
        <v>2019-02</v>
      </c>
      <c r="AF85" s="69">
        <f t="shared" ref="AF85:AX85" si="71">AF101/1024</f>
        <v>3.4506473948567873E-3</v>
      </c>
      <c r="AG85" s="69">
        <f t="shared" si="71"/>
        <v>8.1403497424616892E-3</v>
      </c>
      <c r="AH85" s="69">
        <f t="shared" si="71"/>
        <v>4.4460318868004781E-3</v>
      </c>
      <c r="AI85" s="69">
        <f t="shared" si="71"/>
        <v>0.77317072019377442</v>
      </c>
      <c r="AJ85" s="69">
        <f t="shared" si="71"/>
        <v>1.0233104369035547E-2</v>
      </c>
      <c r="AK85" s="69">
        <f t="shared" si="71"/>
        <v>0.864826055014418</v>
      </c>
      <c r="AL85" s="69">
        <f t="shared" si="71"/>
        <v>9.0106078043390853E-2</v>
      </c>
      <c r="AM85" s="69">
        <f t="shared" si="71"/>
        <v>9.2144908398104199</v>
      </c>
      <c r="AN85" s="69">
        <f t="shared" si="71"/>
        <v>9.814858075475879</v>
      </c>
      <c r="AO85" s="69">
        <f t="shared" si="71"/>
        <v>0.58744678593484378</v>
      </c>
      <c r="AP85" s="69">
        <f t="shared" ref="AP85:AU85" si="72">AP101/1024</f>
        <v>3.8144538676433495</v>
      </c>
      <c r="AQ85" s="69">
        <f t="shared" si="72"/>
        <v>0.1238987135029668</v>
      </c>
      <c r="AR85" s="69">
        <f t="shared" si="72"/>
        <v>2.9016737244091894E-6</v>
      </c>
      <c r="AS85" s="69">
        <f t="shared" si="72"/>
        <v>5.8234581956639844E-6</v>
      </c>
      <c r="AT85" s="69">
        <f t="shared" si="72"/>
        <v>2.5233923224732226E-5</v>
      </c>
      <c r="AU85" s="69">
        <f t="shared" si="72"/>
        <v>3.9903953347675194E-4</v>
      </c>
      <c r="AV85" s="69">
        <f t="shared" si="71"/>
        <v>7.0861615313333405E-5</v>
      </c>
      <c r="AW85" s="69">
        <f t="shared" si="71"/>
        <v>3.7341180100156544E-2</v>
      </c>
      <c r="AX85" s="69">
        <f t="shared" si="71"/>
        <v>1.5561757936666211E-3</v>
      </c>
      <c r="AY85" s="69">
        <f t="shared" si="51"/>
        <v>25.348922485109959</v>
      </c>
      <c r="BA85" s="48" t="str">
        <f t="shared" si="65"/>
        <v>2019-02</v>
      </c>
      <c r="BB85" s="69">
        <f t="shared" si="66"/>
        <v>1.872354388888196E-2</v>
      </c>
    </row>
    <row r="86" spans="9:54" x14ac:dyDescent="0.15">
      <c r="I86" s="48" t="str">
        <f t="shared" si="52"/>
        <v>2019-03</v>
      </c>
      <c r="J86" s="69">
        <f t="shared" si="53"/>
        <v>82.064975281426001</v>
      </c>
      <c r="K86" s="69">
        <f t="shared" si="53"/>
        <v>0.60274575148741771</v>
      </c>
      <c r="L86" s="69">
        <f t="shared" si="53"/>
        <v>67.946940939760637</v>
      </c>
      <c r="M86" s="69">
        <f t="shared" si="53"/>
        <v>668.43281395508973</v>
      </c>
      <c r="N86" s="69">
        <f t="shared" si="54"/>
        <v>819.0474759277638</v>
      </c>
      <c r="P86" s="48" t="str">
        <f t="shared" si="55"/>
        <v>2019-03</v>
      </c>
      <c r="Q86" s="69">
        <f t="shared" si="56"/>
        <v>55.968611865453504</v>
      </c>
      <c r="R86" s="69">
        <f t="shared" si="56"/>
        <v>236.21116395239207</v>
      </c>
      <c r="S86" s="69">
        <f t="shared" si="56"/>
        <v>29.388024878702634</v>
      </c>
      <c r="T86" s="69">
        <f t="shared" si="56"/>
        <v>673.56097976110243</v>
      </c>
      <c r="U86" s="69">
        <f t="shared" si="57"/>
        <v>9.5258398894447893</v>
      </c>
      <c r="V86" s="69">
        <f t="shared" si="58"/>
        <v>1004.6546203470955</v>
      </c>
      <c r="X86" s="48" t="str">
        <f t="shared" si="59"/>
        <v>2019-03</v>
      </c>
      <c r="Y86" s="69">
        <f t="shared" si="60"/>
        <v>4.3606244797956543E-2</v>
      </c>
      <c r="Z86" s="69">
        <f t="shared" si="60"/>
        <v>1.0717451825121309</v>
      </c>
      <c r="AA86" s="69">
        <f t="shared" si="60"/>
        <v>12.433132623637828</v>
      </c>
      <c r="AB86" s="69">
        <f t="shared" si="60"/>
        <v>9.3949680628611448E-2</v>
      </c>
      <c r="AC86" s="69">
        <f t="shared" si="61"/>
        <v>13.642433731576528</v>
      </c>
      <c r="AE86" s="48" t="str">
        <f t="shared" si="62"/>
        <v>2019-03</v>
      </c>
      <c r="AF86" s="69">
        <f t="shared" ref="AF86:AX86" si="73">AF102/1024</f>
        <v>1.509654521214541E-5</v>
      </c>
      <c r="AG86" s="69">
        <f t="shared" si="73"/>
        <v>1.069071018628164E-2</v>
      </c>
      <c r="AH86" s="69">
        <f t="shared" si="73"/>
        <v>1.3754288960626563E-2</v>
      </c>
      <c r="AI86" s="69">
        <f t="shared" si="73"/>
        <v>1.5247726884490429</v>
      </c>
      <c r="AJ86" s="69">
        <f t="shared" si="73"/>
        <v>9.7957591960948238E-3</v>
      </c>
      <c r="AK86" s="69">
        <f t="shared" si="73"/>
        <v>6.1494404432523826</v>
      </c>
      <c r="AL86" s="69">
        <f t="shared" si="73"/>
        <v>0.2126750034503849</v>
      </c>
      <c r="AM86" s="69">
        <f t="shared" si="73"/>
        <v>11.230731609837598</v>
      </c>
      <c r="AN86" s="69">
        <f t="shared" si="73"/>
        <v>25.019182897858595</v>
      </c>
      <c r="AO86" s="69">
        <f t="shared" si="73"/>
        <v>2.2202175456422948</v>
      </c>
      <c r="AP86" s="69">
        <f t="shared" ref="AP86:AU86" si="74">AP102/1024</f>
        <v>9.8059146694139641E-4</v>
      </c>
      <c r="AQ86" s="69">
        <f t="shared" si="74"/>
        <v>2.2855698067360156E-2</v>
      </c>
      <c r="AR86" s="69">
        <f t="shared" si="74"/>
        <v>1.8448381524649415E-6</v>
      </c>
      <c r="AS86" s="69">
        <f t="shared" si="74"/>
        <v>2.5794179236981935E-8</v>
      </c>
      <c r="AT86" s="69">
        <f t="shared" si="74"/>
        <v>2.2033691493561425E-7</v>
      </c>
      <c r="AU86" s="69">
        <f t="shared" si="74"/>
        <v>1.204000080178955E-3</v>
      </c>
      <c r="AV86" s="69">
        <f t="shared" si="73"/>
        <v>4.1932726162485744E-6</v>
      </c>
      <c r="AW86" s="69">
        <f t="shared" si="73"/>
        <v>3.2837012799063772E-2</v>
      </c>
      <c r="AX86" s="69">
        <f t="shared" si="73"/>
        <v>1.8816947730156153</v>
      </c>
      <c r="AY86" s="69">
        <f t="shared" si="51"/>
        <v>48.330854403049536</v>
      </c>
      <c r="BA86" s="48" t="str">
        <f t="shared" si="65"/>
        <v>2019-03</v>
      </c>
      <c r="BB86" s="69">
        <f t="shared" si="66"/>
        <v>4.2706529548013263E-3</v>
      </c>
    </row>
    <row r="87" spans="9:54" x14ac:dyDescent="0.15">
      <c r="I87" s="48" t="str">
        <f t="shared" si="52"/>
        <v>2019-04</v>
      </c>
      <c r="J87" s="69">
        <f t="shared" si="53"/>
        <v>64.843979647866902</v>
      </c>
      <c r="K87" s="69">
        <f t="shared" si="53"/>
        <v>1.4824730391528556</v>
      </c>
      <c r="L87" s="69">
        <f t="shared" si="53"/>
        <v>11.558950907585301</v>
      </c>
      <c r="M87" s="69">
        <f t="shared" si="53"/>
        <v>612.00576318623109</v>
      </c>
      <c r="N87" s="69">
        <f t="shared" si="54"/>
        <v>689.8911667808361</v>
      </c>
      <c r="P87" s="48" t="str">
        <f t="shared" si="55"/>
        <v>2019-04</v>
      </c>
      <c r="Q87" s="69">
        <f t="shared" si="56"/>
        <v>16.884510315735493</v>
      </c>
      <c r="R87" s="69">
        <f t="shared" si="56"/>
        <v>51.654159293129844</v>
      </c>
      <c r="S87" s="69">
        <f t="shared" si="56"/>
        <v>26.428396745824021</v>
      </c>
      <c r="T87" s="69">
        <f t="shared" si="56"/>
        <v>585.15558886783003</v>
      </c>
      <c r="U87" s="69">
        <f t="shared" si="57"/>
        <v>1.0796020170509959</v>
      </c>
      <c r="V87" s="69">
        <f t="shared" si="58"/>
        <v>681.20225723957037</v>
      </c>
      <c r="X87" s="48" t="str">
        <f t="shared" si="59"/>
        <v>2019-04</v>
      </c>
      <c r="Y87" s="69">
        <f t="shared" si="60"/>
        <v>4.0202126392614355E-2</v>
      </c>
      <c r="Z87" s="69">
        <f t="shared" si="60"/>
        <v>0.99430231860514939</v>
      </c>
      <c r="AA87" s="69">
        <f t="shared" si="60"/>
        <v>13.512803666208942</v>
      </c>
      <c r="AB87" s="69">
        <f t="shared" si="60"/>
        <v>0.17675761238660839</v>
      </c>
      <c r="AC87" s="69">
        <f t="shared" si="61"/>
        <v>14.724065723593315</v>
      </c>
      <c r="AE87" s="48" t="str">
        <f t="shared" si="62"/>
        <v>2019-04</v>
      </c>
      <c r="AF87" s="69">
        <f t="shared" ref="AF87:AX87" si="75">AF103/1024</f>
        <v>8.7089665612438677E-6</v>
      </c>
      <c r="AG87" s="69">
        <f t="shared" si="75"/>
        <v>5.6832344073882227E-2</v>
      </c>
      <c r="AH87" s="69">
        <f t="shared" si="75"/>
        <v>2.0690361452579883E-5</v>
      </c>
      <c r="AI87" s="69">
        <f t="shared" si="75"/>
        <v>2.0558826169844826</v>
      </c>
      <c r="AJ87" s="69">
        <f t="shared" si="75"/>
        <v>3.4031538416456837E-4</v>
      </c>
      <c r="AK87" s="69">
        <f t="shared" si="75"/>
        <v>16.602923141168457</v>
      </c>
      <c r="AL87" s="69">
        <f t="shared" si="75"/>
        <v>0.99790556943116293</v>
      </c>
      <c r="AM87" s="69">
        <f t="shared" si="75"/>
        <v>6.5881621514963573</v>
      </c>
      <c r="AN87" s="69">
        <f t="shared" si="75"/>
        <v>14.334087034634571</v>
      </c>
      <c r="AO87" s="69">
        <f t="shared" si="75"/>
        <v>2.2436914605350391E-4</v>
      </c>
      <c r="AP87" s="69">
        <f t="shared" ref="AP87:AU87" si="76">AP103/1024</f>
        <v>1.0560268674453222E-3</v>
      </c>
      <c r="AQ87" s="69">
        <f t="shared" si="76"/>
        <v>7.3072087616310446E-6</v>
      </c>
      <c r="AR87" s="69">
        <f t="shared" si="76"/>
        <v>3.6011806514579787E-7</v>
      </c>
      <c r="AS87" s="69">
        <f t="shared" si="76"/>
        <v>6.2963408709037983E-8</v>
      </c>
      <c r="AT87" s="69">
        <f t="shared" si="76"/>
        <v>1.2170403351774413E-7</v>
      </c>
      <c r="AU87" s="69">
        <f t="shared" si="76"/>
        <v>2.1681317975890037E-3</v>
      </c>
      <c r="AV87" s="69">
        <f t="shared" si="75"/>
        <v>3.5514949559001173E-7</v>
      </c>
      <c r="AW87" s="69">
        <f t="shared" si="75"/>
        <v>2.7332407535141014E-4</v>
      </c>
      <c r="AX87" s="69">
        <f t="shared" si="75"/>
        <v>8.7960695873334771E-4</v>
      </c>
      <c r="AY87" s="69">
        <f t="shared" si="51"/>
        <v>40.64077223849003</v>
      </c>
      <c r="BA87" s="48" t="str">
        <f t="shared" si="65"/>
        <v>2019-04</v>
      </c>
      <c r="BB87" s="69">
        <f t="shared" si="66"/>
        <v>3.2851125033630515E-3</v>
      </c>
    </row>
    <row r="88" spans="9:54" x14ac:dyDescent="0.15">
      <c r="I88" s="48" t="str">
        <f t="shared" si="52"/>
        <v>2019-05</v>
      </c>
      <c r="J88" s="69">
        <f t="shared" si="53"/>
        <v>33.275632724967139</v>
      </c>
      <c r="K88" s="69">
        <f t="shared" si="53"/>
        <v>1.9515423160246326</v>
      </c>
      <c r="L88" s="69">
        <f t="shared" si="53"/>
        <v>24.163190515690918</v>
      </c>
      <c r="M88" s="69">
        <f t="shared" si="53"/>
        <v>544.10228354113281</v>
      </c>
      <c r="N88" s="69">
        <f t="shared" si="54"/>
        <v>603.4926490978155</v>
      </c>
      <c r="P88" s="48" t="str">
        <f t="shared" si="55"/>
        <v>2019-05</v>
      </c>
      <c r="Q88" s="69">
        <f t="shared" si="56"/>
        <v>12.509714963402931</v>
      </c>
      <c r="R88" s="69">
        <f t="shared" si="56"/>
        <v>292.8913639809121</v>
      </c>
      <c r="S88" s="69">
        <f t="shared" si="56"/>
        <v>25.46175627739828</v>
      </c>
      <c r="T88" s="69">
        <f t="shared" si="56"/>
        <v>642.23428177436062</v>
      </c>
      <c r="U88" s="69">
        <f t="shared" si="57"/>
        <v>2.331120465221824</v>
      </c>
      <c r="V88" s="69">
        <f t="shared" si="58"/>
        <v>975.42823746129579</v>
      </c>
      <c r="X88" s="48" t="str">
        <f t="shared" si="59"/>
        <v>2019-05</v>
      </c>
      <c r="Y88" s="69">
        <f t="shared" si="60"/>
        <v>0.23582736951175293</v>
      </c>
      <c r="Z88" s="69">
        <f t="shared" si="60"/>
        <v>1.2096243865607841</v>
      </c>
      <c r="AA88" s="69">
        <f t="shared" si="60"/>
        <v>23.735298529500984</v>
      </c>
      <c r="AB88" s="69">
        <f t="shared" si="60"/>
        <v>0.80995712952153498</v>
      </c>
      <c r="AC88" s="69">
        <f t="shared" si="61"/>
        <v>25.990707415095056</v>
      </c>
      <c r="AE88" s="48" t="str">
        <f t="shared" si="62"/>
        <v>2019-05</v>
      </c>
      <c r="AF88" s="69">
        <f t="shared" ref="AF88:AX88" si="77">AF104/1024</f>
        <v>5.8617854756448633E-3</v>
      </c>
      <c r="AG88" s="69">
        <f t="shared" si="77"/>
        <v>4.2408630515637889E-3</v>
      </c>
      <c r="AH88" s="69">
        <f t="shared" si="77"/>
        <v>1.9344455059581347E-2</v>
      </c>
      <c r="AI88" s="69">
        <f t="shared" si="77"/>
        <v>3.0384691038661815</v>
      </c>
      <c r="AJ88" s="69">
        <f t="shared" si="77"/>
        <v>6.9807703939659379E-3</v>
      </c>
      <c r="AK88" s="69">
        <f t="shared" si="77"/>
        <v>24.624286721632323</v>
      </c>
      <c r="AL88" s="69">
        <f t="shared" si="77"/>
        <v>0.57246708111415412</v>
      </c>
      <c r="AM88" s="69">
        <f t="shared" si="77"/>
        <v>21.657643726027345</v>
      </c>
      <c r="AN88" s="69">
        <f t="shared" si="77"/>
        <v>34.112325997290036</v>
      </c>
      <c r="AO88" s="69">
        <f t="shared" si="77"/>
        <v>7.2362726132268942E-4</v>
      </c>
      <c r="AP88" s="69">
        <f t="shared" ref="AP88:AU88" si="78">AP104/1024</f>
        <v>9.7073518281831541E-4</v>
      </c>
      <c r="AQ88" s="69">
        <f t="shared" si="78"/>
        <v>7.8015051073634767E-2</v>
      </c>
      <c r="AR88" s="69">
        <f t="shared" si="78"/>
        <v>1.8196702185377929E-3</v>
      </c>
      <c r="AS88" s="69">
        <f t="shared" si="78"/>
        <v>3.1616082196705954E-5</v>
      </c>
      <c r="AT88" s="69">
        <f t="shared" si="78"/>
        <v>7.2935253228933989E-5</v>
      </c>
      <c r="AU88" s="69">
        <f t="shared" si="78"/>
        <v>3.8713612475476072E-3</v>
      </c>
      <c r="AV88" s="69">
        <f t="shared" si="77"/>
        <v>1.5825737318664258E-4</v>
      </c>
      <c r="AW88" s="69">
        <f t="shared" si="77"/>
        <v>4.9741250216356933E-2</v>
      </c>
      <c r="AX88" s="69">
        <f t="shared" si="77"/>
        <v>2.3669737720410839E-3</v>
      </c>
      <c r="AY88" s="69">
        <f t="shared" si="51"/>
        <v>84.179391981591664</v>
      </c>
      <c r="BA88" s="48" t="str">
        <f t="shared" si="65"/>
        <v>2019-05</v>
      </c>
      <c r="BB88" s="69">
        <f t="shared" si="66"/>
        <v>1.0379108221059141E-2</v>
      </c>
    </row>
    <row r="89" spans="9:54" x14ac:dyDescent="0.15">
      <c r="I89" s="48" t="str">
        <f t="shared" si="52"/>
        <v>2019-06</v>
      </c>
      <c r="J89" s="69">
        <f t="shared" si="53"/>
        <v>46.321007640277365</v>
      </c>
      <c r="K89" s="69">
        <f t="shared" si="53"/>
        <v>1.031428482203405</v>
      </c>
      <c r="L89" s="69">
        <f t="shared" si="53"/>
        <v>6.9320556917564256</v>
      </c>
      <c r="M89" s="69">
        <f t="shared" si="53"/>
        <v>459.29139152606308</v>
      </c>
      <c r="N89" s="69">
        <f>SUM(J89:M89)</f>
        <v>513.57588334030027</v>
      </c>
      <c r="P89" s="48" t="str">
        <f t="shared" si="55"/>
        <v>2019-06</v>
      </c>
      <c r="Q89" s="69">
        <f t="shared" si="56"/>
        <v>15.096086267612844</v>
      </c>
      <c r="R89" s="69">
        <f t="shared" si="56"/>
        <v>81.883666991945503</v>
      </c>
      <c r="S89" s="69">
        <f t="shared" si="56"/>
        <v>7.378494513552134</v>
      </c>
      <c r="T89" s="69">
        <f t="shared" si="56"/>
        <v>579.21312893792026</v>
      </c>
      <c r="U89" s="69">
        <f t="shared" si="57"/>
        <v>2.4665952538807598</v>
      </c>
      <c r="V89" s="69">
        <f t="shared" si="58"/>
        <v>686.03797196491155</v>
      </c>
      <c r="X89" s="48" t="str">
        <f t="shared" si="59"/>
        <v>2019-06</v>
      </c>
      <c r="Y89" s="69">
        <f t="shared" si="60"/>
        <v>4.4051033853975193E-2</v>
      </c>
      <c r="Z89" s="69">
        <f t="shared" si="60"/>
        <v>4.1336479566016262</v>
      </c>
      <c r="AA89" s="69">
        <f t="shared" si="60"/>
        <v>10.481968729291989</v>
      </c>
      <c r="AB89" s="69">
        <f t="shared" si="60"/>
        <v>0.34975703421878201</v>
      </c>
      <c r="AC89" s="69">
        <f>SUM(Y89:AB89)</f>
        <v>15.009424753966373</v>
      </c>
      <c r="AE89" s="48" t="str">
        <f t="shared" si="62"/>
        <v>2019-06</v>
      </c>
      <c r="AF89" s="69">
        <f t="shared" ref="AF89:AX89" si="79">AF105/1024</f>
        <v>1.1766052830353125E-4</v>
      </c>
      <c r="AG89" s="69">
        <f t="shared" si="79"/>
        <v>1.4591517557164453E-2</v>
      </c>
      <c r="AH89" s="69">
        <f t="shared" si="79"/>
        <v>3.723482550412881E-4</v>
      </c>
      <c r="AI89" s="69">
        <f t="shared" si="79"/>
        <v>2.598303192360615</v>
      </c>
      <c r="AJ89" s="69">
        <f t="shared" si="79"/>
        <v>2.1519440633710448E-3</v>
      </c>
      <c r="AK89" s="69">
        <f t="shared" si="79"/>
        <v>6.0087727579057129</v>
      </c>
      <c r="AL89" s="69">
        <f t="shared" si="79"/>
        <v>1.8922968394408592</v>
      </c>
      <c r="AM89" s="69">
        <f t="shared" si="79"/>
        <v>6.9153698640948242</v>
      </c>
      <c r="AN89" s="69">
        <f t="shared" si="79"/>
        <v>19.665812007251564</v>
      </c>
      <c r="AO89" s="69">
        <f t="shared" si="79"/>
        <v>0.65979134236658787</v>
      </c>
      <c r="AP89" s="69">
        <f t="shared" ref="AP89:AU89" si="80">AP105/1024</f>
        <v>4.3067199112556349E-4</v>
      </c>
      <c r="AQ89" s="69">
        <f t="shared" si="80"/>
        <v>0.32439237613198146</v>
      </c>
      <c r="AR89" s="69">
        <f t="shared" si="80"/>
        <v>1.5887690096860741E-7</v>
      </c>
      <c r="AS89" s="69">
        <f t="shared" si="80"/>
        <v>4.4294210965745118E-8</v>
      </c>
      <c r="AT89" s="69">
        <f t="shared" si="80"/>
        <v>4.42912096332293E-6</v>
      </c>
      <c r="AU89" s="69">
        <f t="shared" si="80"/>
        <v>5.2795202464039842E-5</v>
      </c>
      <c r="AV89" s="69">
        <f t="shared" si="79"/>
        <v>1.9716040696948729E-5</v>
      </c>
      <c r="AW89" s="69">
        <f t="shared" si="79"/>
        <v>4.6566744794290529E-2</v>
      </c>
      <c r="AX89" s="69">
        <f t="shared" si="79"/>
        <v>3.2418044404948831E-2</v>
      </c>
      <c r="AY89" s="69">
        <f t="shared" si="51"/>
        <v>38.161464454681628</v>
      </c>
      <c r="BA89" s="48" t="str">
        <f t="shared" si="65"/>
        <v>2019-06</v>
      </c>
      <c r="BB89" s="69">
        <f t="shared" si="66"/>
        <v>8.9614601902212529E-3</v>
      </c>
    </row>
    <row r="90" spans="9:54" x14ac:dyDescent="0.15">
      <c r="I90" s="48" t="str">
        <f t="shared" si="52"/>
        <v>2019-07</v>
      </c>
      <c r="J90" s="69">
        <f t="shared" si="53"/>
        <v>28.069452960946329</v>
      </c>
      <c r="K90" s="69">
        <f t="shared" si="53"/>
        <v>0.60766976095055714</v>
      </c>
      <c r="L90" s="69">
        <f t="shared" si="53"/>
        <v>24.535914538951076</v>
      </c>
      <c r="M90" s="69">
        <f t="shared" si="53"/>
        <v>489.07029274627746</v>
      </c>
      <c r="N90" s="69">
        <f>SUM(J90:M90)</f>
        <v>542.28333000712541</v>
      </c>
      <c r="P90" s="48" t="str">
        <f t="shared" si="55"/>
        <v>2019-07</v>
      </c>
      <c r="Q90" s="69">
        <f t="shared" si="56"/>
        <v>16.470297686603761</v>
      </c>
      <c r="R90" s="69">
        <f t="shared" si="56"/>
        <v>71.968108920133005</v>
      </c>
      <c r="S90" s="69">
        <f t="shared" si="56"/>
        <v>27.102193642399467</v>
      </c>
      <c r="T90" s="69">
        <f t="shared" si="56"/>
        <v>1767.2907359110727</v>
      </c>
      <c r="U90" s="69">
        <f t="shared" si="57"/>
        <v>7.4582950360136211</v>
      </c>
      <c r="V90" s="69">
        <f t="shared" si="58"/>
        <v>1890.2896311962227</v>
      </c>
      <c r="X90" s="48" t="str">
        <f t="shared" si="59"/>
        <v>2019-07</v>
      </c>
      <c r="Y90" s="69">
        <f t="shared" si="60"/>
        <v>5.4871025697138961E-2</v>
      </c>
      <c r="Z90" s="69">
        <f t="shared" si="60"/>
        <v>0.57908666616822169</v>
      </c>
      <c r="AA90" s="69">
        <f t="shared" si="60"/>
        <v>12.19686134117082</v>
      </c>
      <c r="AB90" s="69">
        <f t="shared" si="60"/>
        <v>6.6011290473397807E-2</v>
      </c>
      <c r="AC90" s="69">
        <f>SUM(Y90:AB90)</f>
        <v>12.896830323509578</v>
      </c>
      <c r="AE90" s="48" t="str">
        <f t="shared" si="62"/>
        <v>2019-07</v>
      </c>
      <c r="AF90" s="69">
        <f t="shared" ref="AF90:AX90" si="81">AF106/1024</f>
        <v>9.4275826995726661E-5</v>
      </c>
      <c r="AG90" s="69">
        <f t="shared" si="81"/>
        <v>0.1299019716934707</v>
      </c>
      <c r="AH90" s="69">
        <f t="shared" si="81"/>
        <v>3.2892305310269827E-2</v>
      </c>
      <c r="AI90" s="69">
        <f t="shared" si="81"/>
        <v>4.0301941549159865</v>
      </c>
      <c r="AJ90" s="69">
        <f t="shared" si="81"/>
        <v>1.5472849754587499E-3</v>
      </c>
      <c r="AK90" s="69">
        <f t="shared" si="81"/>
        <v>7.4760102679529101</v>
      </c>
      <c r="AL90" s="69">
        <f t="shared" si="81"/>
        <v>0.56830024022019543</v>
      </c>
      <c r="AM90" s="69">
        <f t="shared" si="81"/>
        <v>11.677857285959277</v>
      </c>
      <c r="AN90" s="69">
        <f t="shared" si="81"/>
        <v>30.401013749118555</v>
      </c>
      <c r="AO90" s="69">
        <f t="shared" si="81"/>
        <v>3.1660620152251757E-6</v>
      </c>
      <c r="AP90" s="69">
        <f t="shared" ref="AP90:AU90" si="82">AP106/1024</f>
        <v>1.2578456926348731E-3</v>
      </c>
      <c r="AQ90" s="69">
        <f t="shared" si="82"/>
        <v>8.1515472165847262E-3</v>
      </c>
      <c r="AR90" s="69">
        <f t="shared" si="82"/>
        <v>1.5443929441971679E-6</v>
      </c>
      <c r="AS90" s="69">
        <f t="shared" si="82"/>
        <v>7.3633473220979786E-6</v>
      </c>
      <c r="AT90" s="69">
        <f t="shared" si="82"/>
        <v>6.6013919422402924E-5</v>
      </c>
      <c r="AU90" s="69">
        <f t="shared" si="82"/>
        <v>5.0683744757407036E-4</v>
      </c>
      <c r="AV90" s="69">
        <f t="shared" si="81"/>
        <v>2.9830516723450194E-8</v>
      </c>
      <c r="AW90" s="69">
        <f t="shared" si="81"/>
        <v>1.100109687013164E-2</v>
      </c>
      <c r="AX90" s="69">
        <f t="shared" si="81"/>
        <v>0.14722906530459962</v>
      </c>
      <c r="AY90" s="69">
        <f t="shared" si="51"/>
        <v>54.486036046056867</v>
      </c>
      <c r="BA90" s="48" t="str">
        <f t="shared" si="65"/>
        <v>2019-07</v>
      </c>
      <c r="BB90" s="69">
        <f t="shared" si="66"/>
        <v>3.3294374734396046E-3</v>
      </c>
    </row>
    <row r="91" spans="9:54" x14ac:dyDescent="0.15">
      <c r="I91" s="48" t="str">
        <f t="shared" si="52"/>
        <v>2019-08</v>
      </c>
      <c r="J91" s="69">
        <f t="shared" si="53"/>
        <v>37.505956251842655</v>
      </c>
      <c r="K91" s="69">
        <f t="shared" si="53"/>
        <v>0.1253149169215248</v>
      </c>
      <c r="L91" s="69">
        <f t="shared" si="53"/>
        <v>12.746434367727442</v>
      </c>
      <c r="M91" s="69">
        <f t="shared" si="53"/>
        <v>425.39767877627054</v>
      </c>
      <c r="N91" s="69">
        <f>SUM(J91:M91)</f>
        <v>475.77538431276218</v>
      </c>
      <c r="P91" s="48" t="str">
        <f t="shared" si="55"/>
        <v>2019-08</v>
      </c>
      <c r="Q91" s="69">
        <f t="shared" si="56"/>
        <v>5.6283529368865848</v>
      </c>
      <c r="R91" s="69">
        <f t="shared" si="56"/>
        <v>47.498716690580274</v>
      </c>
      <c r="S91" s="69">
        <f t="shared" si="56"/>
        <v>24.814536670833998</v>
      </c>
      <c r="T91" s="69">
        <f t="shared" si="56"/>
        <v>2064.7303466240292</v>
      </c>
      <c r="U91" s="69">
        <f t="shared" si="57"/>
        <v>5.7068373349284167</v>
      </c>
      <c r="V91" s="69">
        <f t="shared" si="58"/>
        <v>2148.3787902572585</v>
      </c>
      <c r="X91" s="48" t="str">
        <f t="shared" si="59"/>
        <v>2019-08</v>
      </c>
      <c r="Y91" s="69">
        <f t="shared" si="60"/>
        <v>6.8478374580990917E-2</v>
      </c>
      <c r="Z91" s="69">
        <f t="shared" si="60"/>
        <v>0.59243225500449515</v>
      </c>
      <c r="AA91" s="69">
        <f t="shared" si="60"/>
        <v>49.168778460616508</v>
      </c>
      <c r="AB91" s="69">
        <f t="shared" si="60"/>
        <v>0.12637202444511692</v>
      </c>
      <c r="AC91" s="69">
        <f>SUM(Y91:AB91)</f>
        <v>49.956061114647113</v>
      </c>
      <c r="AE91" s="48" t="str">
        <f t="shared" si="62"/>
        <v>2019-08</v>
      </c>
      <c r="AF91" s="69">
        <f t="shared" ref="AF91:AX91" si="83">AF107/1024</f>
        <v>6.2464017182719527E-3</v>
      </c>
      <c r="AG91" s="69">
        <f t="shared" si="83"/>
        <v>0.31125242237249023</v>
      </c>
      <c r="AH91" s="69">
        <f t="shared" si="83"/>
        <v>0.25526073248511233</v>
      </c>
      <c r="AI91" s="69">
        <f t="shared" si="83"/>
        <v>8.0443833863409964</v>
      </c>
      <c r="AJ91" s="69">
        <f t="shared" si="83"/>
        <v>1.7898188621074902E-2</v>
      </c>
      <c r="AK91" s="69">
        <f t="shared" si="83"/>
        <v>3.6527884552606249</v>
      </c>
      <c r="AL91" s="69">
        <f t="shared" si="83"/>
        <v>2.3696544831473099</v>
      </c>
      <c r="AM91" s="69">
        <f t="shared" si="83"/>
        <v>2.7400306002491503</v>
      </c>
      <c r="AN91" s="69">
        <f t="shared" si="83"/>
        <v>40.792915610293655</v>
      </c>
      <c r="AO91" s="69">
        <f t="shared" si="83"/>
        <v>7.4425478396733492E-4</v>
      </c>
      <c r="AP91" s="69">
        <f t="shared" ref="AP91:AU91" si="84">AP107/1024</f>
        <v>8.3426833771227339E-4</v>
      </c>
      <c r="AQ91" s="69">
        <f t="shared" si="84"/>
        <v>1.7388232881494239</v>
      </c>
      <c r="AR91" s="69">
        <f t="shared" si="84"/>
        <v>8.2372181168466314E-5</v>
      </c>
      <c r="AS91" s="69">
        <f t="shared" si="84"/>
        <v>5.2614004744100296E-5</v>
      </c>
      <c r="AT91" s="69">
        <f t="shared" si="84"/>
        <v>1.4007244833010156E-2</v>
      </c>
      <c r="AU91" s="69">
        <f t="shared" si="84"/>
        <v>1.9295856845928906E-3</v>
      </c>
      <c r="AV91" s="69">
        <f t="shared" si="83"/>
        <v>1.3792952722724218E-4</v>
      </c>
      <c r="AW91" s="69">
        <f t="shared" si="83"/>
        <v>0.64649742665187593</v>
      </c>
      <c r="AX91" s="69">
        <f t="shared" si="83"/>
        <v>2.5042169827429396E-3</v>
      </c>
      <c r="AY91" s="69">
        <f t="shared" si="51"/>
        <v>60.596043481625152</v>
      </c>
      <c r="BA91" s="48" t="str">
        <f t="shared" si="65"/>
        <v>2019-08</v>
      </c>
      <c r="BB91" s="69">
        <f t="shared" si="66"/>
        <v>8.713794240975398E-3</v>
      </c>
    </row>
    <row r="92" spans="9:54" x14ac:dyDescent="0.15">
      <c r="I92" s="48" t="str">
        <f t="shared" si="52"/>
        <v>2019-09</v>
      </c>
      <c r="J92" s="69">
        <f t="shared" si="53"/>
        <v>41.374788568546947</v>
      </c>
      <c r="K92" s="69">
        <f t="shared" si="53"/>
        <v>0.81175963547411645</v>
      </c>
      <c r="L92" s="69">
        <f t="shared" si="53"/>
        <v>12.842840335116211</v>
      </c>
      <c r="M92" s="69">
        <f t="shared" si="53"/>
        <v>553.4198490622357</v>
      </c>
      <c r="N92" s="69">
        <f>SUM(J92:M92)</f>
        <v>608.44923760137294</v>
      </c>
      <c r="P92" s="48" t="str">
        <f t="shared" si="55"/>
        <v>2019-09</v>
      </c>
      <c r="Q92" s="69">
        <f t="shared" si="56"/>
        <v>5.105510421642065</v>
      </c>
      <c r="R92" s="69">
        <f t="shared" si="56"/>
        <v>93.985809811384541</v>
      </c>
      <c r="S92" s="69">
        <f t="shared" si="56"/>
        <v>13.993315764640961</v>
      </c>
      <c r="T92" s="69">
        <f t="shared" si="56"/>
        <v>636.65765538756818</v>
      </c>
      <c r="U92" s="69">
        <f t="shared" si="57"/>
        <v>3.4416433003525428</v>
      </c>
      <c r="V92" s="69">
        <f t="shared" si="58"/>
        <v>753.18393468558827</v>
      </c>
      <c r="X92" s="48" t="str">
        <f t="shared" si="59"/>
        <v>2019-09</v>
      </c>
      <c r="Y92" s="69">
        <f t="shared" si="60"/>
        <v>4.4843150360975394E-2</v>
      </c>
      <c r="Z92" s="69">
        <f t="shared" si="60"/>
        <v>1.2379051852740237</v>
      </c>
      <c r="AA92" s="69">
        <f t="shared" si="60"/>
        <v>25.989401693192942</v>
      </c>
      <c r="AB92" s="69">
        <f t="shared" si="60"/>
        <v>0.7441314682610024</v>
      </c>
      <c r="AC92" s="69">
        <f>SUM(Y92:AB92)</f>
        <v>28.016281497088944</v>
      </c>
      <c r="AE92" s="48" t="str">
        <f t="shared" si="62"/>
        <v>2019-09</v>
      </c>
      <c r="AF92" s="69">
        <f t="shared" ref="AF92:AX92" si="85">AF108/1024</f>
        <v>1.0863588340725977E-4</v>
      </c>
      <c r="AG92" s="69">
        <f t="shared" si="85"/>
        <v>0.23550470786813085</v>
      </c>
      <c r="AH92" s="69">
        <f t="shared" si="85"/>
        <v>2.9888307835790234E-5</v>
      </c>
      <c r="AI92" s="69">
        <f t="shared" si="85"/>
        <v>8.4954591725190731</v>
      </c>
      <c r="AJ92" s="69">
        <f t="shared" si="85"/>
        <v>0.17913991506884472</v>
      </c>
      <c r="AK92" s="69">
        <f t="shared" si="85"/>
        <v>10.203106929421581</v>
      </c>
      <c r="AL92" s="69">
        <f t="shared" si="85"/>
        <v>0.52587107781528164</v>
      </c>
      <c r="AM92" s="69">
        <f t="shared" si="85"/>
        <v>2.7184153451771582</v>
      </c>
      <c r="AN92" s="69">
        <f t="shared" si="85"/>
        <v>47.72816064080498</v>
      </c>
      <c r="AO92" s="69">
        <f t="shared" si="85"/>
        <v>4.062669941049531E-4</v>
      </c>
      <c r="AP92" s="69">
        <f t="shared" ref="AP92:AU92" si="86">AP108/1024</f>
        <v>3.4298934224352636E-4</v>
      </c>
      <c r="AQ92" s="69">
        <f t="shared" si="86"/>
        <v>7.4840481647697656E-4</v>
      </c>
      <c r="AR92" s="69">
        <f t="shared" si="86"/>
        <v>7.5418932283355375E-5</v>
      </c>
      <c r="AS92" s="69">
        <f t="shared" si="86"/>
        <v>1.8983668724104004E-4</v>
      </c>
      <c r="AT92" s="69">
        <f t="shared" si="86"/>
        <v>4.3311338231433107E-6</v>
      </c>
      <c r="AU92" s="69">
        <f t="shared" si="86"/>
        <v>3.3315029213554199E-4</v>
      </c>
      <c r="AV92" s="69">
        <f t="shared" si="85"/>
        <v>1.4079875018069239E-4</v>
      </c>
      <c r="AW92" s="69">
        <f t="shared" si="85"/>
        <v>3.932478575734414E-4</v>
      </c>
      <c r="AX92" s="69">
        <f t="shared" si="85"/>
        <v>1.8396356826997267E-3</v>
      </c>
      <c r="AY92" s="69">
        <f t="shared" si="51"/>
        <v>70.090270393355055</v>
      </c>
      <c r="BA92" s="48" t="str">
        <f t="shared" si="65"/>
        <v>2019-09</v>
      </c>
      <c r="BB92" s="69">
        <f t="shared" si="66"/>
        <v>5.6875435375331931E-3</v>
      </c>
    </row>
    <row r="93" spans="9:54" x14ac:dyDescent="0.15">
      <c r="I93" s="163" t="s">
        <v>63</v>
      </c>
      <c r="J93" s="178">
        <f>SUM(J81:J92)</f>
        <v>578.15676816152904</v>
      </c>
      <c r="K93" s="178">
        <f>SUM(K81:K92)</f>
        <v>13.111590816516538</v>
      </c>
      <c r="L93" s="178">
        <f>SUM(L81:L92)</f>
        <v>229.20323012713155</v>
      </c>
      <c r="M93" s="178">
        <f>SUM(M81:M92)</f>
        <v>6601.5047764461124</v>
      </c>
      <c r="N93" s="178">
        <f>SUM(N81:N92)</f>
        <v>7421.9763655512907</v>
      </c>
      <c r="P93" s="163" t="s">
        <v>63</v>
      </c>
      <c r="Q93" s="178">
        <f t="shared" ref="Q93:V93" si="87">SUM(Q81:Q92)</f>
        <v>651.23746640307377</v>
      </c>
      <c r="R93" s="178">
        <f t="shared" si="87"/>
        <v>1242.7785120578151</v>
      </c>
      <c r="S93" s="178">
        <f t="shared" si="87"/>
        <v>866.12630797116765</v>
      </c>
      <c r="T93" s="178">
        <f t="shared" si="87"/>
        <v>10122.191784594073</v>
      </c>
      <c r="U93" s="178">
        <f t="shared" si="87"/>
        <v>68.646844028007649</v>
      </c>
      <c r="V93" s="178">
        <f t="shared" si="87"/>
        <v>12950.980915054139</v>
      </c>
      <c r="X93" s="163" t="s">
        <v>63</v>
      </c>
      <c r="Y93" s="178">
        <f>SUM(Y81:Y92)</f>
        <v>0.92727411845862473</v>
      </c>
      <c r="Z93" s="178">
        <f>SUM(Z81:Z92)</f>
        <v>18.033487787136405</v>
      </c>
      <c r="AA93" s="178">
        <f>SUM(AA81:AA92)</f>
        <v>257.14890170142206</v>
      </c>
      <c r="AB93" s="178">
        <f>SUM(AB81:AB92)</f>
        <v>3.3297754433597166</v>
      </c>
      <c r="AC93" s="178">
        <f>SUM(AC81:AC92)</f>
        <v>279.43943905037679</v>
      </c>
      <c r="AE93" s="170" t="s">
        <v>63</v>
      </c>
      <c r="AF93" s="171">
        <f t="shared" ref="AF93:AY93" si="88">SUM(AF81:AF92)</f>
        <v>2.8164049525912539E-2</v>
      </c>
      <c r="AG93" s="171">
        <f t="shared" si="88"/>
        <v>1.1119197043317384</v>
      </c>
      <c r="AH93" s="171">
        <f t="shared" si="88"/>
        <v>0.38490372998603528</v>
      </c>
      <c r="AI93" s="171">
        <f t="shared" si="88"/>
        <v>34.830538362493783</v>
      </c>
      <c r="AJ93" s="171">
        <f t="shared" si="88"/>
        <v>0.24459646551713349</v>
      </c>
      <c r="AK93" s="171">
        <f t="shared" si="88"/>
        <v>147.827085680881</v>
      </c>
      <c r="AL93" s="171">
        <f t="shared" si="88"/>
        <v>8.8558611244670686</v>
      </c>
      <c r="AM93" s="171">
        <f t="shared" si="88"/>
        <v>96.732554471032685</v>
      </c>
      <c r="AN93" s="171">
        <f t="shared" si="88"/>
        <v>270.98267165209421</v>
      </c>
      <c r="AO93" s="171">
        <f t="shared" si="88"/>
        <v>3.5364282706259416</v>
      </c>
      <c r="AP93" s="171">
        <f t="shared" ref="AP93:AU93" si="89">SUM(AP81:AP92)</f>
        <v>3.9442439428157723</v>
      </c>
      <c r="AQ93" s="171">
        <f t="shared" si="89"/>
        <v>2.4291897699567819</v>
      </c>
      <c r="AR93" s="171">
        <f t="shared" si="89"/>
        <v>2.0161785887466959E-3</v>
      </c>
      <c r="AS93" s="171">
        <f t="shared" si="89"/>
        <v>4.271582893125003E-4</v>
      </c>
      <c r="AT93" s="171">
        <f t="shared" si="89"/>
        <v>1.4260914537771861E-2</v>
      </c>
      <c r="AU93" s="171">
        <f t="shared" si="89"/>
        <v>3.2840864338140777E-2</v>
      </c>
      <c r="AV93" s="171">
        <f t="shared" si="88"/>
        <v>7.1832820867711905E-4</v>
      </c>
      <c r="AW93" s="171">
        <f t="shared" si="88"/>
        <v>0.89926424303302954</v>
      </c>
      <c r="AX93" s="171">
        <f t="shared" si="88"/>
        <v>2.0763107285065319</v>
      </c>
      <c r="AY93" s="171">
        <f t="shared" si="88"/>
        <v>573.93399563923026</v>
      </c>
      <c r="BA93" s="170" t="s">
        <v>63</v>
      </c>
      <c r="BB93" s="171">
        <f>SUM(BB81:BB92)</f>
        <v>2.0191322333739641</v>
      </c>
    </row>
    <row r="94" spans="9:54" x14ac:dyDescent="0.15">
      <c r="I94" s="179"/>
      <c r="P94" s="179"/>
      <c r="W94" s="179"/>
      <c r="BA94" s="164"/>
    </row>
    <row r="95" spans="9:54" x14ac:dyDescent="0.15">
      <c r="I95" s="164" t="s">
        <v>162</v>
      </c>
      <c r="J95" s="164"/>
      <c r="P95" s="164" t="s">
        <v>162</v>
      </c>
      <c r="Q95" s="164"/>
      <c r="X95" s="164" t="s">
        <v>162</v>
      </c>
      <c r="AE95" s="164" t="s">
        <v>162</v>
      </c>
      <c r="BA95" s="164" t="s">
        <v>162</v>
      </c>
    </row>
    <row r="96" spans="9:54" ht="28" x14ac:dyDescent="0.15">
      <c r="I96" s="122" t="s">
        <v>648</v>
      </c>
      <c r="J96" s="627" t="s">
        <v>163</v>
      </c>
      <c r="K96" s="628" t="s">
        <v>151</v>
      </c>
      <c r="L96" s="628" t="s">
        <v>152</v>
      </c>
      <c r="M96" s="628" t="s">
        <v>153</v>
      </c>
      <c r="N96" s="632" t="s">
        <v>63</v>
      </c>
      <c r="O96" s="197"/>
      <c r="P96" s="122" t="s">
        <v>648</v>
      </c>
      <c r="Q96" s="631" t="s">
        <v>154</v>
      </c>
      <c r="R96" s="631" t="s">
        <v>152</v>
      </c>
      <c r="S96" s="631" t="s">
        <v>155</v>
      </c>
      <c r="T96" s="631" t="s">
        <v>153</v>
      </c>
      <c r="U96" s="631" t="s">
        <v>156</v>
      </c>
      <c r="V96" s="632" t="s">
        <v>63</v>
      </c>
      <c r="W96" s="197"/>
      <c r="X96" s="122" t="s">
        <v>648</v>
      </c>
      <c r="Y96" s="629" t="s">
        <v>157</v>
      </c>
      <c r="Z96" s="631" t="s">
        <v>158</v>
      </c>
      <c r="AA96" s="631" t="s">
        <v>159</v>
      </c>
      <c r="AB96" s="631" t="s">
        <v>160</v>
      </c>
      <c r="AC96" s="632" t="s">
        <v>63</v>
      </c>
      <c r="AD96" s="197"/>
      <c r="AE96" s="122" t="s">
        <v>648</v>
      </c>
      <c r="AF96" s="629" t="str">
        <f>AF62</f>
        <v>AIRS</v>
      </c>
      <c r="AG96" s="629" t="str">
        <f t="shared" ref="AG96:AX96" si="90">AG62</f>
        <v>AMSR2</v>
      </c>
      <c r="AH96" s="629" t="str">
        <f t="shared" si="90"/>
        <v>AMSRE</v>
      </c>
      <c r="AI96" s="629" t="str">
        <f t="shared" si="90"/>
        <v>AMSR-E</v>
      </c>
      <c r="AJ96" s="629" t="str">
        <f t="shared" si="90"/>
        <v>ATMS</v>
      </c>
      <c r="AK96" s="629" t="str">
        <f t="shared" si="90"/>
        <v>DPR</v>
      </c>
      <c r="AL96" s="629" t="str">
        <f t="shared" si="90"/>
        <v>GMI</v>
      </c>
      <c r="AM96" s="629" t="str">
        <f t="shared" si="90"/>
        <v>GOES-8/10</v>
      </c>
      <c r="AN96" s="629" t="str">
        <f t="shared" si="90"/>
        <v>IMERG</v>
      </c>
      <c r="AO96" s="629" t="str">
        <f t="shared" si="90"/>
        <v>KAPR</v>
      </c>
      <c r="AP96" s="629" t="str">
        <f t="shared" si="90"/>
        <v>KUPR</v>
      </c>
      <c r="AQ96" s="629" t="str">
        <f t="shared" si="90"/>
        <v>MHS</v>
      </c>
      <c r="AR96" s="629" t="str">
        <f t="shared" si="90"/>
        <v>MT1</v>
      </c>
      <c r="AS96" s="629" t="str">
        <f t="shared" si="90"/>
        <v>SAPHIR</v>
      </c>
      <c r="AT96" s="629" t="str">
        <f t="shared" si="90"/>
        <v>SAPHIR-DPR</v>
      </c>
      <c r="AU96" s="629" t="str">
        <f t="shared" si="90"/>
        <v>SSM/I</v>
      </c>
      <c r="AV96" s="629" t="str">
        <f t="shared" si="90"/>
        <v>SSMI</v>
      </c>
      <c r="AW96" s="629" t="str">
        <f t="shared" si="90"/>
        <v>SSMIS</v>
      </c>
      <c r="AX96" s="629" t="str">
        <f t="shared" si="90"/>
        <v>TMI</v>
      </c>
      <c r="AY96" s="628" t="s">
        <v>63</v>
      </c>
      <c r="AZ96" s="197"/>
      <c r="BA96" s="122" t="s">
        <v>648</v>
      </c>
      <c r="BB96" s="630" t="s">
        <v>776</v>
      </c>
    </row>
    <row r="97" spans="9:54" x14ac:dyDescent="0.15">
      <c r="I97" s="48" t="str">
        <f>I63</f>
        <v>2018-10</v>
      </c>
      <c r="J97" s="372">
        <v>38275.768807910354</v>
      </c>
      <c r="K97" s="372">
        <v>1249.0887341741463</v>
      </c>
      <c r="L97" s="372">
        <v>4983.6779831871299</v>
      </c>
      <c r="M97" s="372">
        <v>655477.85609766608</v>
      </c>
      <c r="N97" s="372">
        <f>SUM(J97:M97)</f>
        <v>699986.39162293775</v>
      </c>
      <c r="P97" s="48" t="str">
        <f>$I97</f>
        <v>2018-10</v>
      </c>
      <c r="Q97" s="372">
        <v>26744.773391559713</v>
      </c>
      <c r="R97" s="372">
        <v>82809.535468080969</v>
      </c>
      <c r="S97" s="372">
        <v>104086.41218025968</v>
      </c>
      <c r="T97" s="372">
        <v>587522.39277251391</v>
      </c>
      <c r="U97" s="372">
        <v>9525.5474100979045</v>
      </c>
      <c r="V97" s="372">
        <f>SUM(Q97:U97)</f>
        <v>810688.66122251214</v>
      </c>
      <c r="X97" s="48" t="str">
        <f>$I97</f>
        <v>2018-10</v>
      </c>
      <c r="Y97" s="372">
        <v>126.94743233080899</v>
      </c>
      <c r="Z97" s="372">
        <v>3390.5179442623617</v>
      </c>
      <c r="AA97" s="372">
        <v>19873.387253366349</v>
      </c>
      <c r="AB97" s="372">
        <v>17.518909201025917</v>
      </c>
      <c r="AC97" s="372">
        <f>SUM(Y97:AB97)</f>
        <v>23408.371539160544</v>
      </c>
      <c r="AE97" s="48" t="str">
        <f>$I97</f>
        <v>2018-10</v>
      </c>
      <c r="AF97" s="509">
        <v>4.6633245712146101</v>
      </c>
      <c r="AG97" s="168">
        <v>137.711663208901</v>
      </c>
      <c r="AH97" s="168">
        <v>24.409820410422899</v>
      </c>
      <c r="AI97" s="168">
        <v>879.54933179449199</v>
      </c>
      <c r="AJ97" s="168">
        <v>5.6572181899100498</v>
      </c>
      <c r="AK97" s="168">
        <v>9441.5353673910704</v>
      </c>
      <c r="AL97" s="168">
        <v>146.57424093596632</v>
      </c>
      <c r="AM97" s="168">
        <v>2523.4241463569901</v>
      </c>
      <c r="AN97" s="168">
        <v>11991.179806837799</v>
      </c>
      <c r="AO97" s="168">
        <v>0.41486091446131401</v>
      </c>
      <c r="AP97" s="168">
        <v>2.2995259938761499</v>
      </c>
      <c r="AQ97" s="168">
        <v>5.51528564933687</v>
      </c>
      <c r="AR97" s="168">
        <v>4.17676754295825E-3</v>
      </c>
      <c r="AS97" s="168">
        <v>8.3549106493592193E-3</v>
      </c>
      <c r="AT97" s="168">
        <v>2.9765869490802201E-2</v>
      </c>
      <c r="AU97" s="168">
        <v>20.636914952658099</v>
      </c>
      <c r="AV97" s="168">
        <v>8.0038029700517599E-2</v>
      </c>
      <c r="AW97" s="168">
        <v>51.484450930729501</v>
      </c>
      <c r="AX97" s="168">
        <v>2.6831163289025399</v>
      </c>
      <c r="AY97" s="509">
        <f t="shared" ref="AY97:AY108" si="91">SUM(AF97:AX97)</f>
        <v>25237.861410044115</v>
      </c>
      <c r="BA97" s="48" t="s">
        <v>902</v>
      </c>
      <c r="BB97" s="372">
        <v>350.43823037948408</v>
      </c>
    </row>
    <row r="98" spans="9:54" x14ac:dyDescent="0.15">
      <c r="I98" s="48" t="str">
        <f t="shared" ref="I98:I108" si="92">I64</f>
        <v>2018-11</v>
      </c>
      <c r="J98" s="372">
        <v>51870.796402526976</v>
      </c>
      <c r="K98" s="372">
        <v>1391.9130329210273</v>
      </c>
      <c r="L98" s="372">
        <v>9174.2196191381572</v>
      </c>
      <c r="M98" s="372">
        <v>562359.62882059731</v>
      </c>
      <c r="N98" s="372">
        <f t="shared" ref="N98:N104" si="93">SUM(J98:M98)</f>
        <v>624796.55787518341</v>
      </c>
      <c r="P98" s="48" t="str">
        <f t="shared" ref="P98:P108" si="94">$I98</f>
        <v>2018-11</v>
      </c>
      <c r="Q98" s="372">
        <v>156985.2896302361</v>
      </c>
      <c r="R98" s="372">
        <v>90116.608594653138</v>
      </c>
      <c r="S98" s="372">
        <v>142887.3287296234</v>
      </c>
      <c r="T98" s="372">
        <v>681312.23146661511</v>
      </c>
      <c r="U98" s="372">
        <v>15924.702286181922</v>
      </c>
      <c r="V98" s="372">
        <f t="shared" ref="V98:V108" si="95">SUM(Q98:U98)</f>
        <v>1087226.1607073098</v>
      </c>
      <c r="X98" s="48" t="str">
        <f t="shared" ref="X98:X108" si="96">$I98</f>
        <v>2018-11</v>
      </c>
      <c r="Y98" s="372">
        <v>156.46456592157401</v>
      </c>
      <c r="Z98" s="372">
        <v>1078.7484112502989</v>
      </c>
      <c r="AA98" s="372">
        <v>31202.279749583362</v>
      </c>
      <c r="AB98" s="372">
        <v>678.36078495811603</v>
      </c>
      <c r="AC98" s="372">
        <f t="shared" ref="AC98:AC104" si="97">SUM(Y98:AB98)</f>
        <v>33115.853511713351</v>
      </c>
      <c r="AE98" s="48" t="str">
        <f t="shared" ref="AE98:AE108" si="98">$I98</f>
        <v>2018-11</v>
      </c>
      <c r="AF98" s="509">
        <v>2.18836123682558</v>
      </c>
      <c r="AG98" s="509">
        <v>51.649919166229601</v>
      </c>
      <c r="AH98" s="509">
        <v>34.034300651401203</v>
      </c>
      <c r="AI98" s="509">
        <v>1280.8683931175599</v>
      </c>
      <c r="AJ98" s="509">
        <v>3.30552796926349</v>
      </c>
      <c r="AK98" s="509">
        <v>20009.301627926499</v>
      </c>
      <c r="AL98" s="509">
        <v>136.14821230433839</v>
      </c>
      <c r="AM98" s="509">
        <v>4287.1780144004097</v>
      </c>
      <c r="AN98" s="509">
        <v>21802.347960531701</v>
      </c>
      <c r="AO98" s="509">
        <v>1.05845289491117</v>
      </c>
      <c r="AP98" s="509">
        <v>5.1797523647546697</v>
      </c>
      <c r="AQ98" s="509">
        <v>82.640908551402305</v>
      </c>
      <c r="AR98" s="509">
        <v>2.2268425673246301E-3</v>
      </c>
      <c r="AS98" s="509">
        <v>4.2969100177288003E-3</v>
      </c>
      <c r="AT98" s="509">
        <v>1.5056812204420501E-2</v>
      </c>
      <c r="AU98" s="509">
        <v>1.39840844273567</v>
      </c>
      <c r="AV98" s="509">
        <v>0.108455502428114</v>
      </c>
      <c r="AW98" s="509">
        <v>15.693721232935699</v>
      </c>
      <c r="AX98" s="509">
        <v>1.5796030834317201</v>
      </c>
      <c r="AY98" s="509">
        <f t="shared" si="91"/>
        <v>47714.703199941621</v>
      </c>
      <c r="BA98" s="48" t="s">
        <v>903</v>
      </c>
      <c r="BB98" s="372">
        <v>19.239578426815534</v>
      </c>
    </row>
    <row r="99" spans="9:54" x14ac:dyDescent="0.15">
      <c r="I99" s="48" t="str">
        <f t="shared" si="92"/>
        <v>2018-12</v>
      </c>
      <c r="J99" s="372">
        <v>76429.78504427796</v>
      </c>
      <c r="K99" s="372">
        <v>942.24716331902755</v>
      </c>
      <c r="L99" s="372">
        <v>14714.757839254091</v>
      </c>
      <c r="M99" s="372">
        <v>537260.53380840854</v>
      </c>
      <c r="N99" s="372">
        <f t="shared" si="93"/>
        <v>629347.32385525957</v>
      </c>
      <c r="P99" s="48" t="str">
        <f t="shared" si="94"/>
        <v>2018-12</v>
      </c>
      <c r="Q99" s="372">
        <v>234791.80932103758</v>
      </c>
      <c r="R99" s="372">
        <v>45787.979146536381</v>
      </c>
      <c r="S99" s="372">
        <v>129670.72086800559</v>
      </c>
      <c r="T99" s="372">
        <v>572699.59737912298</v>
      </c>
      <c r="U99" s="372">
        <v>2940.3702102359339</v>
      </c>
      <c r="V99" s="372">
        <f t="shared" si="95"/>
        <v>985890.47692493838</v>
      </c>
      <c r="X99" s="48" t="str">
        <f t="shared" si="96"/>
        <v>2018-12</v>
      </c>
      <c r="Y99" s="372">
        <v>26.162784646265202</v>
      </c>
      <c r="Z99" s="372">
        <v>1129.9348243568079</v>
      </c>
      <c r="AA99" s="372">
        <v>20463.150903225818</v>
      </c>
      <c r="AB99" s="372">
        <v>47.462534213438609</v>
      </c>
      <c r="AC99" s="372">
        <f t="shared" si="97"/>
        <v>21666.711046442331</v>
      </c>
      <c r="AE99" s="48" t="str">
        <f t="shared" si="98"/>
        <v>2018-12</v>
      </c>
      <c r="AF99" s="509">
        <v>2.41073593497276E-3</v>
      </c>
      <c r="AG99" s="509">
        <v>0.55044646747410197</v>
      </c>
      <c r="AH99" s="509">
        <v>3.5117571242153603E-2</v>
      </c>
      <c r="AI99" s="509">
        <v>991.70281042438</v>
      </c>
      <c r="AJ99" s="509">
        <v>1.2072800658643201E-2</v>
      </c>
      <c r="AK99" s="509">
        <v>38740.8921048138</v>
      </c>
      <c r="AL99" s="509">
        <v>419.43699815962441</v>
      </c>
      <c r="AM99" s="509">
        <v>5010.0454075317803</v>
      </c>
      <c r="AN99" s="509">
        <v>9955.2048388970998</v>
      </c>
      <c r="AO99" s="509">
        <v>5.86180295795202E-3</v>
      </c>
      <c r="AP99" s="509">
        <v>45.351217133924301</v>
      </c>
      <c r="AQ99" s="509">
        <v>40.953636444173704</v>
      </c>
      <c r="AR99" s="509">
        <v>1.9049085676670001E-4</v>
      </c>
      <c r="AS99" s="509">
        <v>1.8262863159179601E-4</v>
      </c>
      <c r="AT99" s="509">
        <v>7.0108007639646498E-4</v>
      </c>
      <c r="AU99" s="509">
        <v>0.28009536676108798</v>
      </c>
      <c r="AV99" s="509">
        <v>1.1258441954851101E-3</v>
      </c>
      <c r="AW99" s="509">
        <v>4.8157945275306702E-3</v>
      </c>
      <c r="AX99" s="509">
        <v>0.37995126470923402</v>
      </c>
      <c r="AY99" s="509">
        <f t="shared" si="91"/>
        <v>55204.859985252813</v>
      </c>
      <c r="BA99" s="48" t="s">
        <v>904</v>
      </c>
      <c r="BB99" s="372">
        <v>1235.3709670491507</v>
      </c>
    </row>
    <row r="100" spans="9:54" x14ac:dyDescent="0.15">
      <c r="I100" s="48" t="str">
        <f t="shared" si="92"/>
        <v>2019-01</v>
      </c>
      <c r="J100" s="372">
        <v>38619.770028576204</v>
      </c>
      <c r="K100" s="372">
        <v>1907.0162619268431</v>
      </c>
      <c r="L100" s="372">
        <v>2009.0896453373102</v>
      </c>
      <c r="M100" s="372">
        <v>604893.60834395071</v>
      </c>
      <c r="N100" s="372">
        <f t="shared" si="93"/>
        <v>647429.48427979113</v>
      </c>
      <c r="P100" s="48" t="str">
        <f t="shared" si="94"/>
        <v>2019-01</v>
      </c>
      <c r="Q100" s="372">
        <v>65224.592214439959</v>
      </c>
      <c r="R100" s="372">
        <v>59360.363277354212</v>
      </c>
      <c r="S100" s="372">
        <v>313921.56899835315</v>
      </c>
      <c r="T100" s="372">
        <v>701593.23923269357</v>
      </c>
      <c r="U100" s="372">
        <v>1700.625381268557</v>
      </c>
      <c r="V100" s="372">
        <f t="shared" si="95"/>
        <v>1141800.3891041095</v>
      </c>
      <c r="X100" s="48" t="str">
        <f t="shared" si="96"/>
        <v>2019-01</v>
      </c>
      <c r="Y100" s="372">
        <v>21.340883543714799</v>
      </c>
      <c r="Z100" s="372">
        <v>1108.9901787927361</v>
      </c>
      <c r="AA100" s="372">
        <v>21453.013976316859</v>
      </c>
      <c r="AB100" s="372">
        <v>4.1662573553621698</v>
      </c>
      <c r="AC100" s="372">
        <f t="shared" si="97"/>
        <v>22587.511296008674</v>
      </c>
      <c r="AE100" s="48" t="str">
        <f t="shared" si="98"/>
        <v>2019-01</v>
      </c>
      <c r="AF100" s="509">
        <v>5.7010007351636798</v>
      </c>
      <c r="AG100" s="509">
        <v>159.03114457055901</v>
      </c>
      <c r="AH100" s="509">
        <v>1.7145424708724</v>
      </c>
      <c r="AI100" s="509">
        <v>1220.26047137193</v>
      </c>
      <c r="AJ100" s="509">
        <v>7.9305848879739598</v>
      </c>
      <c r="AK100" s="509">
        <v>5787.0801509637304</v>
      </c>
      <c r="AL100" s="509">
        <v>963.4633344477038</v>
      </c>
      <c r="AM100" s="509">
        <v>12744.961953252499</v>
      </c>
      <c r="AN100" s="509">
        <v>6544.3266084445604</v>
      </c>
      <c r="AO100" s="509">
        <v>66.996638720855103</v>
      </c>
      <c r="AP100" s="509">
        <v>74.060457509942296</v>
      </c>
      <c r="AQ100" s="509">
        <v>6.36269035562872</v>
      </c>
      <c r="AR100" s="509">
        <v>2.60790325701236E-2</v>
      </c>
      <c r="AS100" s="509">
        <v>0.130291728302836</v>
      </c>
      <c r="AT100" s="509">
        <v>3.67897748947143E-2</v>
      </c>
      <c r="AU100" s="509">
        <v>0.59756740368902606</v>
      </c>
      <c r="AV100" s="509">
        <v>1.03575270622968E-3</v>
      </c>
      <c r="AW100" s="509">
        <v>9.2206827420741302</v>
      </c>
      <c r="AX100" s="509">
        <v>1.3192995926365201</v>
      </c>
      <c r="AY100" s="509">
        <f t="shared" si="91"/>
        <v>27593.221323758295</v>
      </c>
      <c r="BA100" s="48" t="s">
        <v>905</v>
      </c>
      <c r="BB100" s="372">
        <v>397.67156243696718</v>
      </c>
    </row>
    <row r="101" spans="9:54" x14ac:dyDescent="0.15">
      <c r="I101" s="48" t="str">
        <f t="shared" si="92"/>
        <v>2019-02</v>
      </c>
      <c r="J101" s="372">
        <v>45377.678204419994</v>
      </c>
      <c r="K101" s="372">
        <v>1164.3594879042344</v>
      </c>
      <c r="L101" s="372">
        <v>39238.603411559881</v>
      </c>
      <c r="M101" s="372">
        <v>558187.90946985688</v>
      </c>
      <c r="N101" s="372">
        <f t="shared" si="93"/>
        <v>643968.55057374097</v>
      </c>
      <c r="P101" s="48" t="str">
        <f t="shared" si="94"/>
        <v>2019-02</v>
      </c>
      <c r="Q101" s="372">
        <v>52393.702555160926</v>
      </c>
      <c r="R101" s="372">
        <v>97411.488468728872</v>
      </c>
      <c r="S101" s="372">
        <v>38070.988849041954</v>
      </c>
      <c r="T101" s="372">
        <v>706381.98409516853</v>
      </c>
      <c r="U101" s="372">
        <v>7424.9513008771419</v>
      </c>
      <c r="V101" s="372">
        <f t="shared" si="95"/>
        <v>901683.11526897748</v>
      </c>
      <c r="X101" s="48" t="str">
        <f t="shared" si="96"/>
        <v>2019-02</v>
      </c>
      <c r="Y101" s="372">
        <v>73.968601859174598</v>
      </c>
      <c r="Z101" s="372">
        <v>1703.7063298216081</v>
      </c>
      <c r="AA101" s="372">
        <v>19269.960535096885</v>
      </c>
      <c r="AB101" s="372">
        <v>238.43885857891212</v>
      </c>
      <c r="AC101" s="372">
        <f t="shared" si="97"/>
        <v>21286.074325356582</v>
      </c>
      <c r="AE101" s="48" t="str">
        <f t="shared" si="98"/>
        <v>2019-02</v>
      </c>
      <c r="AF101" s="509">
        <v>3.5334629323333502</v>
      </c>
      <c r="AG101" s="509">
        <v>8.3357181362807697</v>
      </c>
      <c r="AH101" s="509">
        <v>4.5527366520836896</v>
      </c>
      <c r="AI101" s="509">
        <v>791.726817478425</v>
      </c>
      <c r="AJ101" s="509">
        <v>10.4786988738924</v>
      </c>
      <c r="AK101" s="509">
        <v>885.58188033476404</v>
      </c>
      <c r="AL101" s="509">
        <v>92.268623916432233</v>
      </c>
      <c r="AM101" s="509">
        <v>9435.63861996587</v>
      </c>
      <c r="AN101" s="509">
        <v>10050.4146692873</v>
      </c>
      <c r="AO101" s="509">
        <v>601.54550879728004</v>
      </c>
      <c r="AP101" s="509">
        <v>3906.0007604667899</v>
      </c>
      <c r="AQ101" s="509">
        <v>126.872282627038</v>
      </c>
      <c r="AR101" s="509">
        <v>2.97131389379501E-3</v>
      </c>
      <c r="AS101" s="509">
        <v>5.96322119235992E-3</v>
      </c>
      <c r="AT101" s="509">
        <v>2.5839537382125799E-2</v>
      </c>
      <c r="AU101" s="509">
        <v>0.40861648228019398</v>
      </c>
      <c r="AV101" s="509">
        <v>7.2562294080853407E-2</v>
      </c>
      <c r="AW101" s="509">
        <v>38.237368422560301</v>
      </c>
      <c r="AX101" s="509">
        <v>1.59352401271462</v>
      </c>
      <c r="AY101" s="509">
        <f t="shared" si="91"/>
        <v>25957.296624752598</v>
      </c>
      <c r="BA101" s="48" t="s">
        <v>906</v>
      </c>
      <c r="BB101" s="372">
        <v>19.172908942215127</v>
      </c>
    </row>
    <row r="102" spans="9:54" x14ac:dyDescent="0.15">
      <c r="I102" s="48" t="str">
        <f t="shared" si="92"/>
        <v>2019-03</v>
      </c>
      <c r="J102" s="372">
        <v>84034.534688180225</v>
      </c>
      <c r="K102" s="372">
        <v>617.21164952311574</v>
      </c>
      <c r="L102" s="372">
        <v>69577.667522314892</v>
      </c>
      <c r="M102" s="372">
        <v>684475.20149001188</v>
      </c>
      <c r="N102" s="372">
        <f t="shared" si="93"/>
        <v>838704.61535003013</v>
      </c>
      <c r="P102" s="48" t="str">
        <f t="shared" si="94"/>
        <v>2019-03</v>
      </c>
      <c r="Q102" s="372">
        <v>57311.858550224388</v>
      </c>
      <c r="R102" s="372">
        <v>241880.23188724948</v>
      </c>
      <c r="S102" s="372">
        <v>30093.337475791497</v>
      </c>
      <c r="T102" s="372">
        <v>689726.44327536889</v>
      </c>
      <c r="U102" s="372">
        <v>9754.4600467914643</v>
      </c>
      <c r="V102" s="372">
        <f t="shared" si="95"/>
        <v>1028766.3312354258</v>
      </c>
      <c r="X102" s="48" t="str">
        <f t="shared" si="96"/>
        <v>2019-03</v>
      </c>
      <c r="Y102" s="372">
        <v>44.652794673107501</v>
      </c>
      <c r="Z102" s="372">
        <v>1097.4670668924221</v>
      </c>
      <c r="AA102" s="372">
        <v>12731.527806605136</v>
      </c>
      <c r="AB102" s="372">
        <v>96.204472963698123</v>
      </c>
      <c r="AC102" s="372">
        <f t="shared" si="97"/>
        <v>13969.852141134365</v>
      </c>
      <c r="AE102" s="48" t="str">
        <f t="shared" si="98"/>
        <v>2019-03</v>
      </c>
      <c r="AF102" s="509">
        <v>1.54588622972369E-2</v>
      </c>
      <c r="AG102" s="509">
        <v>10.9472872307524</v>
      </c>
      <c r="AH102" s="509">
        <v>14.0843918956816</v>
      </c>
      <c r="AI102" s="509">
        <v>1561.3672329718199</v>
      </c>
      <c r="AJ102" s="509">
        <v>10.0308574168011</v>
      </c>
      <c r="AK102" s="509">
        <v>6297.0270138904398</v>
      </c>
      <c r="AL102" s="509">
        <v>217.77920353319413</v>
      </c>
      <c r="AM102" s="509">
        <v>11500.2691684737</v>
      </c>
      <c r="AN102" s="509">
        <v>25619.643287407202</v>
      </c>
      <c r="AO102" s="509">
        <v>2273.5027667377099</v>
      </c>
      <c r="AP102" s="509">
        <v>1.0041256621479899</v>
      </c>
      <c r="AQ102" s="509">
        <v>23.4042348209768</v>
      </c>
      <c r="AR102" s="509">
        <v>1.8891142681241001E-3</v>
      </c>
      <c r="AS102" s="509">
        <v>2.6413239538669501E-5</v>
      </c>
      <c r="AT102" s="509">
        <v>2.2562500089406899E-4</v>
      </c>
      <c r="AU102" s="509">
        <v>1.23289608210325</v>
      </c>
      <c r="AV102" s="509">
        <v>4.2939111590385402E-3</v>
      </c>
      <c r="AW102" s="509">
        <v>33.625101106241303</v>
      </c>
      <c r="AX102" s="509">
        <v>1926.85544756799</v>
      </c>
      <c r="AY102" s="509">
        <f t="shared" si="91"/>
        <v>49490.794908722724</v>
      </c>
      <c r="BA102" s="48" t="s">
        <v>907</v>
      </c>
      <c r="BB102" s="372">
        <v>4.3731486257165582</v>
      </c>
    </row>
    <row r="103" spans="9:54" x14ac:dyDescent="0.15">
      <c r="I103" s="48" t="str">
        <f t="shared" si="92"/>
        <v>2019-04</v>
      </c>
      <c r="J103" s="372">
        <v>66400.235159415708</v>
      </c>
      <c r="K103" s="372">
        <v>1518.0523920925241</v>
      </c>
      <c r="L103" s="372">
        <v>11836.365729367348</v>
      </c>
      <c r="M103" s="372">
        <v>626693.90150270064</v>
      </c>
      <c r="N103" s="372">
        <f t="shared" si="93"/>
        <v>706448.55478357617</v>
      </c>
      <c r="P103" s="48" t="str">
        <f t="shared" si="94"/>
        <v>2019-04</v>
      </c>
      <c r="Q103" s="372">
        <v>17289.738563313145</v>
      </c>
      <c r="R103" s="372">
        <v>52893.85911616496</v>
      </c>
      <c r="S103" s="372">
        <v>27062.678267723797</v>
      </c>
      <c r="T103" s="372">
        <v>599199.32300065795</v>
      </c>
      <c r="U103" s="372">
        <v>1105.5124654602198</v>
      </c>
      <c r="V103" s="372">
        <f t="shared" si="95"/>
        <v>697551.11141332006</v>
      </c>
      <c r="X103" s="48" t="str">
        <f t="shared" si="96"/>
        <v>2019-04</v>
      </c>
      <c r="Y103" s="372">
        <v>41.1669774260371</v>
      </c>
      <c r="Z103" s="372">
        <v>1018.165574251673</v>
      </c>
      <c r="AA103" s="372">
        <v>13837.110954197957</v>
      </c>
      <c r="AB103" s="372">
        <v>180.99979508388699</v>
      </c>
      <c r="AC103" s="372">
        <f t="shared" si="97"/>
        <v>15077.443300959554</v>
      </c>
      <c r="AE103" s="48" t="str">
        <f t="shared" si="98"/>
        <v>2019-04</v>
      </c>
      <c r="AF103" s="509">
        <v>8.9179817587137205E-3</v>
      </c>
      <c r="AG103" s="509">
        <v>58.1963203316554</v>
      </c>
      <c r="AH103" s="509">
        <v>2.11869301274418E-2</v>
      </c>
      <c r="AI103" s="509">
        <v>2105.2237997921102</v>
      </c>
      <c r="AJ103" s="509">
        <v>0.34848295338451801</v>
      </c>
      <c r="AK103" s="509">
        <v>17001.3932965565</v>
      </c>
      <c r="AL103" s="509">
        <v>1021.8553030975108</v>
      </c>
      <c r="AM103" s="509">
        <v>6746.2780431322699</v>
      </c>
      <c r="AN103" s="509">
        <v>14678.105123465801</v>
      </c>
      <c r="AO103" s="509">
        <v>0.229754005558788</v>
      </c>
      <c r="AP103" s="509">
        <v>1.08137151226401</v>
      </c>
      <c r="AQ103" s="509">
        <v>7.4825817719101897E-3</v>
      </c>
      <c r="AR103" s="509">
        <v>3.6876089870929702E-4</v>
      </c>
      <c r="AS103" s="509">
        <v>6.4474530518054894E-5</v>
      </c>
      <c r="AT103" s="509">
        <v>1.2462493032216999E-4</v>
      </c>
      <c r="AU103" s="509">
        <v>2.2201669607311398</v>
      </c>
      <c r="AV103" s="509">
        <v>3.6367308348417201E-4</v>
      </c>
      <c r="AW103" s="509">
        <v>0.27988385315984399</v>
      </c>
      <c r="AX103" s="509">
        <v>0.90071752574294806</v>
      </c>
      <c r="AY103" s="509">
        <f t="shared" si="91"/>
        <v>41616.15077221379</v>
      </c>
      <c r="BA103" s="48" t="s">
        <v>908</v>
      </c>
      <c r="BB103" s="372">
        <v>3.3639552034437648</v>
      </c>
    </row>
    <row r="104" spans="9:54" x14ac:dyDescent="0.15">
      <c r="I104" s="48" t="str">
        <f t="shared" si="92"/>
        <v>2019-05</v>
      </c>
      <c r="J104" s="372">
        <v>34074.24791036635</v>
      </c>
      <c r="K104" s="372">
        <v>1998.3793316092238</v>
      </c>
      <c r="L104" s="372">
        <v>24743.1070880675</v>
      </c>
      <c r="M104" s="372">
        <v>557160.73834611999</v>
      </c>
      <c r="N104" s="372">
        <f t="shared" si="93"/>
        <v>617976.47267616307</v>
      </c>
      <c r="P104" s="48" t="str">
        <f t="shared" si="94"/>
        <v>2019-05</v>
      </c>
      <c r="Q104" s="372">
        <v>12809.948122524602</v>
      </c>
      <c r="R104" s="372">
        <v>299920.75671645399</v>
      </c>
      <c r="S104" s="372">
        <v>26072.838428055838</v>
      </c>
      <c r="T104" s="372">
        <v>657647.90453694528</v>
      </c>
      <c r="U104" s="372">
        <v>2387.0673563871478</v>
      </c>
      <c r="V104" s="372">
        <f t="shared" si="95"/>
        <v>998838.51516036689</v>
      </c>
      <c r="X104" s="48" t="str">
        <f t="shared" si="96"/>
        <v>2019-05</v>
      </c>
      <c r="Y104" s="372">
        <v>241.487226380035</v>
      </c>
      <c r="Z104" s="372">
        <v>1238.6553718382429</v>
      </c>
      <c r="AA104" s="372">
        <v>24304.945694209007</v>
      </c>
      <c r="AB104" s="372">
        <v>829.39610063005182</v>
      </c>
      <c r="AC104" s="372">
        <f t="shared" si="97"/>
        <v>26614.484393057337</v>
      </c>
      <c r="AE104" s="48" t="str">
        <f t="shared" si="98"/>
        <v>2019-05</v>
      </c>
      <c r="AF104" s="509">
        <v>6.0024683270603401</v>
      </c>
      <c r="AG104" s="509">
        <v>4.3426437648013199</v>
      </c>
      <c r="AH104" s="509">
        <v>19.808721981011299</v>
      </c>
      <c r="AI104" s="509">
        <v>3111.3923623589699</v>
      </c>
      <c r="AJ104" s="509">
        <v>7.1483088834211204</v>
      </c>
      <c r="AK104" s="509">
        <v>25215.269602951499</v>
      </c>
      <c r="AL104" s="509">
        <v>586.20629106089382</v>
      </c>
      <c r="AM104" s="509">
        <v>22177.427175452001</v>
      </c>
      <c r="AN104" s="509">
        <v>34931.021821224997</v>
      </c>
      <c r="AO104" s="509">
        <v>0.74099431559443396</v>
      </c>
      <c r="AP104" s="509">
        <v>0.99403282720595498</v>
      </c>
      <c r="AQ104" s="509">
        <v>79.887412299402001</v>
      </c>
      <c r="AR104" s="509">
        <v>1.8633423037826999</v>
      </c>
      <c r="AS104" s="509">
        <v>3.2374868169426897E-2</v>
      </c>
      <c r="AT104" s="509">
        <v>7.4685699306428405E-2</v>
      </c>
      <c r="AU104" s="509">
        <v>3.9642739174887498</v>
      </c>
      <c r="AV104" s="509">
        <v>0.16205555014312201</v>
      </c>
      <c r="AW104" s="509">
        <v>50.9350402215495</v>
      </c>
      <c r="AX104" s="509">
        <v>2.4237811425700699</v>
      </c>
      <c r="AY104" s="509">
        <f t="shared" si="91"/>
        <v>86199.697389149864</v>
      </c>
      <c r="BA104" s="48" t="s">
        <v>909</v>
      </c>
      <c r="BB104" s="372">
        <v>10.628206818364561</v>
      </c>
    </row>
    <row r="105" spans="9:54" x14ac:dyDescent="0.15">
      <c r="I105" s="48" t="str">
        <f t="shared" si="92"/>
        <v>2019-06</v>
      </c>
      <c r="J105" s="372">
        <v>47432.711823644022</v>
      </c>
      <c r="K105" s="372">
        <v>1056.1827657762867</v>
      </c>
      <c r="L105" s="372">
        <v>7098.4250283585798</v>
      </c>
      <c r="M105" s="372">
        <v>470314.38492268859</v>
      </c>
      <c r="N105" s="372">
        <f>SUM(J105:M105)</f>
        <v>525901.70454046747</v>
      </c>
      <c r="P105" s="48" t="str">
        <f t="shared" si="94"/>
        <v>2019-06</v>
      </c>
      <c r="Q105" s="372">
        <v>15458.392338035552</v>
      </c>
      <c r="R105" s="372">
        <v>83848.874999752195</v>
      </c>
      <c r="S105" s="372">
        <v>7555.5783818773853</v>
      </c>
      <c r="T105" s="372">
        <v>593114.24403243035</v>
      </c>
      <c r="U105" s="372">
        <v>2525.7935399738981</v>
      </c>
      <c r="V105" s="372">
        <f t="shared" si="95"/>
        <v>702502.88329206943</v>
      </c>
      <c r="X105" s="48" t="str">
        <f t="shared" si="96"/>
        <v>2019-06</v>
      </c>
      <c r="Y105" s="372">
        <v>45.108258666470597</v>
      </c>
      <c r="Z105" s="372">
        <v>4232.8555075600652</v>
      </c>
      <c r="AA105" s="372">
        <v>10733.535978794996</v>
      </c>
      <c r="AB105" s="372">
        <v>358.15120304003278</v>
      </c>
      <c r="AC105" s="372">
        <f>SUM(Y105:AB105)</f>
        <v>15369.650948061566</v>
      </c>
      <c r="AE105" s="48" t="str">
        <f t="shared" si="98"/>
        <v>2019-06</v>
      </c>
      <c r="AF105" s="509">
        <v>0.120484380982816</v>
      </c>
      <c r="AG105" s="509">
        <v>14.9417139785364</v>
      </c>
      <c r="AH105" s="509">
        <v>0.38128461316227902</v>
      </c>
      <c r="AI105" s="509">
        <v>2660.6624689772698</v>
      </c>
      <c r="AJ105" s="509">
        <v>2.2035907208919499</v>
      </c>
      <c r="AK105" s="509">
        <v>6152.98330409545</v>
      </c>
      <c r="AL105" s="509">
        <v>1937.7119635874399</v>
      </c>
      <c r="AM105" s="509">
        <v>7081.3387408331</v>
      </c>
      <c r="AN105" s="509">
        <v>20137.791495425601</v>
      </c>
      <c r="AO105" s="509">
        <v>675.62633458338598</v>
      </c>
      <c r="AP105" s="509">
        <v>0.44100811891257702</v>
      </c>
      <c r="AQ105" s="509">
        <v>332.17779315914902</v>
      </c>
      <c r="AR105" s="509">
        <v>1.6268994659185399E-4</v>
      </c>
      <c r="AS105" s="509">
        <v>4.5357272028923001E-5</v>
      </c>
      <c r="AT105" s="509">
        <v>4.5354198664426804E-3</v>
      </c>
      <c r="AU105" s="509">
        <v>5.4062287323176798E-2</v>
      </c>
      <c r="AV105" s="509">
        <v>2.0189225673675499E-2</v>
      </c>
      <c r="AW105" s="509">
        <v>47.684346669353502</v>
      </c>
      <c r="AX105" s="509">
        <v>33.196077470667603</v>
      </c>
      <c r="AY105" s="509">
        <f t="shared" si="91"/>
        <v>39077.339601593987</v>
      </c>
      <c r="BA105" s="48" t="s">
        <v>910</v>
      </c>
      <c r="BB105" s="372">
        <v>9.176535234786563</v>
      </c>
    </row>
    <row r="106" spans="9:54" x14ac:dyDescent="0.15">
      <c r="I106" s="48" t="str">
        <f t="shared" si="92"/>
        <v>2019-07</v>
      </c>
      <c r="J106" s="372">
        <v>28743.119832009041</v>
      </c>
      <c r="K106" s="372">
        <v>622.25383521337051</v>
      </c>
      <c r="L106" s="372">
        <v>25124.776487885902</v>
      </c>
      <c r="M106" s="372">
        <v>500807.97977218812</v>
      </c>
      <c r="N106" s="372">
        <f>SUM(J106:M106)</f>
        <v>555298.12992729642</v>
      </c>
      <c r="P106" s="48" t="str">
        <f t="shared" si="94"/>
        <v>2019-07</v>
      </c>
      <c r="Q106" s="372">
        <v>16865.584831082251</v>
      </c>
      <c r="R106" s="372">
        <v>73695.343534216197</v>
      </c>
      <c r="S106" s="372">
        <v>27752.646289817054</v>
      </c>
      <c r="T106" s="372">
        <v>1809705.7135729385</v>
      </c>
      <c r="U106" s="372">
        <v>7637.294116877948</v>
      </c>
      <c r="V106" s="372">
        <f t="shared" si="95"/>
        <v>1935656.582344932</v>
      </c>
      <c r="X106" s="48" t="str">
        <f t="shared" si="96"/>
        <v>2019-07</v>
      </c>
      <c r="Y106" s="372">
        <v>56.187930313870297</v>
      </c>
      <c r="Z106" s="372">
        <v>592.98474615625901</v>
      </c>
      <c r="AA106" s="372">
        <v>12489.586013358919</v>
      </c>
      <c r="AB106" s="372">
        <v>67.595561444759355</v>
      </c>
      <c r="AC106" s="372">
        <f>SUM(Y106:AB106)</f>
        <v>13206.354251273808</v>
      </c>
      <c r="AE106" s="48" t="str">
        <f t="shared" si="98"/>
        <v>2019-07</v>
      </c>
      <c r="AF106" s="509">
        <v>9.6538446843624101E-2</v>
      </c>
      <c r="AG106" s="509">
        <v>133.019619014114</v>
      </c>
      <c r="AH106" s="509">
        <v>33.681720637716303</v>
      </c>
      <c r="AI106" s="509">
        <v>4126.9188146339702</v>
      </c>
      <c r="AJ106" s="509">
        <v>1.5844198148697599</v>
      </c>
      <c r="AK106" s="509">
        <v>7655.43451438378</v>
      </c>
      <c r="AL106" s="509">
        <v>581.93944598548012</v>
      </c>
      <c r="AM106" s="509">
        <v>11958.1258608223</v>
      </c>
      <c r="AN106" s="509">
        <v>31130.6380790974</v>
      </c>
      <c r="AO106" s="509">
        <v>3.2420475035905799E-3</v>
      </c>
      <c r="AP106" s="509">
        <v>1.2880339892581101</v>
      </c>
      <c r="AQ106" s="509">
        <v>8.3471843497827596</v>
      </c>
      <c r="AR106" s="509">
        <v>1.5814583748578999E-3</v>
      </c>
      <c r="AS106" s="509">
        <v>7.5400676578283301E-3</v>
      </c>
      <c r="AT106" s="509">
        <v>6.7598253488540594E-2</v>
      </c>
      <c r="AU106" s="509">
        <v>0.51900154631584805</v>
      </c>
      <c r="AV106" s="509">
        <v>3.0546449124812999E-5</v>
      </c>
      <c r="AW106" s="509">
        <v>11.2651231950148</v>
      </c>
      <c r="AX106" s="509">
        <v>150.76256287191001</v>
      </c>
      <c r="AY106" s="509">
        <f t="shared" si="91"/>
        <v>55793.700911162232</v>
      </c>
      <c r="BA106" s="48" t="s">
        <v>911</v>
      </c>
      <c r="BB106" s="372">
        <v>3.4093439728021551</v>
      </c>
    </row>
    <row r="107" spans="9:54" x14ac:dyDescent="0.15">
      <c r="I107" s="48" t="str">
        <f t="shared" si="92"/>
        <v>2019-08</v>
      </c>
      <c r="J107" s="372">
        <v>38406.099201886878</v>
      </c>
      <c r="K107" s="372">
        <v>128.32247492764139</v>
      </c>
      <c r="L107" s="372">
        <v>13052.348792552901</v>
      </c>
      <c r="M107" s="372">
        <v>435607.22306690103</v>
      </c>
      <c r="N107" s="372">
        <f>SUM(J107:M107)</f>
        <v>487193.99353626848</v>
      </c>
      <c r="P107" s="48" t="str">
        <f t="shared" si="94"/>
        <v>2019-08</v>
      </c>
      <c r="Q107" s="372">
        <v>5763.4334073718628</v>
      </c>
      <c r="R107" s="372">
        <v>48638.6858911542</v>
      </c>
      <c r="S107" s="372">
        <v>25410.085550934014</v>
      </c>
      <c r="T107" s="372">
        <v>2114283.8749430059</v>
      </c>
      <c r="U107" s="372">
        <v>5843.8014309666987</v>
      </c>
      <c r="V107" s="372">
        <f t="shared" si="95"/>
        <v>2199939.8812234327</v>
      </c>
      <c r="X107" s="48" t="str">
        <f t="shared" si="96"/>
        <v>2019-08</v>
      </c>
      <c r="Y107" s="372">
        <v>70.121855570934699</v>
      </c>
      <c r="Z107" s="372">
        <v>606.65062912460303</v>
      </c>
      <c r="AA107" s="372">
        <v>50348.829143671304</v>
      </c>
      <c r="AB107" s="372">
        <v>129.40495303179972</v>
      </c>
      <c r="AC107" s="372">
        <f>SUM(Y107:AB107)</f>
        <v>51155.006581398644</v>
      </c>
      <c r="AE107" s="48" t="str">
        <f t="shared" si="98"/>
        <v>2019-08</v>
      </c>
      <c r="AF107" s="509">
        <v>6.3963153595104796</v>
      </c>
      <c r="AG107" s="509">
        <v>318.72248050943</v>
      </c>
      <c r="AH107" s="509">
        <v>261.38699006475503</v>
      </c>
      <c r="AI107" s="509">
        <v>8237.4485876131803</v>
      </c>
      <c r="AJ107" s="509">
        <v>18.3277451479807</v>
      </c>
      <c r="AK107" s="509">
        <v>3740.4553781868799</v>
      </c>
      <c r="AL107" s="509">
        <v>2426.5261907428453</v>
      </c>
      <c r="AM107" s="509">
        <v>2805.79133465513</v>
      </c>
      <c r="AN107" s="509">
        <v>41771.945584940702</v>
      </c>
      <c r="AO107" s="509">
        <v>0.76211689878255096</v>
      </c>
      <c r="AP107" s="509">
        <v>0.85429077781736795</v>
      </c>
      <c r="AQ107" s="509">
        <v>1780.5550470650101</v>
      </c>
      <c r="AR107" s="509">
        <v>8.4349113516509505E-2</v>
      </c>
      <c r="AS107" s="509">
        <v>5.3876740857958703E-2</v>
      </c>
      <c r="AT107" s="509">
        <v>14.3434187090024</v>
      </c>
      <c r="AU107" s="509">
        <v>1.9758957410231199</v>
      </c>
      <c r="AV107" s="509">
        <v>0.141239835880696</v>
      </c>
      <c r="AW107" s="509">
        <v>662.01336489152095</v>
      </c>
      <c r="AX107" s="509">
        <v>2.5643181903287702</v>
      </c>
      <c r="AY107" s="509">
        <f t="shared" si="91"/>
        <v>62050.348525184156</v>
      </c>
      <c r="BA107" s="48" t="s">
        <v>912</v>
      </c>
      <c r="BB107" s="372">
        <v>8.9229253027588076</v>
      </c>
    </row>
    <row r="108" spans="9:54" x14ac:dyDescent="0.15">
      <c r="I108" s="48" t="str">
        <f t="shared" si="92"/>
        <v>2019-09</v>
      </c>
      <c r="J108" s="372">
        <v>42367.783494192074</v>
      </c>
      <c r="K108" s="372">
        <v>831.24186672549524</v>
      </c>
      <c r="L108" s="372">
        <v>13151.068503159</v>
      </c>
      <c r="M108" s="372">
        <v>566701.92543972936</v>
      </c>
      <c r="N108" s="372">
        <f>SUM(J108:M108)</f>
        <v>623052.01930380589</v>
      </c>
      <c r="P108" s="48" t="str">
        <f t="shared" si="94"/>
        <v>2019-09</v>
      </c>
      <c r="Q108" s="372">
        <v>5228.0426717614746</v>
      </c>
      <c r="R108" s="372">
        <v>96241.46924685777</v>
      </c>
      <c r="S108" s="372">
        <v>14329.155342992344</v>
      </c>
      <c r="T108" s="372">
        <v>651937.43911686982</v>
      </c>
      <c r="U108" s="372">
        <v>3524.2427395610039</v>
      </c>
      <c r="V108" s="372">
        <f t="shared" si="95"/>
        <v>771260.34911804239</v>
      </c>
      <c r="X108" s="48" t="str">
        <f t="shared" si="96"/>
        <v>2019-09</v>
      </c>
      <c r="Y108" s="372">
        <v>45.919385969638803</v>
      </c>
      <c r="Z108" s="372">
        <v>1267.6149097206003</v>
      </c>
      <c r="AA108" s="372">
        <v>26613.147333829573</v>
      </c>
      <c r="AB108" s="372">
        <v>761.99062349926646</v>
      </c>
      <c r="AC108" s="372">
        <f>SUM(Y108:AB108)</f>
        <v>28688.672253019078</v>
      </c>
      <c r="AE108" s="48" t="str">
        <f t="shared" si="98"/>
        <v>2019-09</v>
      </c>
      <c r="AF108" s="509">
        <v>0.11124314460903401</v>
      </c>
      <c r="AG108" s="509">
        <v>241.15682085696599</v>
      </c>
      <c r="AH108" s="509">
        <v>3.0605627223849199E-2</v>
      </c>
      <c r="AI108" s="509">
        <v>8699.3501926595309</v>
      </c>
      <c r="AJ108" s="509">
        <v>183.43927303049699</v>
      </c>
      <c r="AK108" s="509">
        <v>10447.981495727699</v>
      </c>
      <c r="AL108" s="509">
        <v>538.4919836828484</v>
      </c>
      <c r="AM108" s="509">
        <v>2783.65731346141</v>
      </c>
      <c r="AN108" s="509">
        <v>48873.636496184299</v>
      </c>
      <c r="AO108" s="509">
        <v>0.41601740196347198</v>
      </c>
      <c r="AP108" s="509">
        <v>0.35122108645737099</v>
      </c>
      <c r="AQ108" s="509">
        <v>0.766366532072424</v>
      </c>
      <c r="AR108" s="509">
        <v>7.7228986658155904E-2</v>
      </c>
      <c r="AS108" s="509">
        <v>0.194392767734825</v>
      </c>
      <c r="AT108" s="509">
        <v>4.4350810348987501E-3</v>
      </c>
      <c r="AU108" s="509">
        <v>0.341145899146795</v>
      </c>
      <c r="AV108" s="509">
        <v>0.14417792018502901</v>
      </c>
      <c r="AW108" s="509">
        <v>0.402685806155204</v>
      </c>
      <c r="AX108" s="509">
        <v>1.8837869390845201</v>
      </c>
      <c r="AY108" s="509">
        <f t="shared" si="91"/>
        <v>71772.436882795577</v>
      </c>
      <c r="BA108" s="48" t="s">
        <v>913</v>
      </c>
      <c r="BB108" s="372">
        <v>5.8240445824339897</v>
      </c>
    </row>
    <row r="109" spans="9:54" x14ac:dyDescent="0.15">
      <c r="I109" s="163" t="s">
        <v>63</v>
      </c>
      <c r="J109" s="512">
        <f>SUM(J97:J108)</f>
        <v>592032.53059740574</v>
      </c>
      <c r="K109" s="512">
        <f>SUM(K97:K108)</f>
        <v>13426.268996112934</v>
      </c>
      <c r="L109" s="512">
        <f>SUM(L97:L108)</f>
        <v>234704.1076501827</v>
      </c>
      <c r="M109" s="512">
        <f>SUM(M97:M108)</f>
        <v>6759940.8910808191</v>
      </c>
      <c r="N109" s="512">
        <f>SUM(N97:N108)</f>
        <v>7600103.7983245216</v>
      </c>
      <c r="P109" s="163" t="s">
        <v>63</v>
      </c>
      <c r="Q109" s="512">
        <f t="shared" ref="Q109:V109" si="99">SUM(Q97:Q108)</f>
        <v>666867.16559674754</v>
      </c>
      <c r="R109" s="512">
        <f t="shared" si="99"/>
        <v>1272605.1963472026</v>
      </c>
      <c r="S109" s="512">
        <f t="shared" si="99"/>
        <v>886913.33936247567</v>
      </c>
      <c r="T109" s="512">
        <f t="shared" si="99"/>
        <v>10365124.387424331</v>
      </c>
      <c r="U109" s="512">
        <f t="shared" si="99"/>
        <v>70294.368284679833</v>
      </c>
      <c r="V109" s="512">
        <f t="shared" si="99"/>
        <v>13261804.457015438</v>
      </c>
      <c r="X109" s="163" t="s">
        <v>63</v>
      </c>
      <c r="Y109" s="512">
        <f>SUM(Y97:Y108)</f>
        <v>949.52869730163172</v>
      </c>
      <c r="Z109" s="512">
        <f>SUM(Z97:Z108)</f>
        <v>18466.291494027679</v>
      </c>
      <c r="AA109" s="512">
        <f>SUM(AA97:AA108)</f>
        <v>263320.47534225619</v>
      </c>
      <c r="AB109" s="512">
        <f>SUM(AB97:AB108)</f>
        <v>3409.6900540003498</v>
      </c>
      <c r="AC109" s="512">
        <f>SUM(AC97:AC108)</f>
        <v>286145.98558758583</v>
      </c>
      <c r="AE109" s="170" t="s">
        <v>63</v>
      </c>
      <c r="AF109" s="510">
        <f t="shared" ref="AF109:AY109" si="100">SUM(AF97:AF108)</f>
        <v>28.83998671453444</v>
      </c>
      <c r="AG109" s="510">
        <f t="shared" si="100"/>
        <v>1138.6057772357001</v>
      </c>
      <c r="AH109" s="510">
        <f t="shared" si="100"/>
        <v>394.14141950570013</v>
      </c>
      <c r="AI109" s="510">
        <f t="shared" si="100"/>
        <v>35666.471283193634</v>
      </c>
      <c r="AJ109" s="510">
        <f t="shared" si="100"/>
        <v>250.46678068954469</v>
      </c>
      <c r="AK109" s="510">
        <f t="shared" si="100"/>
        <v>151374.93573722214</v>
      </c>
      <c r="AL109" s="510">
        <f t="shared" si="100"/>
        <v>9068.4017914542783</v>
      </c>
      <c r="AM109" s="510">
        <f t="shared" si="100"/>
        <v>99054.13577833747</v>
      </c>
      <c r="AN109" s="510">
        <f t="shared" si="100"/>
        <v>277486.25577174447</v>
      </c>
      <c r="AO109" s="510">
        <f t="shared" si="100"/>
        <v>3621.3025491209642</v>
      </c>
      <c r="AP109" s="510">
        <f t="shared" si="100"/>
        <v>4038.9057974433508</v>
      </c>
      <c r="AQ109" s="510">
        <f t="shared" si="100"/>
        <v>2487.4903244357447</v>
      </c>
      <c r="AR109" s="510">
        <f t="shared" si="100"/>
        <v>2.0645668748766166</v>
      </c>
      <c r="AS109" s="510">
        <f t="shared" si="100"/>
        <v>0.43741008825600031</v>
      </c>
      <c r="AT109" s="510">
        <f t="shared" si="100"/>
        <v>14.603176486678386</v>
      </c>
      <c r="AU109" s="510">
        <f t="shared" si="100"/>
        <v>33.629045082256155</v>
      </c>
      <c r="AV109" s="510">
        <f t="shared" si="100"/>
        <v>0.73556808568536991</v>
      </c>
      <c r="AW109" s="510">
        <f t="shared" si="100"/>
        <v>920.84658486582225</v>
      </c>
      <c r="AX109" s="510">
        <f t="shared" si="100"/>
        <v>2126.1421859906886</v>
      </c>
      <c r="AY109" s="510">
        <f t="shared" si="100"/>
        <v>587708.41153457179</v>
      </c>
      <c r="BA109" s="170" t="s">
        <v>63</v>
      </c>
      <c r="BB109" s="513">
        <f>SUM(BB97:BB108)</f>
        <v>2067.5914069749392</v>
      </c>
    </row>
    <row r="110" spans="9:54" x14ac:dyDescent="0.15">
      <c r="J110" s="178"/>
      <c r="K110" s="178"/>
      <c r="L110" s="178"/>
      <c r="M110" s="178"/>
      <c r="N110" s="178"/>
      <c r="Q110" s="178"/>
      <c r="R110" s="178"/>
      <c r="S110" s="178"/>
      <c r="T110" s="178"/>
      <c r="U110" s="178"/>
      <c r="V110" s="178"/>
      <c r="Y110" s="178"/>
      <c r="Z110" s="178"/>
      <c r="AA110" s="178"/>
      <c r="AB110" s="178"/>
      <c r="AC110" s="178"/>
    </row>
    <row r="111" spans="9:54" x14ac:dyDescent="0.15">
      <c r="J111" s="178"/>
      <c r="K111" s="178"/>
      <c r="L111" s="178"/>
      <c r="M111" s="178"/>
      <c r="N111" s="178"/>
      <c r="Q111" s="178"/>
      <c r="R111" s="178"/>
      <c r="S111" s="178"/>
      <c r="T111" s="178"/>
      <c r="U111" s="178"/>
      <c r="V111" s="178"/>
      <c r="Y111" s="178"/>
      <c r="Z111" s="178"/>
      <c r="AA111" s="178"/>
      <c r="AB111" s="178"/>
      <c r="AC111" s="178"/>
    </row>
    <row r="112" spans="9:54" x14ac:dyDescent="0.15">
      <c r="J112" s="164" t="s">
        <v>133</v>
      </c>
      <c r="Q112" s="164" t="s">
        <v>134</v>
      </c>
      <c r="Y112" s="164" t="s">
        <v>135</v>
      </c>
      <c r="AE112" s="164"/>
      <c r="AF112" s="164" t="s">
        <v>764</v>
      </c>
      <c r="BA112" s="164"/>
      <c r="BB112" s="164" t="s">
        <v>776</v>
      </c>
    </row>
    <row r="113" spans="9:54" x14ac:dyDescent="0.15">
      <c r="I113" s="164" t="s">
        <v>164</v>
      </c>
      <c r="J113" s="164"/>
      <c r="P113" s="164" t="s">
        <v>164</v>
      </c>
      <c r="Q113" s="164"/>
      <c r="X113" s="164" t="s">
        <v>164</v>
      </c>
      <c r="AD113" s="494"/>
      <c r="AE113" s="164" t="s">
        <v>164</v>
      </c>
      <c r="AF113" s="495"/>
      <c r="AG113" s="495"/>
      <c r="AH113" s="495"/>
      <c r="BA113" s="164" t="s">
        <v>164</v>
      </c>
    </row>
    <row r="114" spans="9:54" ht="28" x14ac:dyDescent="0.15">
      <c r="I114" s="122" t="s">
        <v>649</v>
      </c>
      <c r="J114" s="633" t="s">
        <v>163</v>
      </c>
      <c r="K114" s="632" t="s">
        <v>151</v>
      </c>
      <c r="L114" s="632" t="s">
        <v>152</v>
      </c>
      <c r="M114" s="632" t="s">
        <v>153</v>
      </c>
      <c r="N114" s="632" t="s">
        <v>63</v>
      </c>
      <c r="O114" s="197"/>
      <c r="P114" s="122" t="s">
        <v>649</v>
      </c>
      <c r="Q114" s="631" t="s">
        <v>154</v>
      </c>
      <c r="R114" s="631" t="s">
        <v>152</v>
      </c>
      <c r="S114" s="631" t="s">
        <v>155</v>
      </c>
      <c r="T114" s="631" t="s">
        <v>153</v>
      </c>
      <c r="U114" s="631" t="s">
        <v>156</v>
      </c>
      <c r="V114" s="632" t="s">
        <v>63</v>
      </c>
      <c r="W114" s="197"/>
      <c r="X114" s="122" t="s">
        <v>649</v>
      </c>
      <c r="Y114" s="629" t="s">
        <v>157</v>
      </c>
      <c r="Z114" s="631" t="s">
        <v>158</v>
      </c>
      <c r="AA114" s="631" t="s">
        <v>159</v>
      </c>
      <c r="AB114" s="631" t="s">
        <v>160</v>
      </c>
      <c r="AC114" s="632" t="s">
        <v>63</v>
      </c>
      <c r="AD114" s="197"/>
      <c r="AE114" s="122" t="s">
        <v>649</v>
      </c>
      <c r="AF114" s="629" t="str">
        <f>AF96</f>
        <v>AIRS</v>
      </c>
      <c r="AG114" s="629" t="str">
        <f t="shared" ref="AG114:AX114" si="101">AG96</f>
        <v>AMSR2</v>
      </c>
      <c r="AH114" s="629" t="str">
        <f t="shared" si="101"/>
        <v>AMSRE</v>
      </c>
      <c r="AI114" s="629" t="str">
        <f t="shared" si="101"/>
        <v>AMSR-E</v>
      </c>
      <c r="AJ114" s="629" t="str">
        <f t="shared" si="101"/>
        <v>ATMS</v>
      </c>
      <c r="AK114" s="629" t="str">
        <f t="shared" si="101"/>
        <v>DPR</v>
      </c>
      <c r="AL114" s="629" t="str">
        <f t="shared" si="101"/>
        <v>GMI</v>
      </c>
      <c r="AM114" s="629" t="str">
        <f t="shared" si="101"/>
        <v>GOES-8/10</v>
      </c>
      <c r="AN114" s="629" t="str">
        <f t="shared" si="101"/>
        <v>IMERG</v>
      </c>
      <c r="AO114" s="629" t="str">
        <f t="shared" si="101"/>
        <v>KAPR</v>
      </c>
      <c r="AP114" s="629" t="str">
        <f t="shared" si="101"/>
        <v>KUPR</v>
      </c>
      <c r="AQ114" s="629" t="str">
        <f t="shared" si="101"/>
        <v>MHS</v>
      </c>
      <c r="AR114" s="629" t="str">
        <f t="shared" si="101"/>
        <v>MT1</v>
      </c>
      <c r="AS114" s="629" t="str">
        <f t="shared" si="101"/>
        <v>SAPHIR</v>
      </c>
      <c r="AT114" s="629" t="str">
        <f t="shared" si="101"/>
        <v>SAPHIR-DPR</v>
      </c>
      <c r="AU114" s="629" t="str">
        <f t="shared" si="101"/>
        <v>SSM/I</v>
      </c>
      <c r="AV114" s="629" t="str">
        <f t="shared" si="101"/>
        <v>SSMI</v>
      </c>
      <c r="AW114" s="629" t="str">
        <f t="shared" si="101"/>
        <v>SSMIS</v>
      </c>
      <c r="AX114" s="629" t="str">
        <f t="shared" si="101"/>
        <v>TMI</v>
      </c>
      <c r="AY114" s="628" t="s">
        <v>63</v>
      </c>
      <c r="AZ114" s="197"/>
      <c r="BA114" s="122" t="s">
        <v>649</v>
      </c>
      <c r="BB114" s="630" t="s">
        <v>776</v>
      </c>
    </row>
    <row r="115" spans="9:54" x14ac:dyDescent="0.15">
      <c r="I115" s="48" t="str">
        <f>I63</f>
        <v>2018-10</v>
      </c>
      <c r="J115" s="173">
        <v>2134</v>
      </c>
      <c r="K115" s="173">
        <v>270</v>
      </c>
      <c r="L115" s="173">
        <v>15</v>
      </c>
      <c r="M115" s="173">
        <v>40570</v>
      </c>
      <c r="N115" s="173">
        <f>SUM(J115:M115)</f>
        <v>42989</v>
      </c>
      <c r="P115" s="48" t="str">
        <f>$I115</f>
        <v>2018-10</v>
      </c>
      <c r="Q115" s="173">
        <v>13332</v>
      </c>
      <c r="R115" s="173">
        <v>164</v>
      </c>
      <c r="S115" s="173">
        <v>90</v>
      </c>
      <c r="T115" s="173">
        <v>40610</v>
      </c>
      <c r="U115" s="173">
        <v>49</v>
      </c>
      <c r="V115" s="173">
        <f>SUM(Q115:U115)</f>
        <v>54245</v>
      </c>
      <c r="X115" s="48" t="str">
        <f>$I115</f>
        <v>2018-10</v>
      </c>
      <c r="Y115" s="398">
        <v>65</v>
      </c>
      <c r="Z115" s="398">
        <v>441</v>
      </c>
      <c r="AA115" s="398">
        <v>1305</v>
      </c>
      <c r="AB115" s="398">
        <v>51</v>
      </c>
      <c r="AC115" s="398">
        <f>SUM(Y115:AB115)</f>
        <v>1862</v>
      </c>
      <c r="AE115" s="48" t="str">
        <f>$I115</f>
        <v>2018-10</v>
      </c>
      <c r="AF115" s="173">
        <v>7</v>
      </c>
      <c r="AG115" s="173">
        <v>12</v>
      </c>
      <c r="AH115" s="173">
        <v>5</v>
      </c>
      <c r="AI115" s="173">
        <v>464</v>
      </c>
      <c r="AJ115" s="173">
        <v>9</v>
      </c>
      <c r="AK115" s="173">
        <v>124</v>
      </c>
      <c r="AL115" s="173">
        <v>100</v>
      </c>
      <c r="AM115" s="173">
        <v>241</v>
      </c>
      <c r="AN115" s="173">
        <v>710</v>
      </c>
      <c r="AO115" s="173">
        <v>4</v>
      </c>
      <c r="AP115" s="173">
        <v>4</v>
      </c>
      <c r="AQ115" s="173">
        <v>7</v>
      </c>
      <c r="AR115" s="173">
        <v>3</v>
      </c>
      <c r="AS115" s="173">
        <v>3</v>
      </c>
      <c r="AT115" s="173">
        <v>4</v>
      </c>
      <c r="AU115" s="173">
        <v>10</v>
      </c>
      <c r="AV115" s="173">
        <v>3</v>
      </c>
      <c r="AW115" s="173">
        <v>12</v>
      </c>
      <c r="AX115" s="173">
        <v>166</v>
      </c>
      <c r="AY115" s="173">
        <f t="shared" ref="AY115:AY126" si="102">SUM(AF115:AX115)</f>
        <v>1888</v>
      </c>
      <c r="BA115" s="48" t="str">
        <f>$I115</f>
        <v>2018-10</v>
      </c>
      <c r="BB115" s="173">
        <v>221</v>
      </c>
    </row>
    <row r="116" spans="9:54" x14ac:dyDescent="0.15">
      <c r="I116" s="48" t="str">
        <f t="shared" ref="I116:I126" si="103">I64</f>
        <v>2018-11</v>
      </c>
      <c r="J116" s="173">
        <v>1905</v>
      </c>
      <c r="K116" s="173">
        <v>229</v>
      </c>
      <c r="L116" s="173">
        <v>19</v>
      </c>
      <c r="M116" s="173">
        <v>45625</v>
      </c>
      <c r="N116" s="173">
        <f t="shared" ref="N116:N122" si="104">SUM(J116:M116)</f>
        <v>47778</v>
      </c>
      <c r="P116" s="48" t="str">
        <f t="shared" ref="P116:P126" si="105">$I116</f>
        <v>2018-11</v>
      </c>
      <c r="Q116" s="173">
        <v>12932</v>
      </c>
      <c r="R116" s="173">
        <v>205</v>
      </c>
      <c r="S116" s="173">
        <v>91</v>
      </c>
      <c r="T116" s="173">
        <v>48780</v>
      </c>
      <c r="U116" s="173">
        <v>45</v>
      </c>
      <c r="V116" s="173">
        <f t="shared" ref="V116:V126" si="106">SUM(Q116:U116)</f>
        <v>62053</v>
      </c>
      <c r="X116" s="48" t="str">
        <f t="shared" ref="X116:X126" si="107">$I116</f>
        <v>2018-11</v>
      </c>
      <c r="Y116" s="398">
        <v>54</v>
      </c>
      <c r="Z116" s="398">
        <v>458</v>
      </c>
      <c r="AA116" s="398">
        <v>1261</v>
      </c>
      <c r="AB116" s="398">
        <v>39</v>
      </c>
      <c r="AC116" s="398">
        <f t="shared" ref="AC116:AC122" si="108">SUM(Y116:AB116)</f>
        <v>1812</v>
      </c>
      <c r="AE116" s="48" t="str">
        <f t="shared" ref="AE116:AE126" si="109">$I116</f>
        <v>2018-11</v>
      </c>
      <c r="AF116" s="173">
        <v>10</v>
      </c>
      <c r="AG116" s="173">
        <v>15</v>
      </c>
      <c r="AH116" s="173">
        <v>8</v>
      </c>
      <c r="AI116" s="173">
        <v>469</v>
      </c>
      <c r="AJ116" s="173">
        <v>10</v>
      </c>
      <c r="AK116" s="173">
        <v>79</v>
      </c>
      <c r="AL116" s="173">
        <v>116</v>
      </c>
      <c r="AM116" s="173">
        <v>147</v>
      </c>
      <c r="AN116" s="173">
        <v>701</v>
      </c>
      <c r="AO116" s="173">
        <v>7</v>
      </c>
      <c r="AP116" s="173">
        <v>7</v>
      </c>
      <c r="AQ116" s="173">
        <v>12</v>
      </c>
      <c r="AR116" s="173">
        <v>5</v>
      </c>
      <c r="AS116" s="173">
        <v>10</v>
      </c>
      <c r="AT116" s="173">
        <v>6</v>
      </c>
      <c r="AU116" s="173">
        <v>12</v>
      </c>
      <c r="AV116" s="173">
        <v>8</v>
      </c>
      <c r="AW116" s="173">
        <v>18</v>
      </c>
      <c r="AX116" s="173">
        <v>56</v>
      </c>
      <c r="AY116" s="173">
        <f t="shared" si="102"/>
        <v>1696</v>
      </c>
      <c r="BA116" s="48" t="str">
        <f t="shared" ref="BA116:BA126" si="110">$I116</f>
        <v>2018-11</v>
      </c>
      <c r="BB116" s="173">
        <v>224</v>
      </c>
    </row>
    <row r="117" spans="9:54" x14ac:dyDescent="0.15">
      <c r="I117" s="48" t="str">
        <f t="shared" si="103"/>
        <v>2018-12</v>
      </c>
      <c r="J117" s="173">
        <v>2479</v>
      </c>
      <c r="K117" s="173">
        <v>703</v>
      </c>
      <c r="L117" s="173">
        <v>22</v>
      </c>
      <c r="M117" s="173">
        <v>35348</v>
      </c>
      <c r="N117" s="173">
        <f t="shared" si="104"/>
        <v>38552</v>
      </c>
      <c r="P117" s="48" t="str">
        <f t="shared" si="105"/>
        <v>2018-12</v>
      </c>
      <c r="Q117" s="173">
        <v>10160</v>
      </c>
      <c r="R117" s="173">
        <v>128</v>
      </c>
      <c r="S117" s="173">
        <v>58</v>
      </c>
      <c r="T117" s="173">
        <v>43399</v>
      </c>
      <c r="U117" s="173">
        <v>62</v>
      </c>
      <c r="V117" s="173">
        <f t="shared" si="106"/>
        <v>53807</v>
      </c>
      <c r="X117" s="48" t="str">
        <f t="shared" si="107"/>
        <v>2018-12</v>
      </c>
      <c r="Y117" s="398">
        <v>78</v>
      </c>
      <c r="Z117" s="398">
        <v>1139</v>
      </c>
      <c r="AA117" s="398">
        <v>1802</v>
      </c>
      <c r="AB117" s="398">
        <v>28</v>
      </c>
      <c r="AC117" s="398">
        <f t="shared" si="108"/>
        <v>3047</v>
      </c>
      <c r="AE117" s="48" t="str">
        <f t="shared" si="109"/>
        <v>2018-12</v>
      </c>
      <c r="AF117" s="173">
        <v>10</v>
      </c>
      <c r="AG117" s="173">
        <v>14</v>
      </c>
      <c r="AH117" s="173">
        <v>6</v>
      </c>
      <c r="AI117" s="173">
        <v>400</v>
      </c>
      <c r="AJ117" s="173">
        <v>14</v>
      </c>
      <c r="AK117" s="173">
        <v>64</v>
      </c>
      <c r="AL117" s="173">
        <v>91</v>
      </c>
      <c r="AM117" s="173">
        <v>327</v>
      </c>
      <c r="AN117" s="173">
        <v>544</v>
      </c>
      <c r="AO117" s="173">
        <v>4</v>
      </c>
      <c r="AP117" s="173">
        <v>5</v>
      </c>
      <c r="AQ117" s="173">
        <v>19</v>
      </c>
      <c r="AR117" s="173">
        <v>6</v>
      </c>
      <c r="AS117" s="173">
        <v>6</v>
      </c>
      <c r="AT117" s="173">
        <v>7</v>
      </c>
      <c r="AU117" s="173">
        <v>17</v>
      </c>
      <c r="AV117" s="173">
        <v>6</v>
      </c>
      <c r="AW117" s="173">
        <v>17</v>
      </c>
      <c r="AX117" s="173">
        <v>60</v>
      </c>
      <c r="AY117" s="173">
        <f t="shared" si="102"/>
        <v>1617</v>
      </c>
      <c r="BA117" s="48" t="str">
        <f t="shared" si="110"/>
        <v>2018-12</v>
      </c>
      <c r="BB117" s="173">
        <v>185</v>
      </c>
    </row>
    <row r="118" spans="9:54" x14ac:dyDescent="0.15">
      <c r="I118" s="48" t="str">
        <f t="shared" si="103"/>
        <v>2019-01</v>
      </c>
      <c r="J118" s="173">
        <v>2609</v>
      </c>
      <c r="K118" s="173">
        <v>674</v>
      </c>
      <c r="L118" s="173">
        <v>14</v>
      </c>
      <c r="M118" s="173">
        <v>58704</v>
      </c>
      <c r="N118" s="173">
        <f t="shared" si="104"/>
        <v>62001</v>
      </c>
      <c r="P118" s="48" t="str">
        <f t="shared" si="105"/>
        <v>2019-01</v>
      </c>
      <c r="Q118" s="173">
        <v>10576</v>
      </c>
      <c r="R118" s="173">
        <v>140</v>
      </c>
      <c r="S118" s="173">
        <v>71</v>
      </c>
      <c r="T118" s="173">
        <v>86738</v>
      </c>
      <c r="U118" s="173">
        <v>49</v>
      </c>
      <c r="V118" s="173">
        <f t="shared" si="106"/>
        <v>97574</v>
      </c>
      <c r="X118" s="48" t="str">
        <f t="shared" si="107"/>
        <v>2019-01</v>
      </c>
      <c r="Y118" s="398">
        <v>82</v>
      </c>
      <c r="Z118" s="398">
        <v>658</v>
      </c>
      <c r="AA118" s="398">
        <v>1850</v>
      </c>
      <c r="AB118" s="398">
        <v>23</v>
      </c>
      <c r="AC118" s="398">
        <f t="shared" si="108"/>
        <v>2613</v>
      </c>
      <c r="AE118" s="48" t="str">
        <f t="shared" si="109"/>
        <v>2019-01</v>
      </c>
      <c r="AF118" s="173">
        <v>12</v>
      </c>
      <c r="AG118" s="173">
        <v>14</v>
      </c>
      <c r="AH118" s="173">
        <v>12</v>
      </c>
      <c r="AI118" s="173">
        <v>388</v>
      </c>
      <c r="AJ118" s="173">
        <v>21</v>
      </c>
      <c r="AK118" s="173">
        <v>75</v>
      </c>
      <c r="AL118" s="173">
        <v>105</v>
      </c>
      <c r="AM118" s="173">
        <v>438</v>
      </c>
      <c r="AN118" s="173">
        <v>613</v>
      </c>
      <c r="AO118" s="173">
        <v>10</v>
      </c>
      <c r="AP118" s="173">
        <v>8</v>
      </c>
      <c r="AQ118" s="173">
        <v>12</v>
      </c>
      <c r="AR118" s="173">
        <v>8</v>
      </c>
      <c r="AS118" s="173">
        <v>7</v>
      </c>
      <c r="AT118" s="173">
        <v>8</v>
      </c>
      <c r="AU118" s="173">
        <v>13</v>
      </c>
      <c r="AV118" s="173">
        <v>5</v>
      </c>
      <c r="AW118" s="173">
        <v>20</v>
      </c>
      <c r="AX118" s="173">
        <v>199</v>
      </c>
      <c r="AY118" s="173">
        <f t="shared" si="102"/>
        <v>1968</v>
      </c>
      <c r="BA118" s="48" t="str">
        <f t="shared" si="110"/>
        <v>2019-01</v>
      </c>
      <c r="BB118" s="173">
        <v>198</v>
      </c>
    </row>
    <row r="119" spans="9:54" x14ac:dyDescent="0.15">
      <c r="I119" s="48" t="str">
        <f t="shared" si="103"/>
        <v>2019-02</v>
      </c>
      <c r="J119" s="173">
        <v>2801</v>
      </c>
      <c r="K119" s="173">
        <v>694</v>
      </c>
      <c r="L119" s="173">
        <v>21</v>
      </c>
      <c r="M119" s="173">
        <v>38020</v>
      </c>
      <c r="N119" s="173">
        <f t="shared" si="104"/>
        <v>41536</v>
      </c>
      <c r="P119" s="48" t="str">
        <f t="shared" si="105"/>
        <v>2019-02</v>
      </c>
      <c r="Q119" s="173">
        <v>10891</v>
      </c>
      <c r="R119" s="173">
        <v>214</v>
      </c>
      <c r="S119" s="173">
        <v>155</v>
      </c>
      <c r="T119" s="173">
        <v>43911</v>
      </c>
      <c r="U119" s="173">
        <v>67</v>
      </c>
      <c r="V119" s="173">
        <f t="shared" si="106"/>
        <v>55238</v>
      </c>
      <c r="X119" s="48" t="str">
        <f t="shared" si="107"/>
        <v>2019-02</v>
      </c>
      <c r="Y119" s="398">
        <v>87</v>
      </c>
      <c r="Z119" s="398">
        <v>687</v>
      </c>
      <c r="AA119" s="398">
        <v>1808</v>
      </c>
      <c r="AB119" s="398">
        <v>38</v>
      </c>
      <c r="AC119" s="398">
        <f t="shared" si="108"/>
        <v>2620</v>
      </c>
      <c r="AE119" s="48" t="str">
        <f t="shared" si="109"/>
        <v>2019-02</v>
      </c>
      <c r="AF119" s="173">
        <v>22</v>
      </c>
      <c r="AG119" s="173">
        <v>23</v>
      </c>
      <c r="AH119" s="173">
        <v>21</v>
      </c>
      <c r="AI119" s="173">
        <v>409</v>
      </c>
      <c r="AJ119" s="173">
        <v>13</v>
      </c>
      <c r="AK119" s="173">
        <v>81</v>
      </c>
      <c r="AL119" s="173">
        <v>78</v>
      </c>
      <c r="AM119" s="173">
        <v>483</v>
      </c>
      <c r="AN119" s="173">
        <v>567</v>
      </c>
      <c r="AO119" s="173">
        <v>8</v>
      </c>
      <c r="AP119" s="173">
        <v>8</v>
      </c>
      <c r="AQ119" s="173">
        <v>26</v>
      </c>
      <c r="AR119" s="173">
        <v>5</v>
      </c>
      <c r="AS119" s="173">
        <v>6</v>
      </c>
      <c r="AT119" s="173">
        <v>7</v>
      </c>
      <c r="AU119" s="173">
        <v>9</v>
      </c>
      <c r="AV119" s="173">
        <v>10</v>
      </c>
      <c r="AW119" s="173">
        <v>27</v>
      </c>
      <c r="AX119" s="173">
        <v>310</v>
      </c>
      <c r="AY119" s="173">
        <f t="shared" si="102"/>
        <v>2113</v>
      </c>
      <c r="BA119" s="48" t="str">
        <f t="shared" si="110"/>
        <v>2019-02</v>
      </c>
      <c r="BB119" s="173">
        <v>161</v>
      </c>
    </row>
    <row r="120" spans="9:54" x14ac:dyDescent="0.15">
      <c r="I120" s="48" t="str">
        <f t="shared" si="103"/>
        <v>2019-03</v>
      </c>
      <c r="J120" s="173">
        <v>2889</v>
      </c>
      <c r="K120" s="173">
        <v>711</v>
      </c>
      <c r="L120" s="173">
        <v>16</v>
      </c>
      <c r="M120" s="173">
        <v>41014</v>
      </c>
      <c r="N120" s="173">
        <f t="shared" si="104"/>
        <v>44630</v>
      </c>
      <c r="P120" s="48" t="str">
        <f t="shared" si="105"/>
        <v>2019-03</v>
      </c>
      <c r="Q120" s="173">
        <v>12607</v>
      </c>
      <c r="R120" s="173">
        <v>165</v>
      </c>
      <c r="S120" s="173">
        <v>104</v>
      </c>
      <c r="T120" s="173">
        <v>36002</v>
      </c>
      <c r="U120" s="173">
        <v>68</v>
      </c>
      <c r="V120" s="173">
        <f t="shared" si="106"/>
        <v>48946</v>
      </c>
      <c r="X120" s="48" t="str">
        <f t="shared" si="107"/>
        <v>2019-03</v>
      </c>
      <c r="Y120" s="398">
        <v>96</v>
      </c>
      <c r="Z120" s="398">
        <v>774</v>
      </c>
      <c r="AA120" s="398">
        <v>2004</v>
      </c>
      <c r="AB120" s="398">
        <v>31</v>
      </c>
      <c r="AC120" s="398">
        <f t="shared" si="108"/>
        <v>2905</v>
      </c>
      <c r="AE120" s="48" t="str">
        <f t="shared" si="109"/>
        <v>2019-03</v>
      </c>
      <c r="AF120" s="173">
        <v>11</v>
      </c>
      <c r="AG120" s="173">
        <v>18</v>
      </c>
      <c r="AH120" s="173">
        <v>21</v>
      </c>
      <c r="AI120" s="173">
        <v>514</v>
      </c>
      <c r="AJ120" s="173">
        <v>11</v>
      </c>
      <c r="AK120" s="173">
        <v>85</v>
      </c>
      <c r="AL120" s="173">
        <v>92</v>
      </c>
      <c r="AM120" s="173">
        <v>526</v>
      </c>
      <c r="AN120" s="173">
        <v>714</v>
      </c>
      <c r="AO120" s="173">
        <v>8</v>
      </c>
      <c r="AP120" s="173">
        <v>4</v>
      </c>
      <c r="AQ120" s="173">
        <v>22</v>
      </c>
      <c r="AR120" s="173">
        <v>4</v>
      </c>
      <c r="AS120" s="173">
        <v>4</v>
      </c>
      <c r="AT120" s="173">
        <v>3</v>
      </c>
      <c r="AU120" s="173">
        <v>16</v>
      </c>
      <c r="AV120" s="173">
        <v>5</v>
      </c>
      <c r="AW120" s="173">
        <v>34</v>
      </c>
      <c r="AX120" s="173">
        <v>205</v>
      </c>
      <c r="AY120" s="173">
        <f t="shared" si="102"/>
        <v>2297</v>
      </c>
      <c r="BA120" s="48" t="str">
        <f t="shared" si="110"/>
        <v>2019-03</v>
      </c>
      <c r="BB120" s="173">
        <v>186</v>
      </c>
    </row>
    <row r="121" spans="9:54" x14ac:dyDescent="0.15">
      <c r="I121" s="48" t="str">
        <f t="shared" si="103"/>
        <v>2019-04</v>
      </c>
      <c r="J121" s="173">
        <v>3237</v>
      </c>
      <c r="K121" s="173">
        <v>693</v>
      </c>
      <c r="L121" s="173">
        <v>20</v>
      </c>
      <c r="M121" s="173">
        <v>44510</v>
      </c>
      <c r="N121" s="173">
        <f t="shared" si="104"/>
        <v>48460</v>
      </c>
      <c r="P121" s="48" t="str">
        <f t="shared" si="105"/>
        <v>2019-04</v>
      </c>
      <c r="Q121" s="173">
        <v>12663</v>
      </c>
      <c r="R121" s="173">
        <v>157</v>
      </c>
      <c r="S121" s="173">
        <v>156</v>
      </c>
      <c r="T121" s="173">
        <v>38941</v>
      </c>
      <c r="U121" s="173">
        <v>57</v>
      </c>
      <c r="V121" s="173">
        <f t="shared" si="106"/>
        <v>51974</v>
      </c>
      <c r="X121" s="48" t="str">
        <f t="shared" si="107"/>
        <v>2019-04</v>
      </c>
      <c r="Y121" s="398">
        <v>113</v>
      </c>
      <c r="Z121" s="398">
        <v>821</v>
      </c>
      <c r="AA121" s="398">
        <v>2148</v>
      </c>
      <c r="AB121" s="398">
        <v>107</v>
      </c>
      <c r="AC121" s="398">
        <f t="shared" si="108"/>
        <v>3189</v>
      </c>
      <c r="AE121" s="48" t="str">
        <f t="shared" si="109"/>
        <v>2019-04</v>
      </c>
      <c r="AF121" s="173">
        <v>16</v>
      </c>
      <c r="AG121" s="173">
        <v>29</v>
      </c>
      <c r="AH121" s="173">
        <v>19</v>
      </c>
      <c r="AI121" s="173">
        <v>496</v>
      </c>
      <c r="AJ121" s="173">
        <v>18</v>
      </c>
      <c r="AK121" s="173">
        <v>112</v>
      </c>
      <c r="AL121" s="173">
        <v>121</v>
      </c>
      <c r="AM121" s="173">
        <v>428</v>
      </c>
      <c r="AN121" s="173">
        <v>1078</v>
      </c>
      <c r="AO121" s="173">
        <v>6</v>
      </c>
      <c r="AP121" s="173">
        <v>8</v>
      </c>
      <c r="AQ121" s="173">
        <v>24</v>
      </c>
      <c r="AR121" s="173">
        <v>7</v>
      </c>
      <c r="AS121" s="173">
        <v>5</v>
      </c>
      <c r="AT121" s="173">
        <v>6</v>
      </c>
      <c r="AU121" s="173">
        <v>17</v>
      </c>
      <c r="AV121" s="173">
        <v>5</v>
      </c>
      <c r="AW121" s="173">
        <v>33</v>
      </c>
      <c r="AX121" s="173">
        <v>199</v>
      </c>
      <c r="AY121" s="173">
        <f t="shared" si="102"/>
        <v>2627</v>
      </c>
      <c r="BA121" s="48" t="str">
        <f t="shared" si="110"/>
        <v>2019-04</v>
      </c>
      <c r="BB121" s="173">
        <v>188</v>
      </c>
    </row>
    <row r="122" spans="9:54" x14ac:dyDescent="0.15">
      <c r="I122" s="48" t="str">
        <f t="shared" si="103"/>
        <v>2019-05</v>
      </c>
      <c r="J122" s="173">
        <v>3137</v>
      </c>
      <c r="K122" s="173">
        <v>693</v>
      </c>
      <c r="L122" s="173">
        <v>28</v>
      </c>
      <c r="M122" s="173">
        <v>41315</v>
      </c>
      <c r="N122" s="173">
        <f t="shared" si="104"/>
        <v>45173</v>
      </c>
      <c r="P122" s="48" t="str">
        <f t="shared" si="105"/>
        <v>2019-05</v>
      </c>
      <c r="Q122" s="173">
        <v>12974</v>
      </c>
      <c r="R122" s="173">
        <v>188</v>
      </c>
      <c r="S122" s="173">
        <v>70</v>
      </c>
      <c r="T122" s="173">
        <v>39075</v>
      </c>
      <c r="U122" s="173">
        <v>88</v>
      </c>
      <c r="V122" s="173">
        <f t="shared" si="106"/>
        <v>52395</v>
      </c>
      <c r="X122" s="48" t="str">
        <f t="shared" si="107"/>
        <v>2019-05</v>
      </c>
      <c r="Y122" s="398">
        <v>131</v>
      </c>
      <c r="Z122" s="398">
        <v>711</v>
      </c>
      <c r="AA122" s="398">
        <v>1903</v>
      </c>
      <c r="AB122" s="398">
        <v>52</v>
      </c>
      <c r="AC122" s="398">
        <f t="shared" si="108"/>
        <v>2797</v>
      </c>
      <c r="AE122" s="48" t="str">
        <f t="shared" si="109"/>
        <v>2019-05</v>
      </c>
      <c r="AF122" s="173">
        <v>15</v>
      </c>
      <c r="AG122" s="173">
        <v>20</v>
      </c>
      <c r="AH122" s="173">
        <v>16</v>
      </c>
      <c r="AI122" s="173">
        <v>565</v>
      </c>
      <c r="AJ122" s="173">
        <v>15</v>
      </c>
      <c r="AK122" s="173">
        <v>87</v>
      </c>
      <c r="AL122" s="173">
        <v>108</v>
      </c>
      <c r="AM122" s="173">
        <v>346</v>
      </c>
      <c r="AN122" s="173">
        <v>860</v>
      </c>
      <c r="AO122" s="173">
        <v>5</v>
      </c>
      <c r="AP122" s="173">
        <v>6</v>
      </c>
      <c r="AQ122" s="173">
        <v>17</v>
      </c>
      <c r="AR122" s="173">
        <v>8</v>
      </c>
      <c r="AS122" s="173">
        <v>4</v>
      </c>
      <c r="AT122" s="173">
        <v>7</v>
      </c>
      <c r="AU122" s="173">
        <v>10</v>
      </c>
      <c r="AV122" s="173">
        <v>6</v>
      </c>
      <c r="AW122" s="173">
        <v>21</v>
      </c>
      <c r="AX122" s="173">
        <v>116</v>
      </c>
      <c r="AY122" s="173">
        <f t="shared" si="102"/>
        <v>2232</v>
      </c>
      <c r="BA122" s="48" t="str">
        <f t="shared" si="110"/>
        <v>2019-05</v>
      </c>
      <c r="BB122" s="173">
        <v>173</v>
      </c>
    </row>
    <row r="123" spans="9:54" x14ac:dyDescent="0.15">
      <c r="I123" s="48" t="str">
        <f t="shared" si="103"/>
        <v>2019-06</v>
      </c>
      <c r="J123" s="173">
        <v>3820</v>
      </c>
      <c r="K123" s="173">
        <v>857</v>
      </c>
      <c r="L123" s="173">
        <v>12</v>
      </c>
      <c r="M123" s="173">
        <v>40916</v>
      </c>
      <c r="N123" s="173">
        <f>SUM(J123:M123)</f>
        <v>45605</v>
      </c>
      <c r="P123" s="48" t="str">
        <f t="shared" si="105"/>
        <v>2019-06</v>
      </c>
      <c r="Q123" s="173">
        <v>10114</v>
      </c>
      <c r="R123" s="173">
        <v>180</v>
      </c>
      <c r="S123" s="173">
        <v>103</v>
      </c>
      <c r="T123" s="173">
        <v>27830</v>
      </c>
      <c r="U123" s="173">
        <v>93</v>
      </c>
      <c r="V123" s="173">
        <f t="shared" si="106"/>
        <v>38320</v>
      </c>
      <c r="X123" s="48" t="str">
        <f t="shared" si="107"/>
        <v>2019-06</v>
      </c>
      <c r="Y123" s="398">
        <v>124</v>
      </c>
      <c r="Z123" s="398">
        <v>655</v>
      </c>
      <c r="AA123" s="398">
        <v>1450</v>
      </c>
      <c r="AB123" s="398">
        <v>62</v>
      </c>
      <c r="AC123" s="398">
        <f>SUM(Y123:AB123)</f>
        <v>2291</v>
      </c>
      <c r="AE123" s="48" t="str">
        <f t="shared" si="109"/>
        <v>2019-06</v>
      </c>
      <c r="AF123" s="173">
        <v>15</v>
      </c>
      <c r="AG123" s="173">
        <v>21</v>
      </c>
      <c r="AH123" s="173">
        <v>20</v>
      </c>
      <c r="AI123" s="173">
        <v>441</v>
      </c>
      <c r="AJ123" s="173">
        <v>18</v>
      </c>
      <c r="AK123" s="173">
        <v>81</v>
      </c>
      <c r="AL123" s="173">
        <v>124</v>
      </c>
      <c r="AM123" s="173">
        <v>116</v>
      </c>
      <c r="AN123" s="173">
        <v>636</v>
      </c>
      <c r="AO123" s="173">
        <v>9</v>
      </c>
      <c r="AP123" s="173">
        <v>5</v>
      </c>
      <c r="AQ123" s="173">
        <v>21</v>
      </c>
      <c r="AR123" s="173">
        <v>3</v>
      </c>
      <c r="AS123" s="173">
        <v>3</v>
      </c>
      <c r="AT123" s="173">
        <v>5</v>
      </c>
      <c r="AU123" s="173">
        <v>13</v>
      </c>
      <c r="AV123" s="173">
        <v>11</v>
      </c>
      <c r="AW123" s="173">
        <v>25</v>
      </c>
      <c r="AX123" s="173">
        <v>126</v>
      </c>
      <c r="AY123" s="173">
        <f t="shared" si="102"/>
        <v>1693</v>
      </c>
      <c r="BA123" s="48" t="str">
        <f t="shared" si="110"/>
        <v>2019-06</v>
      </c>
      <c r="BB123" s="173">
        <v>138</v>
      </c>
    </row>
    <row r="124" spans="9:54" x14ac:dyDescent="0.15">
      <c r="I124" s="48" t="str">
        <f t="shared" si="103"/>
        <v>2019-07</v>
      </c>
      <c r="J124" s="173">
        <v>4307</v>
      </c>
      <c r="K124" s="173">
        <v>1817</v>
      </c>
      <c r="L124" s="173">
        <v>22</v>
      </c>
      <c r="M124" s="173">
        <v>52752</v>
      </c>
      <c r="N124" s="173">
        <f>SUM(J124:M124)</f>
        <v>58898</v>
      </c>
      <c r="P124" s="48" t="str">
        <f t="shared" si="105"/>
        <v>2019-07</v>
      </c>
      <c r="Q124" s="173">
        <v>9817</v>
      </c>
      <c r="R124" s="173">
        <v>152</v>
      </c>
      <c r="S124" s="173">
        <v>128</v>
      </c>
      <c r="T124" s="173">
        <v>36843</v>
      </c>
      <c r="U124" s="173">
        <v>103</v>
      </c>
      <c r="V124" s="173">
        <f t="shared" si="106"/>
        <v>47043</v>
      </c>
      <c r="X124" s="48" t="str">
        <f t="shared" si="107"/>
        <v>2019-07</v>
      </c>
      <c r="Y124" s="398">
        <v>147</v>
      </c>
      <c r="Z124" s="398">
        <v>1241</v>
      </c>
      <c r="AA124" s="398">
        <v>2983</v>
      </c>
      <c r="AB124" s="398">
        <v>38</v>
      </c>
      <c r="AC124" s="398">
        <f>SUM(Y124:AB124)</f>
        <v>4409</v>
      </c>
      <c r="AE124" s="48" t="str">
        <f t="shared" si="109"/>
        <v>2019-07</v>
      </c>
      <c r="AF124" s="173">
        <v>44</v>
      </c>
      <c r="AG124" s="173">
        <v>21</v>
      </c>
      <c r="AH124" s="173">
        <v>5</v>
      </c>
      <c r="AI124" s="173">
        <v>499</v>
      </c>
      <c r="AJ124" s="173">
        <v>554</v>
      </c>
      <c r="AK124" s="173">
        <v>564</v>
      </c>
      <c r="AL124" s="173">
        <v>189</v>
      </c>
      <c r="AM124" s="173">
        <v>349</v>
      </c>
      <c r="AN124" s="173">
        <v>1209</v>
      </c>
      <c r="AO124" s="173">
        <v>4</v>
      </c>
      <c r="AP124" s="173">
        <v>6</v>
      </c>
      <c r="AQ124" s="173">
        <v>395</v>
      </c>
      <c r="AR124" s="173">
        <v>5</v>
      </c>
      <c r="AS124" s="173">
        <v>270</v>
      </c>
      <c r="AT124" s="173">
        <v>6</v>
      </c>
      <c r="AU124" s="173">
        <v>469</v>
      </c>
      <c r="AV124" s="173">
        <v>3</v>
      </c>
      <c r="AW124" s="173">
        <v>567</v>
      </c>
      <c r="AX124" s="173">
        <v>608</v>
      </c>
      <c r="AY124" s="173">
        <f t="shared" si="102"/>
        <v>5767</v>
      </c>
      <c r="BA124" s="48" t="str">
        <f t="shared" si="110"/>
        <v>2019-07</v>
      </c>
      <c r="BB124" s="173">
        <v>161</v>
      </c>
    </row>
    <row r="125" spans="9:54" x14ac:dyDescent="0.15">
      <c r="I125" s="48" t="str">
        <f t="shared" si="103"/>
        <v>2019-08</v>
      </c>
      <c r="J125" s="173">
        <v>4235</v>
      </c>
      <c r="K125" s="173">
        <v>1784</v>
      </c>
      <c r="L125" s="173">
        <v>8</v>
      </c>
      <c r="M125" s="173">
        <v>92248</v>
      </c>
      <c r="N125" s="173">
        <f>SUM(J125:M125)</f>
        <v>98275</v>
      </c>
      <c r="P125" s="48" t="str">
        <f t="shared" si="105"/>
        <v>2019-08</v>
      </c>
      <c r="Q125" s="173">
        <v>2872</v>
      </c>
      <c r="R125" s="173">
        <v>133</v>
      </c>
      <c r="S125" s="173">
        <v>127</v>
      </c>
      <c r="T125" s="173">
        <v>59608</v>
      </c>
      <c r="U125" s="173">
        <v>66</v>
      </c>
      <c r="V125" s="173">
        <f t="shared" si="106"/>
        <v>62806</v>
      </c>
      <c r="X125" s="48" t="str">
        <f t="shared" si="107"/>
        <v>2019-08</v>
      </c>
      <c r="Y125" s="398">
        <v>136</v>
      </c>
      <c r="Z125" s="398">
        <v>1303</v>
      </c>
      <c r="AA125" s="398">
        <v>2993</v>
      </c>
      <c r="AB125" s="398">
        <v>60</v>
      </c>
      <c r="AC125" s="398">
        <f>SUM(Y125:AB125)</f>
        <v>4492</v>
      </c>
      <c r="AE125" s="48" t="str">
        <f t="shared" si="109"/>
        <v>2019-08</v>
      </c>
      <c r="AF125" s="173">
        <v>415</v>
      </c>
      <c r="AG125" s="173">
        <v>405</v>
      </c>
      <c r="AH125" s="173">
        <v>20</v>
      </c>
      <c r="AI125" s="173">
        <v>765</v>
      </c>
      <c r="AJ125" s="173">
        <v>562</v>
      </c>
      <c r="AK125" s="173">
        <v>633</v>
      </c>
      <c r="AL125" s="173">
        <v>627</v>
      </c>
      <c r="AM125" s="173">
        <v>690</v>
      </c>
      <c r="AN125" s="173">
        <v>1270</v>
      </c>
      <c r="AO125" s="173">
        <v>5</v>
      </c>
      <c r="AP125" s="173">
        <v>5</v>
      </c>
      <c r="AQ125" s="173">
        <v>533</v>
      </c>
      <c r="AR125" s="173">
        <v>7</v>
      </c>
      <c r="AS125" s="173">
        <v>350</v>
      </c>
      <c r="AT125" s="173">
        <v>10</v>
      </c>
      <c r="AU125" s="173">
        <v>560</v>
      </c>
      <c r="AV125" s="173">
        <v>179</v>
      </c>
      <c r="AW125" s="173">
        <v>577</v>
      </c>
      <c r="AX125" s="173">
        <v>196</v>
      </c>
      <c r="AY125" s="173">
        <f t="shared" si="102"/>
        <v>7809</v>
      </c>
      <c r="BA125" s="48" t="str">
        <f t="shared" si="110"/>
        <v>2019-08</v>
      </c>
      <c r="BB125" s="173">
        <v>126</v>
      </c>
    </row>
    <row r="126" spans="9:54" x14ac:dyDescent="0.15">
      <c r="I126" s="48" t="str">
        <f t="shared" si="103"/>
        <v>2019-09</v>
      </c>
      <c r="J126" s="173">
        <v>3834</v>
      </c>
      <c r="K126" s="173">
        <v>756</v>
      </c>
      <c r="L126" s="173">
        <v>8</v>
      </c>
      <c r="M126" s="173">
        <v>95944</v>
      </c>
      <c r="N126" s="173">
        <f>SUM(J126:M126)</f>
        <v>100542</v>
      </c>
      <c r="P126" s="48" t="str">
        <f t="shared" si="105"/>
        <v>2019-09</v>
      </c>
      <c r="Q126" s="173">
        <v>1797</v>
      </c>
      <c r="R126" s="173">
        <v>186</v>
      </c>
      <c r="S126" s="173">
        <v>107</v>
      </c>
      <c r="T126" s="173">
        <v>70196</v>
      </c>
      <c r="U126" s="173">
        <v>55</v>
      </c>
      <c r="V126" s="173">
        <f t="shared" si="106"/>
        <v>72341</v>
      </c>
      <c r="X126" s="48" t="str">
        <f t="shared" si="107"/>
        <v>2019-09</v>
      </c>
      <c r="Y126" s="398">
        <v>147</v>
      </c>
      <c r="Z126" s="398">
        <v>737</v>
      </c>
      <c r="AA126" s="398">
        <v>1431</v>
      </c>
      <c r="AB126" s="398">
        <v>133</v>
      </c>
      <c r="AC126" s="398">
        <f>SUM(Y126:AB126)</f>
        <v>2448</v>
      </c>
      <c r="AE126" s="48" t="str">
        <f t="shared" si="109"/>
        <v>2019-09</v>
      </c>
      <c r="AF126" s="173">
        <v>39</v>
      </c>
      <c r="AG126" s="173">
        <v>42</v>
      </c>
      <c r="AH126" s="173">
        <v>24</v>
      </c>
      <c r="AI126" s="173">
        <v>1568</v>
      </c>
      <c r="AJ126" s="173">
        <v>44</v>
      </c>
      <c r="AK126" s="173">
        <v>107</v>
      </c>
      <c r="AL126" s="173">
        <v>124</v>
      </c>
      <c r="AM126" s="173">
        <v>139</v>
      </c>
      <c r="AN126" s="173">
        <v>883</v>
      </c>
      <c r="AO126" s="173">
        <v>22</v>
      </c>
      <c r="AP126" s="173">
        <v>26</v>
      </c>
      <c r="AQ126" s="173">
        <v>41</v>
      </c>
      <c r="AR126" s="173">
        <v>33</v>
      </c>
      <c r="AS126" s="173">
        <v>17</v>
      </c>
      <c r="AT126" s="173">
        <v>11</v>
      </c>
      <c r="AU126" s="173">
        <v>39</v>
      </c>
      <c r="AV126" s="173">
        <v>16</v>
      </c>
      <c r="AW126" s="173">
        <v>42</v>
      </c>
      <c r="AX126" s="173">
        <v>97</v>
      </c>
      <c r="AY126" s="173">
        <f t="shared" si="102"/>
        <v>3314</v>
      </c>
      <c r="BA126" s="48" t="str">
        <f t="shared" si="110"/>
        <v>2019-09</v>
      </c>
      <c r="BB126" s="173">
        <v>114</v>
      </c>
    </row>
    <row r="127" spans="9:54" x14ac:dyDescent="0.15">
      <c r="I127" s="163" t="s">
        <v>63</v>
      </c>
      <c r="J127" s="180">
        <f>SUM(J115:J126)</f>
        <v>37387</v>
      </c>
      <c r="K127" s="180">
        <f>SUM(K115:K126)</f>
        <v>9881</v>
      </c>
      <c r="L127" s="180">
        <f>SUM(L115:L126)</f>
        <v>205</v>
      </c>
      <c r="M127" s="180">
        <f>SUM(M115:M126)</f>
        <v>626966</v>
      </c>
      <c r="N127" s="180">
        <f>SUM(N115:N126)</f>
        <v>674439</v>
      </c>
      <c r="P127" s="163" t="s">
        <v>63</v>
      </c>
      <c r="Q127" s="180">
        <f t="shared" ref="Q127:V127" si="111">SUM(Q115:Q126)</f>
        <v>120735</v>
      </c>
      <c r="R127" s="180">
        <f t="shared" si="111"/>
        <v>2012</v>
      </c>
      <c r="S127" s="180">
        <f t="shared" si="111"/>
        <v>1260</v>
      </c>
      <c r="T127" s="180">
        <f t="shared" si="111"/>
        <v>571933</v>
      </c>
      <c r="U127" s="180">
        <f t="shared" si="111"/>
        <v>802</v>
      </c>
      <c r="V127" s="180">
        <f t="shared" si="111"/>
        <v>696742</v>
      </c>
      <c r="X127" s="163" t="s">
        <v>63</v>
      </c>
      <c r="Y127" s="399">
        <f>SUM(Y115:Y126)</f>
        <v>1260</v>
      </c>
      <c r="Z127" s="399">
        <f>SUM(Z115:Z126)</f>
        <v>9625</v>
      </c>
      <c r="AA127" s="399">
        <f>SUM(AA115:AA126)</f>
        <v>22938</v>
      </c>
      <c r="AB127" s="399">
        <f>SUM(AB115:AB126)</f>
        <v>662</v>
      </c>
      <c r="AC127" s="399">
        <f>SUM(AC115:AC126)</f>
        <v>34485</v>
      </c>
      <c r="AE127" s="170" t="s">
        <v>63</v>
      </c>
      <c r="AF127" s="174">
        <f t="shared" ref="AF127:AY127" si="112">SUM(AF115:AF126)</f>
        <v>616</v>
      </c>
      <c r="AG127" s="174">
        <f t="shared" si="112"/>
        <v>634</v>
      </c>
      <c r="AH127" s="174">
        <f t="shared" si="112"/>
        <v>177</v>
      </c>
      <c r="AI127" s="174">
        <f t="shared" si="112"/>
        <v>6978</v>
      </c>
      <c r="AJ127" s="174">
        <f t="shared" si="112"/>
        <v>1289</v>
      </c>
      <c r="AK127" s="174">
        <f t="shared" si="112"/>
        <v>2092</v>
      </c>
      <c r="AL127" s="174">
        <f t="shared" si="112"/>
        <v>1875</v>
      </c>
      <c r="AM127" s="174">
        <f t="shared" si="112"/>
        <v>4230</v>
      </c>
      <c r="AN127" s="174">
        <f t="shared" si="112"/>
        <v>9785</v>
      </c>
      <c r="AO127" s="174">
        <f t="shared" si="112"/>
        <v>92</v>
      </c>
      <c r="AP127" s="174">
        <f t="shared" si="112"/>
        <v>92</v>
      </c>
      <c r="AQ127" s="174">
        <f t="shared" si="112"/>
        <v>1129</v>
      </c>
      <c r="AR127" s="174">
        <f t="shared" si="112"/>
        <v>94</v>
      </c>
      <c r="AS127" s="174">
        <f t="shared" si="112"/>
        <v>685</v>
      </c>
      <c r="AT127" s="174">
        <f t="shared" si="112"/>
        <v>80</v>
      </c>
      <c r="AU127" s="174">
        <f t="shared" si="112"/>
        <v>1185</v>
      </c>
      <c r="AV127" s="174">
        <f t="shared" si="112"/>
        <v>257</v>
      </c>
      <c r="AW127" s="174">
        <f t="shared" si="112"/>
        <v>1393</v>
      </c>
      <c r="AX127" s="174">
        <f t="shared" si="112"/>
        <v>2338</v>
      </c>
      <c r="AY127" s="174">
        <f t="shared" si="112"/>
        <v>35021</v>
      </c>
      <c r="BA127" s="170" t="s">
        <v>63</v>
      </c>
      <c r="BB127" s="174">
        <f>SUM(BB115:BB126)</f>
        <v>2075</v>
      </c>
    </row>
    <row r="129" spans="9:54" ht="28" x14ac:dyDescent="0.15">
      <c r="I129" s="122" t="s">
        <v>652</v>
      </c>
      <c r="J129" s="166" t="s">
        <v>137</v>
      </c>
      <c r="K129" s="167" t="s">
        <v>138</v>
      </c>
      <c r="L129" s="167" t="s">
        <v>139</v>
      </c>
      <c r="M129" s="167" t="s">
        <v>140</v>
      </c>
      <c r="N129" s="177" t="s">
        <v>63</v>
      </c>
      <c r="P129" s="122" t="s">
        <v>652</v>
      </c>
      <c r="Q129" s="168" t="s">
        <v>141</v>
      </c>
      <c r="R129" s="168" t="s">
        <v>142</v>
      </c>
      <c r="S129" s="168" t="s">
        <v>143</v>
      </c>
      <c r="T129" s="168" t="s">
        <v>144</v>
      </c>
      <c r="U129" s="168" t="s">
        <v>145</v>
      </c>
      <c r="V129" s="177" t="s">
        <v>63</v>
      </c>
      <c r="X129" s="122" t="s">
        <v>652</v>
      </c>
      <c r="Y129" s="168" t="s">
        <v>146</v>
      </c>
      <c r="Z129" s="168" t="s">
        <v>147</v>
      </c>
      <c r="AA129" s="168" t="s">
        <v>148</v>
      </c>
      <c r="AB129" s="168" t="s">
        <v>149</v>
      </c>
      <c r="AC129" s="177" t="s">
        <v>63</v>
      </c>
      <c r="AE129" s="19" t="s">
        <v>652</v>
      </c>
      <c r="AF129" s="405" t="str">
        <f>AF114</f>
        <v>AIRS</v>
      </c>
      <c r="AG129" s="405" t="str">
        <f t="shared" ref="AG129:AX129" si="113">AG114</f>
        <v>AMSR2</v>
      </c>
      <c r="AH129" s="405" t="str">
        <f t="shared" si="113"/>
        <v>AMSRE</v>
      </c>
      <c r="AI129" s="405" t="str">
        <f t="shared" si="113"/>
        <v>AMSR-E</v>
      </c>
      <c r="AJ129" s="405" t="str">
        <f t="shared" si="113"/>
        <v>ATMS</v>
      </c>
      <c r="AK129" s="405" t="str">
        <f t="shared" si="113"/>
        <v>DPR</v>
      </c>
      <c r="AL129" s="405" t="str">
        <f t="shared" si="113"/>
        <v>GMI</v>
      </c>
      <c r="AM129" s="405" t="str">
        <f t="shared" si="113"/>
        <v>GOES-8/10</v>
      </c>
      <c r="AN129" s="405" t="str">
        <f t="shared" si="113"/>
        <v>IMERG</v>
      </c>
      <c r="AO129" s="405" t="str">
        <f t="shared" si="113"/>
        <v>KAPR</v>
      </c>
      <c r="AP129" s="405" t="str">
        <f t="shared" si="113"/>
        <v>KUPR</v>
      </c>
      <c r="AQ129" s="405" t="str">
        <f t="shared" si="113"/>
        <v>MHS</v>
      </c>
      <c r="AR129" s="405" t="str">
        <f t="shared" si="113"/>
        <v>MT1</v>
      </c>
      <c r="AS129" s="405" t="str">
        <f t="shared" si="113"/>
        <v>SAPHIR</v>
      </c>
      <c r="AT129" s="405" t="str">
        <f t="shared" si="113"/>
        <v>SAPHIR-DPR</v>
      </c>
      <c r="AU129" s="405" t="str">
        <f t="shared" si="113"/>
        <v>SSM/I</v>
      </c>
      <c r="AV129" s="405" t="str">
        <f t="shared" si="113"/>
        <v>SSMI</v>
      </c>
      <c r="AW129" s="405" t="str">
        <f t="shared" si="113"/>
        <v>SSMIS</v>
      </c>
      <c r="AX129" s="405" t="str">
        <f t="shared" si="113"/>
        <v>TMI</v>
      </c>
      <c r="AY129" s="167" t="s">
        <v>63</v>
      </c>
      <c r="BA129" s="122" t="s">
        <v>652</v>
      </c>
      <c r="BB129" s="405" t="s">
        <v>776</v>
      </c>
    </row>
    <row r="130" spans="9:54" x14ac:dyDescent="0.15">
      <c r="I130" s="71" t="s">
        <v>63</v>
      </c>
      <c r="J130" s="173">
        <v>20265</v>
      </c>
      <c r="K130" s="173">
        <v>3822</v>
      </c>
      <c r="L130" s="173">
        <v>146</v>
      </c>
      <c r="M130" s="173">
        <v>448925</v>
      </c>
      <c r="N130" s="173">
        <f>SUM(J130:M130)</f>
        <v>473158</v>
      </c>
      <c r="O130" s="180"/>
      <c r="P130" s="173" t="s">
        <v>63</v>
      </c>
      <c r="Q130" s="173">
        <v>106671</v>
      </c>
      <c r="R130" s="173">
        <v>1252</v>
      </c>
      <c r="S130" s="173">
        <v>778</v>
      </c>
      <c r="T130" s="173">
        <v>405506</v>
      </c>
      <c r="U130" s="173">
        <v>524</v>
      </c>
      <c r="V130" s="173">
        <f>SUM(Q130:U130)</f>
        <v>514731</v>
      </c>
      <c r="W130" s="180"/>
      <c r="X130" s="173" t="s">
        <v>63</v>
      </c>
      <c r="Y130" s="173">
        <v>575</v>
      </c>
      <c r="Z130" s="173">
        <v>4555</v>
      </c>
      <c r="AA130" s="173">
        <v>11312</v>
      </c>
      <c r="AB130" s="173">
        <v>431</v>
      </c>
      <c r="AC130" s="173">
        <f>SUM(Y130:AB130)</f>
        <v>16873</v>
      </c>
      <c r="AE130" s="48" t="str">
        <f>$I130</f>
        <v>Total</v>
      </c>
      <c r="AF130" s="173">
        <v>497</v>
      </c>
      <c r="AG130" s="173">
        <v>511</v>
      </c>
      <c r="AH130" s="173">
        <v>69</v>
      </c>
      <c r="AI130" s="173">
        <v>5375</v>
      </c>
      <c r="AJ130" s="173">
        <v>696</v>
      </c>
      <c r="AK130" s="173">
        <v>1300</v>
      </c>
      <c r="AL130" s="173">
        <v>1368</v>
      </c>
      <c r="AM130" s="173">
        <v>1836</v>
      </c>
      <c r="AN130" s="173">
        <v>7004</v>
      </c>
      <c r="AO130" s="173">
        <v>59</v>
      </c>
      <c r="AP130" s="173">
        <v>61</v>
      </c>
      <c r="AQ130" s="173">
        <v>651</v>
      </c>
      <c r="AR130" s="173">
        <v>67</v>
      </c>
      <c r="AS130" s="173">
        <v>484</v>
      </c>
      <c r="AT130" s="173">
        <v>54</v>
      </c>
      <c r="AU130" s="173">
        <v>685</v>
      </c>
      <c r="AV130" s="173">
        <v>232</v>
      </c>
      <c r="AW130" s="173">
        <v>717</v>
      </c>
      <c r="AX130" s="173">
        <v>1250</v>
      </c>
      <c r="AY130" s="173">
        <f>SUM(AF130:AX130)</f>
        <v>22916</v>
      </c>
      <c r="BA130" s="48" t="str">
        <f>$I130</f>
        <v>Total</v>
      </c>
      <c r="BB130" s="173">
        <v>1667</v>
      </c>
    </row>
    <row r="131" spans="9:54" x14ac:dyDescent="0.15">
      <c r="I131" s="414"/>
      <c r="J131" s="415"/>
      <c r="K131" s="415"/>
      <c r="L131" s="415"/>
      <c r="M131" s="415"/>
      <c r="N131" s="415"/>
      <c r="P131" s="179"/>
      <c r="W131" s="179"/>
      <c r="AE131" s="235"/>
      <c r="AF131" s="235"/>
      <c r="AG131" s="235"/>
      <c r="AH131" s="235"/>
      <c r="AI131" s="235"/>
    </row>
    <row r="132" spans="9:54" x14ac:dyDescent="0.15">
      <c r="I132" s="942" t="s">
        <v>824</v>
      </c>
      <c r="J132" s="933"/>
      <c r="K132" s="933"/>
      <c r="L132" s="933"/>
      <c r="M132" s="933"/>
      <c r="N132" s="933"/>
      <c r="AE132" s="235"/>
      <c r="AF132" s="235"/>
      <c r="AG132" s="235"/>
      <c r="AH132" s="235"/>
      <c r="AI132" s="235"/>
    </row>
    <row r="133" spans="9:54" x14ac:dyDescent="0.15">
      <c r="I133" s="933"/>
      <c r="J133" s="933"/>
      <c r="K133" s="933"/>
      <c r="L133" s="933"/>
      <c r="M133" s="933"/>
      <c r="N133" s="933"/>
    </row>
    <row r="134" spans="9:54" x14ac:dyDescent="0.15">
      <c r="I134" s="447"/>
      <c r="J134" s="447"/>
      <c r="K134" s="447"/>
      <c r="L134" s="447"/>
      <c r="M134" s="447"/>
    </row>
    <row r="136" spans="9:54" x14ac:dyDescent="0.15">
      <c r="I136" s="937"/>
      <c r="J136" s="932"/>
      <c r="K136" s="932"/>
    </row>
  </sheetData>
  <mergeCells count="7">
    <mergeCell ref="I136:K136"/>
    <mergeCell ref="B26:B38"/>
    <mergeCell ref="B1:H1"/>
    <mergeCell ref="I132:N133"/>
    <mergeCell ref="B13:B16"/>
    <mergeCell ref="B17:B21"/>
    <mergeCell ref="B22:B25"/>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tabColor theme="9" tint="0.59999389629810485"/>
  </sheetPr>
  <dimension ref="B1:BB86"/>
  <sheetViews>
    <sheetView zoomScale="87" zoomScaleNormal="87" workbookViewId="0">
      <selection activeCell="I1" sqref="I1"/>
    </sheetView>
  </sheetViews>
  <sheetFormatPr baseColWidth="10" defaultColWidth="8.83203125" defaultRowHeight="13" x14ac:dyDescent="0.15"/>
  <cols>
    <col min="1" max="1" width="2.83203125" style="163" customWidth="1"/>
    <col min="2" max="2" width="11.33203125" style="163" customWidth="1"/>
    <col min="3" max="3" width="15.5" style="163" customWidth="1"/>
    <col min="4" max="4" width="15.1640625" style="163" customWidth="1"/>
    <col min="5" max="5" width="14" style="163" customWidth="1"/>
    <col min="6" max="6" width="13.83203125" style="163" customWidth="1"/>
    <col min="7" max="7" width="13" style="163" customWidth="1"/>
    <col min="8" max="8" width="11.83203125" style="163" customWidth="1"/>
    <col min="9" max="10" width="12.5" style="163" customWidth="1"/>
    <col min="11" max="11" width="12.6640625" style="163" customWidth="1"/>
    <col min="12" max="12" width="11.5" style="163" customWidth="1"/>
    <col min="13" max="14" width="12.6640625" style="163" customWidth="1"/>
    <col min="15" max="15" width="13" style="163" customWidth="1"/>
    <col min="16" max="16" width="11.33203125" style="163" customWidth="1"/>
    <col min="17" max="17" width="12.83203125" style="163" customWidth="1"/>
    <col min="18" max="18" width="11.6640625" style="163" customWidth="1"/>
    <col min="19" max="19" width="11.1640625" style="163" customWidth="1"/>
    <col min="20" max="20" width="13.5" style="163" customWidth="1"/>
    <col min="21" max="21" width="10.5" style="163" customWidth="1"/>
    <col min="22" max="22" width="12.6640625" style="163" customWidth="1"/>
    <col min="23" max="23" width="5.5" style="163" customWidth="1"/>
    <col min="24" max="24" width="11.1640625" style="163" customWidth="1"/>
    <col min="25" max="25" width="12.1640625" style="163" customWidth="1"/>
    <col min="26" max="26" width="10.5" style="163" customWidth="1"/>
    <col min="27" max="27" width="11.1640625" style="163" bestFit="1" customWidth="1"/>
    <col min="28" max="28" width="9.33203125" style="163" bestFit="1" customWidth="1"/>
    <col min="29" max="29" width="11.33203125" style="163" customWidth="1"/>
    <col min="30" max="30" width="4.83203125" style="163" customWidth="1"/>
    <col min="31" max="31" width="11" style="163" customWidth="1"/>
    <col min="32" max="32" width="11.1640625" style="163" bestFit="1" customWidth="1"/>
    <col min="33" max="34" width="9.33203125" style="163" bestFit="1" customWidth="1"/>
    <col min="35" max="35" width="11.1640625" style="163" bestFit="1" customWidth="1"/>
    <col min="36" max="36" width="10.33203125" style="163" bestFit="1" customWidth="1"/>
    <col min="37" max="37" width="11.1640625" style="163" bestFit="1" customWidth="1"/>
    <col min="38" max="38" width="9.5" style="163" bestFit="1" customWidth="1"/>
    <col min="39" max="39" width="11.5" style="163" bestFit="1" customWidth="1"/>
    <col min="40" max="40" width="10.33203125" style="163" bestFit="1" customWidth="1"/>
    <col min="41" max="42" width="9.5" style="163" bestFit="1" customWidth="1"/>
    <col min="43" max="48" width="9.5" style="163" customWidth="1"/>
    <col min="49" max="49" width="11.5" style="163" bestFit="1" customWidth="1"/>
    <col min="50" max="50" width="9.5" style="163" bestFit="1" customWidth="1"/>
    <col min="51" max="51" width="12.1640625" style="163" bestFit="1" customWidth="1"/>
    <col min="52" max="52" width="5.1640625" style="163" customWidth="1"/>
    <col min="53" max="53" width="10.1640625" style="163" bestFit="1" customWidth="1"/>
    <col min="54" max="54" width="12" style="163" customWidth="1"/>
    <col min="55" max="268" width="9.1640625" style="163"/>
    <col min="269" max="269" width="3.33203125" style="163" customWidth="1"/>
    <col min="270" max="270" width="11.5" style="163" customWidth="1"/>
    <col min="271" max="271" width="15.5" style="163" customWidth="1"/>
    <col min="272" max="275" width="12.6640625" style="163" customWidth="1"/>
    <col min="276" max="276" width="2.6640625" style="163" customWidth="1"/>
    <col min="277" max="524" width="9.1640625" style="163"/>
    <col min="525" max="525" width="3.33203125" style="163" customWidth="1"/>
    <col min="526" max="526" width="11.5" style="163" customWidth="1"/>
    <col min="527" max="527" width="15.5" style="163" customWidth="1"/>
    <col min="528" max="531" width="12.6640625" style="163" customWidth="1"/>
    <col min="532" max="532" width="2.6640625" style="163" customWidth="1"/>
    <col min="533" max="780" width="9.1640625" style="163"/>
    <col min="781" max="781" width="3.33203125" style="163" customWidth="1"/>
    <col min="782" max="782" width="11.5" style="163" customWidth="1"/>
    <col min="783" max="783" width="15.5" style="163" customWidth="1"/>
    <col min="784" max="787" width="12.6640625" style="163" customWidth="1"/>
    <col min="788" max="788" width="2.6640625" style="163" customWidth="1"/>
    <col min="789" max="1036" width="9.1640625" style="163"/>
    <col min="1037" max="1037" width="3.33203125" style="163" customWidth="1"/>
    <col min="1038" max="1038" width="11.5" style="163" customWidth="1"/>
    <col min="1039" max="1039" width="15.5" style="163" customWidth="1"/>
    <col min="1040" max="1043" width="12.6640625" style="163" customWidth="1"/>
    <col min="1044" max="1044" width="2.6640625" style="163" customWidth="1"/>
    <col min="1045" max="1292" width="9.1640625" style="163"/>
    <col min="1293" max="1293" width="3.33203125" style="163" customWidth="1"/>
    <col min="1294" max="1294" width="11.5" style="163" customWidth="1"/>
    <col min="1295" max="1295" width="15.5" style="163" customWidth="1"/>
    <col min="1296" max="1299" width="12.6640625" style="163" customWidth="1"/>
    <col min="1300" max="1300" width="2.6640625" style="163" customWidth="1"/>
    <col min="1301" max="1548" width="9.1640625" style="163"/>
    <col min="1549" max="1549" width="3.33203125" style="163" customWidth="1"/>
    <col min="1550" max="1550" width="11.5" style="163" customWidth="1"/>
    <col min="1551" max="1551" width="15.5" style="163" customWidth="1"/>
    <col min="1552" max="1555" width="12.6640625" style="163" customWidth="1"/>
    <col min="1556" max="1556" width="2.6640625" style="163" customWidth="1"/>
    <col min="1557" max="1804" width="9.1640625" style="163"/>
    <col min="1805" max="1805" width="3.33203125" style="163" customWidth="1"/>
    <col min="1806" max="1806" width="11.5" style="163" customWidth="1"/>
    <col min="1807" max="1807" width="15.5" style="163" customWidth="1"/>
    <col min="1808" max="1811" width="12.6640625" style="163" customWidth="1"/>
    <col min="1812" max="1812" width="2.6640625" style="163" customWidth="1"/>
    <col min="1813" max="2060" width="9.1640625" style="163"/>
    <col min="2061" max="2061" width="3.33203125" style="163" customWidth="1"/>
    <col min="2062" max="2062" width="11.5" style="163" customWidth="1"/>
    <col min="2063" max="2063" width="15.5" style="163" customWidth="1"/>
    <col min="2064" max="2067" width="12.6640625" style="163" customWidth="1"/>
    <col min="2068" max="2068" width="2.6640625" style="163" customWidth="1"/>
    <col min="2069" max="2316" width="9.1640625" style="163"/>
    <col min="2317" max="2317" width="3.33203125" style="163" customWidth="1"/>
    <col min="2318" max="2318" width="11.5" style="163" customWidth="1"/>
    <col min="2319" max="2319" width="15.5" style="163" customWidth="1"/>
    <col min="2320" max="2323" width="12.6640625" style="163" customWidth="1"/>
    <col min="2324" max="2324" width="2.6640625" style="163" customWidth="1"/>
    <col min="2325" max="2572" width="9.1640625" style="163"/>
    <col min="2573" max="2573" width="3.33203125" style="163" customWidth="1"/>
    <col min="2574" max="2574" width="11.5" style="163" customWidth="1"/>
    <col min="2575" max="2575" width="15.5" style="163" customWidth="1"/>
    <col min="2576" max="2579" width="12.6640625" style="163" customWidth="1"/>
    <col min="2580" max="2580" width="2.6640625" style="163" customWidth="1"/>
    <col min="2581" max="2828" width="9.1640625" style="163"/>
    <col min="2829" max="2829" width="3.33203125" style="163" customWidth="1"/>
    <col min="2830" max="2830" width="11.5" style="163" customWidth="1"/>
    <col min="2831" max="2831" width="15.5" style="163" customWidth="1"/>
    <col min="2832" max="2835" width="12.6640625" style="163" customWidth="1"/>
    <col min="2836" max="2836" width="2.6640625" style="163" customWidth="1"/>
    <col min="2837" max="3084" width="9.1640625" style="163"/>
    <col min="3085" max="3085" width="3.33203125" style="163" customWidth="1"/>
    <col min="3086" max="3086" width="11.5" style="163" customWidth="1"/>
    <col min="3087" max="3087" width="15.5" style="163" customWidth="1"/>
    <col min="3088" max="3091" width="12.6640625" style="163" customWidth="1"/>
    <col min="3092" max="3092" width="2.6640625" style="163" customWidth="1"/>
    <col min="3093" max="3340" width="9.1640625" style="163"/>
    <col min="3341" max="3341" width="3.33203125" style="163" customWidth="1"/>
    <col min="3342" max="3342" width="11.5" style="163" customWidth="1"/>
    <col min="3343" max="3343" width="15.5" style="163" customWidth="1"/>
    <col min="3344" max="3347" width="12.6640625" style="163" customWidth="1"/>
    <col min="3348" max="3348" width="2.6640625" style="163" customWidth="1"/>
    <col min="3349" max="3596" width="9.1640625" style="163"/>
    <col min="3597" max="3597" width="3.33203125" style="163" customWidth="1"/>
    <col min="3598" max="3598" width="11.5" style="163" customWidth="1"/>
    <col min="3599" max="3599" width="15.5" style="163" customWidth="1"/>
    <col min="3600" max="3603" width="12.6640625" style="163" customWidth="1"/>
    <col min="3604" max="3604" width="2.6640625" style="163" customWidth="1"/>
    <col min="3605" max="3852" width="9.1640625" style="163"/>
    <col min="3853" max="3853" width="3.33203125" style="163" customWidth="1"/>
    <col min="3854" max="3854" width="11.5" style="163" customWidth="1"/>
    <col min="3855" max="3855" width="15.5" style="163" customWidth="1"/>
    <col min="3856" max="3859" width="12.6640625" style="163" customWidth="1"/>
    <col min="3860" max="3860" width="2.6640625" style="163" customWidth="1"/>
    <col min="3861" max="4108" width="9.1640625" style="163"/>
    <col min="4109" max="4109" width="3.33203125" style="163" customWidth="1"/>
    <col min="4110" max="4110" width="11.5" style="163" customWidth="1"/>
    <col min="4111" max="4111" width="15.5" style="163" customWidth="1"/>
    <col min="4112" max="4115" width="12.6640625" style="163" customWidth="1"/>
    <col min="4116" max="4116" width="2.6640625" style="163" customWidth="1"/>
    <col min="4117" max="4364" width="9.1640625" style="163"/>
    <col min="4365" max="4365" width="3.33203125" style="163" customWidth="1"/>
    <col min="4366" max="4366" width="11.5" style="163" customWidth="1"/>
    <col min="4367" max="4367" width="15.5" style="163" customWidth="1"/>
    <col min="4368" max="4371" width="12.6640625" style="163" customWidth="1"/>
    <col min="4372" max="4372" width="2.6640625" style="163" customWidth="1"/>
    <col min="4373" max="4620" width="9.1640625" style="163"/>
    <col min="4621" max="4621" width="3.33203125" style="163" customWidth="1"/>
    <col min="4622" max="4622" width="11.5" style="163" customWidth="1"/>
    <col min="4623" max="4623" width="15.5" style="163" customWidth="1"/>
    <col min="4624" max="4627" width="12.6640625" style="163" customWidth="1"/>
    <col min="4628" max="4628" width="2.6640625" style="163" customWidth="1"/>
    <col min="4629" max="4876" width="9.1640625" style="163"/>
    <col min="4877" max="4877" width="3.33203125" style="163" customWidth="1"/>
    <col min="4878" max="4878" width="11.5" style="163" customWidth="1"/>
    <col min="4879" max="4879" width="15.5" style="163" customWidth="1"/>
    <col min="4880" max="4883" width="12.6640625" style="163" customWidth="1"/>
    <col min="4884" max="4884" width="2.6640625" style="163" customWidth="1"/>
    <col min="4885" max="5132" width="9.1640625" style="163"/>
    <col min="5133" max="5133" width="3.33203125" style="163" customWidth="1"/>
    <col min="5134" max="5134" width="11.5" style="163" customWidth="1"/>
    <col min="5135" max="5135" width="15.5" style="163" customWidth="1"/>
    <col min="5136" max="5139" width="12.6640625" style="163" customWidth="1"/>
    <col min="5140" max="5140" width="2.6640625" style="163" customWidth="1"/>
    <col min="5141" max="5388" width="9.1640625" style="163"/>
    <col min="5389" max="5389" width="3.33203125" style="163" customWidth="1"/>
    <col min="5390" max="5390" width="11.5" style="163" customWidth="1"/>
    <col min="5391" max="5391" width="15.5" style="163" customWidth="1"/>
    <col min="5392" max="5395" width="12.6640625" style="163" customWidth="1"/>
    <col min="5396" max="5396" width="2.6640625" style="163" customWidth="1"/>
    <col min="5397" max="5644" width="9.1640625" style="163"/>
    <col min="5645" max="5645" width="3.33203125" style="163" customWidth="1"/>
    <col min="5646" max="5646" width="11.5" style="163" customWidth="1"/>
    <col min="5647" max="5647" width="15.5" style="163" customWidth="1"/>
    <col min="5648" max="5651" width="12.6640625" style="163" customWidth="1"/>
    <col min="5652" max="5652" width="2.6640625" style="163" customWidth="1"/>
    <col min="5653" max="5900" width="9.1640625" style="163"/>
    <col min="5901" max="5901" width="3.33203125" style="163" customWidth="1"/>
    <col min="5902" max="5902" width="11.5" style="163" customWidth="1"/>
    <col min="5903" max="5903" width="15.5" style="163" customWidth="1"/>
    <col min="5904" max="5907" width="12.6640625" style="163" customWidth="1"/>
    <col min="5908" max="5908" width="2.6640625" style="163" customWidth="1"/>
    <col min="5909" max="6156" width="9.1640625" style="163"/>
    <col min="6157" max="6157" width="3.33203125" style="163" customWidth="1"/>
    <col min="6158" max="6158" width="11.5" style="163" customWidth="1"/>
    <col min="6159" max="6159" width="15.5" style="163" customWidth="1"/>
    <col min="6160" max="6163" width="12.6640625" style="163" customWidth="1"/>
    <col min="6164" max="6164" width="2.6640625" style="163" customWidth="1"/>
    <col min="6165" max="6412" width="9.1640625" style="163"/>
    <col min="6413" max="6413" width="3.33203125" style="163" customWidth="1"/>
    <col min="6414" max="6414" width="11.5" style="163" customWidth="1"/>
    <col min="6415" max="6415" width="15.5" style="163" customWidth="1"/>
    <col min="6416" max="6419" width="12.6640625" style="163" customWidth="1"/>
    <col min="6420" max="6420" width="2.6640625" style="163" customWidth="1"/>
    <col min="6421" max="6668" width="9.1640625" style="163"/>
    <col min="6669" max="6669" width="3.33203125" style="163" customWidth="1"/>
    <col min="6670" max="6670" width="11.5" style="163" customWidth="1"/>
    <col min="6671" max="6671" width="15.5" style="163" customWidth="1"/>
    <col min="6672" max="6675" width="12.6640625" style="163" customWidth="1"/>
    <col min="6676" max="6676" width="2.6640625" style="163" customWidth="1"/>
    <col min="6677" max="6924" width="9.1640625" style="163"/>
    <col min="6925" max="6925" width="3.33203125" style="163" customWidth="1"/>
    <col min="6926" max="6926" width="11.5" style="163" customWidth="1"/>
    <col min="6927" max="6927" width="15.5" style="163" customWidth="1"/>
    <col min="6928" max="6931" width="12.6640625" style="163" customWidth="1"/>
    <col min="6932" max="6932" width="2.6640625" style="163" customWidth="1"/>
    <col min="6933" max="7180" width="9.1640625" style="163"/>
    <col min="7181" max="7181" width="3.33203125" style="163" customWidth="1"/>
    <col min="7182" max="7182" width="11.5" style="163" customWidth="1"/>
    <col min="7183" max="7183" width="15.5" style="163" customWidth="1"/>
    <col min="7184" max="7187" width="12.6640625" style="163" customWidth="1"/>
    <col min="7188" max="7188" width="2.6640625" style="163" customWidth="1"/>
    <col min="7189" max="7436" width="9.1640625" style="163"/>
    <col min="7437" max="7437" width="3.33203125" style="163" customWidth="1"/>
    <col min="7438" max="7438" width="11.5" style="163" customWidth="1"/>
    <col min="7439" max="7439" width="15.5" style="163" customWidth="1"/>
    <col min="7440" max="7443" width="12.6640625" style="163" customWidth="1"/>
    <col min="7444" max="7444" width="2.6640625" style="163" customWidth="1"/>
    <col min="7445" max="7692" width="9.1640625" style="163"/>
    <col min="7693" max="7693" width="3.33203125" style="163" customWidth="1"/>
    <col min="7694" max="7694" width="11.5" style="163" customWidth="1"/>
    <col min="7695" max="7695" width="15.5" style="163" customWidth="1"/>
    <col min="7696" max="7699" width="12.6640625" style="163" customWidth="1"/>
    <col min="7700" max="7700" width="2.6640625" style="163" customWidth="1"/>
    <col min="7701" max="7948" width="9.1640625" style="163"/>
    <col min="7949" max="7949" width="3.33203125" style="163" customWidth="1"/>
    <col min="7950" max="7950" width="11.5" style="163" customWidth="1"/>
    <col min="7951" max="7951" width="15.5" style="163" customWidth="1"/>
    <col min="7952" max="7955" width="12.6640625" style="163" customWidth="1"/>
    <col min="7956" max="7956" width="2.6640625" style="163" customWidth="1"/>
    <col min="7957" max="8204" width="9.1640625" style="163"/>
    <col min="8205" max="8205" width="3.33203125" style="163" customWidth="1"/>
    <col min="8206" max="8206" width="11.5" style="163" customWidth="1"/>
    <col min="8207" max="8207" width="15.5" style="163" customWidth="1"/>
    <col min="8208" max="8211" width="12.6640625" style="163" customWidth="1"/>
    <col min="8212" max="8212" width="2.6640625" style="163" customWidth="1"/>
    <col min="8213" max="8460" width="9.1640625" style="163"/>
    <col min="8461" max="8461" width="3.33203125" style="163" customWidth="1"/>
    <col min="8462" max="8462" width="11.5" style="163" customWidth="1"/>
    <col min="8463" max="8463" width="15.5" style="163" customWidth="1"/>
    <col min="8464" max="8467" width="12.6640625" style="163" customWidth="1"/>
    <col min="8468" max="8468" width="2.6640625" style="163" customWidth="1"/>
    <col min="8469" max="8716" width="9.1640625" style="163"/>
    <col min="8717" max="8717" width="3.33203125" style="163" customWidth="1"/>
    <col min="8718" max="8718" width="11.5" style="163" customWidth="1"/>
    <col min="8719" max="8719" width="15.5" style="163" customWidth="1"/>
    <col min="8720" max="8723" width="12.6640625" style="163" customWidth="1"/>
    <col min="8724" max="8724" width="2.6640625" style="163" customWidth="1"/>
    <col min="8725" max="8972" width="9.1640625" style="163"/>
    <col min="8973" max="8973" width="3.33203125" style="163" customWidth="1"/>
    <col min="8974" max="8974" width="11.5" style="163" customWidth="1"/>
    <col min="8975" max="8975" width="15.5" style="163" customWidth="1"/>
    <col min="8976" max="8979" width="12.6640625" style="163" customWidth="1"/>
    <col min="8980" max="8980" width="2.6640625" style="163" customWidth="1"/>
    <col min="8981" max="9228" width="9.1640625" style="163"/>
    <col min="9229" max="9229" width="3.33203125" style="163" customWidth="1"/>
    <col min="9230" max="9230" width="11.5" style="163" customWidth="1"/>
    <col min="9231" max="9231" width="15.5" style="163" customWidth="1"/>
    <col min="9232" max="9235" width="12.6640625" style="163" customWidth="1"/>
    <col min="9236" max="9236" width="2.6640625" style="163" customWidth="1"/>
    <col min="9237" max="9484" width="9.1640625" style="163"/>
    <col min="9485" max="9485" width="3.33203125" style="163" customWidth="1"/>
    <col min="9486" max="9486" width="11.5" style="163" customWidth="1"/>
    <col min="9487" max="9487" width="15.5" style="163" customWidth="1"/>
    <col min="9488" max="9491" width="12.6640625" style="163" customWidth="1"/>
    <col min="9492" max="9492" width="2.6640625" style="163" customWidth="1"/>
    <col min="9493" max="9740" width="9.1640625" style="163"/>
    <col min="9741" max="9741" width="3.33203125" style="163" customWidth="1"/>
    <col min="9742" max="9742" width="11.5" style="163" customWidth="1"/>
    <col min="9743" max="9743" width="15.5" style="163" customWidth="1"/>
    <col min="9744" max="9747" width="12.6640625" style="163" customWidth="1"/>
    <col min="9748" max="9748" width="2.6640625" style="163" customWidth="1"/>
    <col min="9749" max="9996" width="9.1640625" style="163"/>
    <col min="9997" max="9997" width="3.33203125" style="163" customWidth="1"/>
    <col min="9998" max="9998" width="11.5" style="163" customWidth="1"/>
    <col min="9999" max="9999" width="15.5" style="163" customWidth="1"/>
    <col min="10000" max="10003" width="12.6640625" style="163" customWidth="1"/>
    <col min="10004" max="10004" width="2.6640625" style="163" customWidth="1"/>
    <col min="10005" max="10252" width="9.1640625" style="163"/>
    <col min="10253" max="10253" width="3.33203125" style="163" customWidth="1"/>
    <col min="10254" max="10254" width="11.5" style="163" customWidth="1"/>
    <col min="10255" max="10255" width="15.5" style="163" customWidth="1"/>
    <col min="10256" max="10259" width="12.6640625" style="163" customWidth="1"/>
    <col min="10260" max="10260" width="2.6640625" style="163" customWidth="1"/>
    <col min="10261" max="10508" width="9.1640625" style="163"/>
    <col min="10509" max="10509" width="3.33203125" style="163" customWidth="1"/>
    <col min="10510" max="10510" width="11.5" style="163" customWidth="1"/>
    <col min="10511" max="10511" width="15.5" style="163" customWidth="1"/>
    <col min="10512" max="10515" width="12.6640625" style="163" customWidth="1"/>
    <col min="10516" max="10516" width="2.6640625" style="163" customWidth="1"/>
    <col min="10517" max="10764" width="9.1640625" style="163"/>
    <col min="10765" max="10765" width="3.33203125" style="163" customWidth="1"/>
    <col min="10766" max="10766" width="11.5" style="163" customWidth="1"/>
    <col min="10767" max="10767" width="15.5" style="163" customWidth="1"/>
    <col min="10768" max="10771" width="12.6640625" style="163" customWidth="1"/>
    <col min="10772" max="10772" width="2.6640625" style="163" customWidth="1"/>
    <col min="10773" max="11020" width="9.1640625" style="163"/>
    <col min="11021" max="11021" width="3.33203125" style="163" customWidth="1"/>
    <col min="11022" max="11022" width="11.5" style="163" customWidth="1"/>
    <col min="11023" max="11023" width="15.5" style="163" customWidth="1"/>
    <col min="11024" max="11027" width="12.6640625" style="163" customWidth="1"/>
    <col min="11028" max="11028" width="2.6640625" style="163" customWidth="1"/>
    <col min="11029" max="11276" width="9.1640625" style="163"/>
    <col min="11277" max="11277" width="3.33203125" style="163" customWidth="1"/>
    <col min="11278" max="11278" width="11.5" style="163" customWidth="1"/>
    <col min="11279" max="11279" width="15.5" style="163" customWidth="1"/>
    <col min="11280" max="11283" width="12.6640625" style="163" customWidth="1"/>
    <col min="11284" max="11284" width="2.6640625" style="163" customWidth="1"/>
    <col min="11285" max="11532" width="9.1640625" style="163"/>
    <col min="11533" max="11533" width="3.33203125" style="163" customWidth="1"/>
    <col min="11534" max="11534" width="11.5" style="163" customWidth="1"/>
    <col min="11535" max="11535" width="15.5" style="163" customWidth="1"/>
    <col min="11536" max="11539" width="12.6640625" style="163" customWidth="1"/>
    <col min="11540" max="11540" width="2.6640625" style="163" customWidth="1"/>
    <col min="11541" max="11788" width="9.1640625" style="163"/>
    <col min="11789" max="11789" width="3.33203125" style="163" customWidth="1"/>
    <col min="11790" max="11790" width="11.5" style="163" customWidth="1"/>
    <col min="11791" max="11791" width="15.5" style="163" customWidth="1"/>
    <col min="11792" max="11795" width="12.6640625" style="163" customWidth="1"/>
    <col min="11796" max="11796" width="2.6640625" style="163" customWidth="1"/>
    <col min="11797" max="12044" width="9.1640625" style="163"/>
    <col min="12045" max="12045" width="3.33203125" style="163" customWidth="1"/>
    <col min="12046" max="12046" width="11.5" style="163" customWidth="1"/>
    <col min="12047" max="12047" width="15.5" style="163" customWidth="1"/>
    <col min="12048" max="12051" width="12.6640625" style="163" customWidth="1"/>
    <col min="12052" max="12052" width="2.6640625" style="163" customWidth="1"/>
    <col min="12053" max="12300" width="9.1640625" style="163"/>
    <col min="12301" max="12301" width="3.33203125" style="163" customWidth="1"/>
    <col min="12302" max="12302" width="11.5" style="163" customWidth="1"/>
    <col min="12303" max="12303" width="15.5" style="163" customWidth="1"/>
    <col min="12304" max="12307" width="12.6640625" style="163" customWidth="1"/>
    <col min="12308" max="12308" width="2.6640625" style="163" customWidth="1"/>
    <col min="12309" max="12556" width="9.1640625" style="163"/>
    <col min="12557" max="12557" width="3.33203125" style="163" customWidth="1"/>
    <col min="12558" max="12558" width="11.5" style="163" customWidth="1"/>
    <col min="12559" max="12559" width="15.5" style="163" customWidth="1"/>
    <col min="12560" max="12563" width="12.6640625" style="163" customWidth="1"/>
    <col min="12564" max="12564" width="2.6640625" style="163" customWidth="1"/>
    <col min="12565" max="12812" width="9.1640625" style="163"/>
    <col min="12813" max="12813" width="3.33203125" style="163" customWidth="1"/>
    <col min="12814" max="12814" width="11.5" style="163" customWidth="1"/>
    <col min="12815" max="12815" width="15.5" style="163" customWidth="1"/>
    <col min="12816" max="12819" width="12.6640625" style="163" customWidth="1"/>
    <col min="12820" max="12820" width="2.6640625" style="163" customWidth="1"/>
    <col min="12821" max="13068" width="9.1640625" style="163"/>
    <col min="13069" max="13069" width="3.33203125" style="163" customWidth="1"/>
    <col min="13070" max="13070" width="11.5" style="163" customWidth="1"/>
    <col min="13071" max="13071" width="15.5" style="163" customWidth="1"/>
    <col min="13072" max="13075" width="12.6640625" style="163" customWidth="1"/>
    <col min="13076" max="13076" width="2.6640625" style="163" customWidth="1"/>
    <col min="13077" max="13324" width="9.1640625" style="163"/>
    <col min="13325" max="13325" width="3.33203125" style="163" customWidth="1"/>
    <col min="13326" max="13326" width="11.5" style="163" customWidth="1"/>
    <col min="13327" max="13327" width="15.5" style="163" customWidth="1"/>
    <col min="13328" max="13331" width="12.6640625" style="163" customWidth="1"/>
    <col min="13332" max="13332" width="2.6640625" style="163" customWidth="1"/>
    <col min="13333" max="13580" width="9.1640625" style="163"/>
    <col min="13581" max="13581" width="3.33203125" style="163" customWidth="1"/>
    <col min="13582" max="13582" width="11.5" style="163" customWidth="1"/>
    <col min="13583" max="13583" width="15.5" style="163" customWidth="1"/>
    <col min="13584" max="13587" width="12.6640625" style="163" customWidth="1"/>
    <col min="13588" max="13588" width="2.6640625" style="163" customWidth="1"/>
    <col min="13589" max="13836" width="9.1640625" style="163"/>
    <col min="13837" max="13837" width="3.33203125" style="163" customWidth="1"/>
    <col min="13838" max="13838" width="11.5" style="163" customWidth="1"/>
    <col min="13839" max="13839" width="15.5" style="163" customWidth="1"/>
    <col min="13840" max="13843" width="12.6640625" style="163" customWidth="1"/>
    <col min="13844" max="13844" width="2.6640625" style="163" customWidth="1"/>
    <col min="13845" max="14092" width="9.1640625" style="163"/>
    <col min="14093" max="14093" width="3.33203125" style="163" customWidth="1"/>
    <col min="14094" max="14094" width="11.5" style="163" customWidth="1"/>
    <col min="14095" max="14095" width="15.5" style="163" customWidth="1"/>
    <col min="14096" max="14099" width="12.6640625" style="163" customWidth="1"/>
    <col min="14100" max="14100" width="2.6640625" style="163" customWidth="1"/>
    <col min="14101" max="14348" width="9.1640625" style="163"/>
    <col min="14349" max="14349" width="3.33203125" style="163" customWidth="1"/>
    <col min="14350" max="14350" width="11.5" style="163" customWidth="1"/>
    <col min="14351" max="14351" width="15.5" style="163" customWidth="1"/>
    <col min="14352" max="14355" width="12.6640625" style="163" customWidth="1"/>
    <col min="14356" max="14356" width="2.6640625" style="163" customWidth="1"/>
    <col min="14357" max="14604" width="9.1640625" style="163"/>
    <col min="14605" max="14605" width="3.33203125" style="163" customWidth="1"/>
    <col min="14606" max="14606" width="11.5" style="163" customWidth="1"/>
    <col min="14607" max="14607" width="15.5" style="163" customWidth="1"/>
    <col min="14608" max="14611" width="12.6640625" style="163" customWidth="1"/>
    <col min="14612" max="14612" width="2.6640625" style="163" customWidth="1"/>
    <col min="14613" max="14860" width="9.1640625" style="163"/>
    <col min="14861" max="14861" width="3.33203125" style="163" customWidth="1"/>
    <col min="14862" max="14862" width="11.5" style="163" customWidth="1"/>
    <col min="14863" max="14863" width="15.5" style="163" customWidth="1"/>
    <col min="14864" max="14867" width="12.6640625" style="163" customWidth="1"/>
    <col min="14868" max="14868" width="2.6640625" style="163" customWidth="1"/>
    <col min="14869" max="15116" width="9.1640625" style="163"/>
    <col min="15117" max="15117" width="3.33203125" style="163" customWidth="1"/>
    <col min="15118" max="15118" width="11.5" style="163" customWidth="1"/>
    <col min="15119" max="15119" width="15.5" style="163" customWidth="1"/>
    <col min="15120" max="15123" width="12.6640625" style="163" customWidth="1"/>
    <col min="15124" max="15124" width="2.6640625" style="163" customWidth="1"/>
    <col min="15125" max="15372" width="9.1640625" style="163"/>
    <col min="15373" max="15373" width="3.33203125" style="163" customWidth="1"/>
    <col min="15374" max="15374" width="11.5" style="163" customWidth="1"/>
    <col min="15375" max="15375" width="15.5" style="163" customWidth="1"/>
    <col min="15376" max="15379" width="12.6640625" style="163" customWidth="1"/>
    <col min="15380" max="15380" width="2.6640625" style="163" customWidth="1"/>
    <col min="15381" max="15628" width="9.1640625" style="163"/>
    <col min="15629" max="15629" width="3.33203125" style="163" customWidth="1"/>
    <col min="15630" max="15630" width="11.5" style="163" customWidth="1"/>
    <col min="15631" max="15631" width="15.5" style="163" customWidth="1"/>
    <col min="15632" max="15635" width="12.6640625" style="163" customWidth="1"/>
    <col min="15636" max="15636" width="2.6640625" style="163" customWidth="1"/>
    <col min="15637" max="15884" width="9.1640625" style="163"/>
    <col min="15885" max="15885" width="3.33203125" style="163" customWidth="1"/>
    <col min="15886" max="15886" width="11.5" style="163" customWidth="1"/>
    <col min="15887" max="15887" width="15.5" style="163" customWidth="1"/>
    <col min="15888" max="15891" width="12.6640625" style="163" customWidth="1"/>
    <col min="15892" max="15892" width="2.6640625" style="163" customWidth="1"/>
    <col min="15893" max="16140" width="9.1640625" style="163"/>
    <col min="16141" max="16141" width="3.33203125" style="163" customWidth="1"/>
    <col min="16142" max="16142" width="11.5" style="163" customWidth="1"/>
    <col min="16143" max="16143" width="15.5" style="163" customWidth="1"/>
    <col min="16144" max="16147" width="12.6640625" style="163" customWidth="1"/>
    <col min="16148" max="16148" width="2.6640625" style="163" customWidth="1"/>
    <col min="16149" max="16384" width="9.1640625" style="163"/>
  </cols>
  <sheetData>
    <row r="1" spans="2:54" ht="41.25" customHeight="1" x14ac:dyDescent="0.15">
      <c r="B1" s="940" t="s">
        <v>1027</v>
      </c>
      <c r="C1" s="941"/>
      <c r="D1" s="941"/>
      <c r="E1" s="941"/>
      <c r="F1" s="941"/>
      <c r="G1" s="941"/>
      <c r="H1" s="941"/>
    </row>
    <row r="2" spans="2:54" ht="14.25" customHeight="1" x14ac:dyDescent="0.15">
      <c r="B2" s="442"/>
      <c r="C2" s="442"/>
      <c r="D2" s="442"/>
      <c r="E2" s="442"/>
      <c r="F2" s="442"/>
      <c r="G2" s="442"/>
      <c r="H2" s="442"/>
    </row>
    <row r="3" spans="2:54" x14ac:dyDescent="0.15">
      <c r="B3" s="947" t="s">
        <v>251</v>
      </c>
      <c r="C3" s="944" t="s">
        <v>778</v>
      </c>
      <c r="D3" s="945"/>
      <c r="E3" s="945"/>
      <c r="F3" s="945"/>
      <c r="G3" s="946"/>
      <c r="H3" s="944" t="s">
        <v>650</v>
      </c>
      <c r="I3" s="945"/>
      <c r="J3" s="945"/>
      <c r="K3" s="945"/>
      <c r="L3" s="946"/>
      <c r="M3" s="944" t="s">
        <v>651</v>
      </c>
      <c r="N3" s="945"/>
      <c r="O3" s="945"/>
      <c r="P3" s="945"/>
      <c r="Q3" s="946"/>
    </row>
    <row r="4" spans="2:54" x14ac:dyDescent="0.15">
      <c r="B4" s="915"/>
      <c r="C4" s="401" t="s">
        <v>133</v>
      </c>
      <c r="D4" s="401" t="s">
        <v>134</v>
      </c>
      <c r="E4" s="401" t="s">
        <v>135</v>
      </c>
      <c r="F4" s="401" t="s">
        <v>764</v>
      </c>
      <c r="G4" s="401" t="s">
        <v>776</v>
      </c>
      <c r="H4" s="401" t="s">
        <v>133</v>
      </c>
      <c r="I4" s="401" t="s">
        <v>134</v>
      </c>
      <c r="J4" s="401" t="s">
        <v>135</v>
      </c>
      <c r="K4" s="401" t="s">
        <v>764</v>
      </c>
      <c r="L4" s="401" t="s">
        <v>776</v>
      </c>
      <c r="M4" s="401" t="s">
        <v>133</v>
      </c>
      <c r="N4" s="401" t="s">
        <v>134</v>
      </c>
      <c r="O4" s="401" t="s">
        <v>135</v>
      </c>
      <c r="P4" s="401" t="s">
        <v>764</v>
      </c>
      <c r="Q4" s="401" t="s">
        <v>776</v>
      </c>
    </row>
    <row r="5" spans="2:54" x14ac:dyDescent="0.15">
      <c r="B5" s="44" t="s">
        <v>114</v>
      </c>
      <c r="C5" s="514">
        <f>N18</f>
        <v>206.90494000000001</v>
      </c>
      <c r="D5" s="514">
        <f>V18</f>
        <v>211.36289200000002</v>
      </c>
      <c r="E5" s="514">
        <f>AC18</f>
        <v>19.716175999999997</v>
      </c>
      <c r="F5" s="514">
        <f>AY18</f>
        <v>54.355833000000004</v>
      </c>
      <c r="G5" s="514">
        <f>BB18</f>
        <v>0.26269399999999998</v>
      </c>
      <c r="H5" s="396">
        <f t="shared" ref="H5:H11" si="0">N42</f>
        <v>4097.9372545603301</v>
      </c>
      <c r="I5" s="396">
        <f t="shared" ref="I5:I11" si="1">V42</f>
        <v>7964.9666312976769</v>
      </c>
      <c r="J5" s="396">
        <f t="shared" ref="J5:J11" si="2">AC42</f>
        <v>175.90675523638839</v>
      </c>
      <c r="K5" s="396">
        <f>AY42</f>
        <v>376.91150832035237</v>
      </c>
      <c r="L5" s="396">
        <f>BB42</f>
        <v>0.93242886554253324</v>
      </c>
      <c r="M5" s="420">
        <f t="shared" ref="M5:M11" si="3">N66</f>
        <v>279046</v>
      </c>
      <c r="N5" s="398">
        <f t="shared" ref="N5:N11" si="4">V66</f>
        <v>353921</v>
      </c>
      <c r="O5" s="398">
        <f t="shared" ref="O5:O11" si="5">AC66</f>
        <v>10838</v>
      </c>
      <c r="P5" s="398">
        <f>AY66</f>
        <v>17276</v>
      </c>
      <c r="Q5" s="398">
        <f>BB66</f>
        <v>935</v>
      </c>
    </row>
    <row r="6" spans="2:54" x14ac:dyDescent="0.15">
      <c r="B6" s="44" t="s">
        <v>115</v>
      </c>
      <c r="C6" s="514">
        <f t="shared" ref="C6:C11" si="6">N19</f>
        <v>34.143515999999998</v>
      </c>
      <c r="D6" s="514">
        <f t="shared" ref="D6:D11" si="7">V19</f>
        <v>26.161515999999999</v>
      </c>
      <c r="E6" s="514">
        <f t="shared" ref="E6:E11" si="8">AC19</f>
        <v>6.8643999999999997E-2</v>
      </c>
      <c r="F6" s="514">
        <f t="shared" ref="F6:F11" si="9">AY19</f>
        <v>4.0369220000000006</v>
      </c>
      <c r="G6" s="514">
        <f t="shared" ref="G6:G11" si="10">BB19</f>
        <v>0.188696</v>
      </c>
      <c r="H6" s="396">
        <f t="shared" si="0"/>
        <v>383.13462913766909</v>
      </c>
      <c r="I6" s="396">
        <f t="shared" si="1"/>
        <v>1166.2870842488417</v>
      </c>
      <c r="J6" s="396">
        <f t="shared" si="2"/>
        <v>1.0379529945303139</v>
      </c>
      <c r="K6" s="396">
        <f t="shared" ref="K6:K11" si="11">AY43</f>
        <v>31.825689279599736</v>
      </c>
      <c r="L6" s="396">
        <f t="shared" ref="L6:L11" si="12">BB43</f>
        <v>2.5846268792520215E-2</v>
      </c>
      <c r="M6" s="420">
        <f t="shared" si="3"/>
        <v>133857</v>
      </c>
      <c r="N6" s="398">
        <f t="shared" si="4"/>
        <v>120676</v>
      </c>
      <c r="O6" s="398">
        <f t="shared" si="5"/>
        <v>3243</v>
      </c>
      <c r="P6" s="398">
        <f t="shared" ref="P6:P11" si="13">AY67</f>
        <v>2991</v>
      </c>
      <c r="Q6" s="398">
        <f t="shared" ref="Q6:Q11" si="14">BB67</f>
        <v>335</v>
      </c>
    </row>
    <row r="7" spans="2:54" x14ac:dyDescent="0.15">
      <c r="B7" s="44" t="s">
        <v>540</v>
      </c>
      <c r="C7" s="514">
        <f t="shared" si="6"/>
        <v>118.392754</v>
      </c>
      <c r="D7" s="514">
        <f t="shared" si="7"/>
        <v>77.465673999999993</v>
      </c>
      <c r="E7" s="514">
        <f t="shared" si="8"/>
        <v>2.3312949999999999</v>
      </c>
      <c r="F7" s="514">
        <f t="shared" si="9"/>
        <v>11.138281999999998</v>
      </c>
      <c r="G7" s="514">
        <f t="shared" si="10"/>
        <v>0.492923</v>
      </c>
      <c r="H7" s="396">
        <f t="shared" si="0"/>
        <v>1605.0316100955317</v>
      </c>
      <c r="I7" s="396">
        <f t="shared" si="1"/>
        <v>1626.21333020886</v>
      </c>
      <c r="J7" s="396">
        <f t="shared" si="2"/>
        <v>51.093970842812197</v>
      </c>
      <c r="K7" s="396">
        <f t="shared" si="11"/>
        <v>134.61266015653732</v>
      </c>
      <c r="L7" s="396">
        <f t="shared" si="12"/>
        <v>0.9203648243028506</v>
      </c>
      <c r="M7" s="420">
        <f t="shared" si="3"/>
        <v>6920</v>
      </c>
      <c r="N7" s="398">
        <f t="shared" si="4"/>
        <v>9315</v>
      </c>
      <c r="O7" s="398">
        <f t="shared" si="5"/>
        <v>691</v>
      </c>
      <c r="P7" s="398">
        <f t="shared" si="13"/>
        <v>1050</v>
      </c>
      <c r="Q7" s="398">
        <f t="shared" si="14"/>
        <v>117</v>
      </c>
    </row>
    <row r="8" spans="2:54" x14ac:dyDescent="0.15">
      <c r="B8" s="44" t="s">
        <v>541</v>
      </c>
      <c r="C8" s="514">
        <f t="shared" si="6"/>
        <v>78.103439000000009</v>
      </c>
      <c r="D8" s="514">
        <f t="shared" si="7"/>
        <v>43.934482000000003</v>
      </c>
      <c r="E8" s="514">
        <f t="shared" si="8"/>
        <v>1.722218</v>
      </c>
      <c r="F8" s="514">
        <f t="shared" si="9"/>
        <v>1.3726549999999997</v>
      </c>
      <c r="G8" s="514">
        <f t="shared" si="10"/>
        <v>0.109848</v>
      </c>
      <c r="H8" s="396">
        <f t="shared" si="0"/>
        <v>1003.5181103835342</v>
      </c>
      <c r="I8" s="396">
        <f t="shared" si="1"/>
        <v>1351.5819187794764</v>
      </c>
      <c r="J8" s="396">
        <f t="shared" si="2"/>
        <v>12.263162385241202</v>
      </c>
      <c r="K8" s="396">
        <f t="shared" si="11"/>
        <v>22.784074173699047</v>
      </c>
      <c r="L8" s="396">
        <f t="shared" si="12"/>
        <v>0.12638551809322948</v>
      </c>
      <c r="M8" s="420">
        <f t="shared" si="3"/>
        <v>2563</v>
      </c>
      <c r="N8" s="398">
        <f t="shared" si="4"/>
        <v>3036</v>
      </c>
      <c r="O8" s="398">
        <f t="shared" si="5"/>
        <v>530</v>
      </c>
      <c r="P8" s="398">
        <f t="shared" si="13"/>
        <v>627</v>
      </c>
      <c r="Q8" s="398">
        <f t="shared" si="14"/>
        <v>90</v>
      </c>
    </row>
    <row r="9" spans="2:54" x14ac:dyDescent="0.15">
      <c r="B9" s="44" t="s">
        <v>542</v>
      </c>
      <c r="C9" s="514">
        <f t="shared" si="6"/>
        <v>1.601507</v>
      </c>
      <c r="D9" s="514">
        <f t="shared" si="7"/>
        <v>0.59729699999999997</v>
      </c>
      <c r="E9" s="514">
        <f t="shared" si="8"/>
        <v>0.33247599999999999</v>
      </c>
      <c r="F9" s="514">
        <f t="shared" si="9"/>
        <v>0.38627499999999998</v>
      </c>
      <c r="G9" s="514">
        <f t="shared" si="10"/>
        <v>7.3470999999999995E-2</v>
      </c>
      <c r="H9" s="396">
        <f t="shared" si="0"/>
        <v>23.717866238701362</v>
      </c>
      <c r="I9" s="396">
        <f t="shared" si="1"/>
        <v>25.929858088156802</v>
      </c>
      <c r="J9" s="396">
        <f t="shared" si="2"/>
        <v>23.638069798521343</v>
      </c>
      <c r="K9" s="396">
        <f t="shared" si="11"/>
        <v>4.4340417372850398</v>
      </c>
      <c r="L9" s="396">
        <f t="shared" si="12"/>
        <v>4.6977863976280761E-3</v>
      </c>
      <c r="M9" s="420">
        <f t="shared" si="3"/>
        <v>496</v>
      </c>
      <c r="N9" s="398">
        <f t="shared" si="4"/>
        <v>388</v>
      </c>
      <c r="O9" s="398">
        <f t="shared" si="5"/>
        <v>43</v>
      </c>
      <c r="P9" s="398">
        <f t="shared" si="13"/>
        <v>71</v>
      </c>
      <c r="Q9" s="398">
        <f t="shared" si="14"/>
        <v>10</v>
      </c>
    </row>
    <row r="10" spans="2:54" x14ac:dyDescent="0.15">
      <c r="B10" s="44" t="s">
        <v>119</v>
      </c>
      <c r="C10" s="514">
        <f t="shared" si="6"/>
        <v>25.742006000000003</v>
      </c>
      <c r="D10" s="514">
        <f t="shared" si="7"/>
        <v>22.086997</v>
      </c>
      <c r="E10" s="514">
        <f t="shared" si="8"/>
        <v>0.58759300000000003</v>
      </c>
      <c r="F10" s="514">
        <f t="shared" si="9"/>
        <v>0.23513400000000001</v>
      </c>
      <c r="G10" s="514">
        <f t="shared" si="10"/>
        <v>3.2989999999999998E-2</v>
      </c>
      <c r="H10" s="396">
        <f t="shared" si="0"/>
        <v>305.7046046279782</v>
      </c>
      <c r="I10" s="396">
        <f t="shared" si="1"/>
        <v>815.55530521641754</v>
      </c>
      <c r="J10" s="396">
        <f t="shared" si="2"/>
        <v>15.499511458028696</v>
      </c>
      <c r="K10" s="396">
        <f t="shared" si="11"/>
        <v>3.3660116618848308</v>
      </c>
      <c r="L10" s="396">
        <f t="shared" si="12"/>
        <v>8.9600388218968839E-3</v>
      </c>
      <c r="M10" s="420">
        <f t="shared" si="3"/>
        <v>30867</v>
      </c>
      <c r="N10" s="398">
        <f t="shared" si="4"/>
        <v>11886</v>
      </c>
      <c r="O10" s="398">
        <f t="shared" si="5"/>
        <v>708</v>
      </c>
      <c r="P10" s="398">
        <f t="shared" si="13"/>
        <v>852</v>
      </c>
      <c r="Q10" s="398">
        <f t="shared" si="14"/>
        <v>132</v>
      </c>
    </row>
    <row r="11" spans="2:54" x14ac:dyDescent="0.15">
      <c r="B11" s="44" t="s">
        <v>120</v>
      </c>
      <c r="C11" s="514">
        <f t="shared" si="6"/>
        <v>5.6222000000000001E-2</v>
      </c>
      <c r="D11" s="514">
        <f t="shared" si="7"/>
        <v>3.0209E-2</v>
      </c>
      <c r="E11" s="514">
        <f t="shared" si="8"/>
        <v>2.31E-4</v>
      </c>
      <c r="F11" s="514">
        <f t="shared" si="9"/>
        <v>3.2000000000000003E-4</v>
      </c>
      <c r="G11" s="514">
        <f t="shared" si="10"/>
        <v>8.9829999999999997E-3</v>
      </c>
      <c r="H11" s="396">
        <f t="shared" si="0"/>
        <v>2.932290507538704</v>
      </c>
      <c r="I11" s="396">
        <f t="shared" si="1"/>
        <v>0.44678721472700916</v>
      </c>
      <c r="J11" s="396">
        <f t="shared" si="2"/>
        <v>1.6334854990418501E-5</v>
      </c>
      <c r="K11" s="396">
        <f t="shared" si="11"/>
        <v>1.0309871868230401E-5</v>
      </c>
      <c r="L11" s="396">
        <f t="shared" si="12"/>
        <v>4.4893142330693065E-4</v>
      </c>
      <c r="M11" s="420">
        <f t="shared" si="3"/>
        <v>1665</v>
      </c>
      <c r="N11" s="398">
        <f t="shared" si="4"/>
        <v>977</v>
      </c>
      <c r="O11" s="398">
        <f t="shared" si="5"/>
        <v>52</v>
      </c>
      <c r="P11" s="398">
        <f t="shared" si="13"/>
        <v>96</v>
      </c>
      <c r="Q11" s="398">
        <f t="shared" si="14"/>
        <v>43</v>
      </c>
    </row>
    <row r="12" spans="2:54" x14ac:dyDescent="0.15">
      <c r="B12" s="403" t="s">
        <v>63</v>
      </c>
      <c r="C12" s="515">
        <f t="shared" ref="C12:O12" si="15">SUM(C5:C11)</f>
        <v>464.94438400000007</v>
      </c>
      <c r="D12" s="516">
        <f t="shared" si="15"/>
        <v>381.63906700000007</v>
      </c>
      <c r="E12" s="516">
        <f t="shared" si="15"/>
        <v>24.758632999999996</v>
      </c>
      <c r="F12" s="516">
        <f>SUM(F5:F11)</f>
        <v>71.525421000000009</v>
      </c>
      <c r="G12" s="516">
        <f>SUM(G5:G11)</f>
        <v>1.169605</v>
      </c>
      <c r="H12" s="397">
        <f t="shared" si="15"/>
        <v>7421.9763655512834</v>
      </c>
      <c r="I12" s="397">
        <f t="shared" si="15"/>
        <v>12950.980915054157</v>
      </c>
      <c r="J12" s="397">
        <f t="shared" si="15"/>
        <v>279.43943905037713</v>
      </c>
      <c r="K12" s="397">
        <f t="shared" si="15"/>
        <v>573.93399563923026</v>
      </c>
      <c r="L12" s="397">
        <f t="shared" si="15"/>
        <v>2.0191322333739654</v>
      </c>
      <c r="M12" s="399">
        <f t="shared" si="15"/>
        <v>455414</v>
      </c>
      <c r="N12" s="399">
        <f t="shared" si="15"/>
        <v>500199</v>
      </c>
      <c r="O12" s="399">
        <f t="shared" si="15"/>
        <v>16105</v>
      </c>
      <c r="P12" s="399">
        <f>SUM(P5:P11)</f>
        <v>22963</v>
      </c>
      <c r="Q12" s="399">
        <f>SUM(Q5:Q11)</f>
        <v>1662</v>
      </c>
    </row>
    <row r="13" spans="2:54" x14ac:dyDescent="0.15">
      <c r="B13" s="388"/>
      <c r="C13" s="178"/>
      <c r="D13" s="180"/>
      <c r="E13" s="180"/>
    </row>
    <row r="15" spans="2:54" ht="16" x14ac:dyDescent="0.2">
      <c r="J15" s="406" t="s">
        <v>133</v>
      </c>
      <c r="Q15" s="406" t="s">
        <v>134</v>
      </c>
      <c r="X15" s="164"/>
      <c r="Y15" s="406" t="s">
        <v>135</v>
      </c>
      <c r="AF15" s="406" t="s">
        <v>764</v>
      </c>
      <c r="BB15" s="406" t="s">
        <v>776</v>
      </c>
    </row>
    <row r="16" spans="2:54" x14ac:dyDescent="0.15">
      <c r="I16" s="165"/>
      <c r="J16" s="164" t="s">
        <v>136</v>
      </c>
      <c r="P16" s="164" t="s">
        <v>136</v>
      </c>
      <c r="Q16" s="164"/>
      <c r="X16" s="164" t="s">
        <v>136</v>
      </c>
      <c r="Y16" s="164"/>
      <c r="AE16" s="164" t="s">
        <v>136</v>
      </c>
      <c r="BA16" s="164" t="s">
        <v>136</v>
      </c>
    </row>
    <row r="17" spans="8:54" ht="28" x14ac:dyDescent="0.15">
      <c r="I17" s="122" t="s">
        <v>675</v>
      </c>
      <c r="J17" s="627" t="s">
        <v>137</v>
      </c>
      <c r="K17" s="628" t="s">
        <v>138</v>
      </c>
      <c r="L17" s="628" t="s">
        <v>139</v>
      </c>
      <c r="M17" s="628" t="s">
        <v>140</v>
      </c>
      <c r="N17" s="628" t="s">
        <v>63</v>
      </c>
      <c r="O17" s="197"/>
      <c r="P17" s="122" t="s">
        <v>675</v>
      </c>
      <c r="Q17" s="629" t="s">
        <v>141</v>
      </c>
      <c r="R17" s="629" t="s">
        <v>142</v>
      </c>
      <c r="S17" s="629" t="s">
        <v>143</v>
      </c>
      <c r="T17" s="629" t="s">
        <v>144</v>
      </c>
      <c r="U17" s="629" t="s">
        <v>145</v>
      </c>
      <c r="V17" s="628" t="s">
        <v>63</v>
      </c>
      <c r="W17" s="197"/>
      <c r="X17" s="122" t="s">
        <v>675</v>
      </c>
      <c r="Y17" s="629" t="s">
        <v>146</v>
      </c>
      <c r="Z17" s="629" t="s">
        <v>147</v>
      </c>
      <c r="AA17" s="629" t="s">
        <v>148</v>
      </c>
      <c r="AB17" s="629" t="s">
        <v>149</v>
      </c>
      <c r="AC17" s="634" t="s">
        <v>135</v>
      </c>
      <c r="AD17" s="197"/>
      <c r="AE17" s="122" t="s">
        <v>675</v>
      </c>
      <c r="AF17" s="630" t="str">
        <f>AF28</f>
        <v>AIRS</v>
      </c>
      <c r="AG17" s="630" t="str">
        <f t="shared" ref="AG17:AX17" si="16">AG28</f>
        <v>AMSR-E</v>
      </c>
      <c r="AH17" s="630" t="str">
        <f t="shared" si="16"/>
        <v>AMSR2</v>
      </c>
      <c r="AI17" s="630" t="str">
        <f t="shared" si="16"/>
        <v>ATMS</v>
      </c>
      <c r="AJ17" s="630" t="str">
        <f t="shared" si="16"/>
        <v>DPR</v>
      </c>
      <c r="AK17" s="630" t="str">
        <f t="shared" si="16"/>
        <v>GMI</v>
      </c>
      <c r="AL17" s="630" t="str">
        <f t="shared" si="16"/>
        <v>IMERG</v>
      </c>
      <c r="AM17" s="630" t="str">
        <f t="shared" si="16"/>
        <v>KAPR</v>
      </c>
      <c r="AN17" s="630" t="str">
        <f t="shared" si="16"/>
        <v>KUPR</v>
      </c>
      <c r="AO17" s="630" t="str">
        <f t="shared" si="16"/>
        <v>MHS</v>
      </c>
      <c r="AP17" s="630" t="str">
        <f t="shared" si="16"/>
        <v>SAPHIR</v>
      </c>
      <c r="AQ17" s="630" t="str">
        <f t="shared" si="16"/>
        <v>SSM/I</v>
      </c>
      <c r="AR17" s="630" t="str">
        <f t="shared" si="16"/>
        <v>SSMIS</v>
      </c>
      <c r="AS17" s="630" t="str">
        <f t="shared" si="16"/>
        <v>TMI</v>
      </c>
      <c r="AT17" s="630" t="str">
        <f t="shared" si="16"/>
        <v>AMSRE</v>
      </c>
      <c r="AU17" s="630" t="str">
        <f t="shared" si="16"/>
        <v>GOES-8/10</v>
      </c>
      <c r="AV17" s="630" t="str">
        <f t="shared" si="16"/>
        <v>MT1</v>
      </c>
      <c r="AW17" s="630" t="str">
        <f t="shared" si="16"/>
        <v>SAPHIR-DPR</v>
      </c>
      <c r="AX17" s="630" t="str">
        <f t="shared" si="16"/>
        <v>SSMI</v>
      </c>
      <c r="AY17" s="628" t="s">
        <v>63</v>
      </c>
      <c r="AZ17" s="197"/>
      <c r="BA17" s="122" t="s">
        <v>675</v>
      </c>
      <c r="BB17" s="630" t="s">
        <v>776</v>
      </c>
    </row>
    <row r="18" spans="8:54" x14ac:dyDescent="0.15">
      <c r="I18" s="45" t="s">
        <v>114</v>
      </c>
      <c r="J18" s="69">
        <f t="shared" ref="J18:M24" si="17">J29/1000000</f>
        <v>16.841145999999998</v>
      </c>
      <c r="K18" s="69">
        <f t="shared" si="17"/>
        <v>2.305895</v>
      </c>
      <c r="L18" s="69">
        <f t="shared" si="17"/>
        <v>1.71458</v>
      </c>
      <c r="M18" s="69">
        <f t="shared" si="17"/>
        <v>186.043319</v>
      </c>
      <c r="N18" s="69">
        <f>SUM(J18:M18)</f>
        <v>206.90494000000001</v>
      </c>
      <c r="P18" s="45" t="s">
        <v>114</v>
      </c>
      <c r="Q18" s="69">
        <f t="shared" ref="Q18:U24" si="18">Q29/1000000</f>
        <v>9.4125200000000007</v>
      </c>
      <c r="R18" s="69">
        <f t="shared" si="18"/>
        <v>3.2661560000000001</v>
      </c>
      <c r="S18" s="69">
        <f t="shared" si="18"/>
        <v>0.55273700000000003</v>
      </c>
      <c r="T18" s="69">
        <f t="shared" si="18"/>
        <v>183.43080900000001</v>
      </c>
      <c r="U18" s="69">
        <f t="shared" si="18"/>
        <v>14.700670000000001</v>
      </c>
      <c r="V18" s="69">
        <f>SUM(Q18:U18)</f>
        <v>211.36289200000002</v>
      </c>
      <c r="X18" s="45" t="s">
        <v>114</v>
      </c>
      <c r="Y18" s="69">
        <f t="shared" ref="Y18:AB24" si="19">Y29/1000000</f>
        <v>1.0069E-2</v>
      </c>
      <c r="Z18" s="69">
        <f t="shared" si="19"/>
        <v>9.6320969999999999</v>
      </c>
      <c r="AA18" s="69">
        <f t="shared" si="19"/>
        <v>10.034452</v>
      </c>
      <c r="AB18" s="69">
        <f t="shared" si="19"/>
        <v>3.9558000000000003E-2</v>
      </c>
      <c r="AC18" s="69">
        <f>SUM(Y18:AB18)</f>
        <v>19.716175999999997</v>
      </c>
      <c r="AE18" s="45" t="s">
        <v>114</v>
      </c>
      <c r="AF18" s="69">
        <f t="shared" ref="AF18:AP18" si="20">AF29/1000000</f>
        <v>9.6000000000000002E-5</v>
      </c>
      <c r="AG18" s="69">
        <f t="shared" si="20"/>
        <v>1.8522529999999999</v>
      </c>
      <c r="AH18" s="69">
        <f t="shared" si="20"/>
        <v>8.2019999999999992E-3</v>
      </c>
      <c r="AI18" s="69">
        <f t="shared" si="20"/>
        <v>7.6000000000000004E-4</v>
      </c>
      <c r="AJ18" s="69">
        <f t="shared" si="20"/>
        <v>0.681064</v>
      </c>
      <c r="AK18" s="69">
        <f t="shared" si="20"/>
        <v>0.18045600000000001</v>
      </c>
      <c r="AL18" s="69">
        <f t="shared" si="20"/>
        <v>49.604236999999998</v>
      </c>
      <c r="AM18" s="69">
        <f t="shared" si="20"/>
        <v>2.7903000000000001E-2</v>
      </c>
      <c r="AN18" s="69">
        <f t="shared" si="20"/>
        <v>2.8021000000000001E-2</v>
      </c>
      <c r="AO18" s="69">
        <f t="shared" si="20"/>
        <v>2.2339999999999999E-2</v>
      </c>
      <c r="AP18" s="69">
        <f t="shared" si="20"/>
        <v>0</v>
      </c>
      <c r="AQ18" s="69">
        <f t="shared" ref="AQ18:AX18" si="21">AQ29/1000000</f>
        <v>9.9700000000000006E-4</v>
      </c>
      <c r="AR18" s="69">
        <f t="shared" si="21"/>
        <v>1.3300000000000001E-4</v>
      </c>
      <c r="AS18" s="69">
        <f t="shared" si="21"/>
        <v>1.5757E-2</v>
      </c>
      <c r="AT18" s="69">
        <f t="shared" si="21"/>
        <v>3.0699999999999998E-4</v>
      </c>
      <c r="AU18" s="69">
        <f t="shared" si="21"/>
        <v>1.930258</v>
      </c>
      <c r="AV18" s="69">
        <f t="shared" si="21"/>
        <v>4.0400000000000001E-4</v>
      </c>
      <c r="AW18" s="69">
        <f t="shared" si="21"/>
        <v>2.64E-3</v>
      </c>
      <c r="AX18" s="69">
        <f t="shared" si="21"/>
        <v>5.0000000000000004E-6</v>
      </c>
      <c r="AY18" s="396">
        <f>SUM(AF18:AX18)</f>
        <v>54.355833000000004</v>
      </c>
      <c r="BA18" s="45" t="s">
        <v>114</v>
      </c>
      <c r="BB18" s="69">
        <f t="shared" ref="BB18:BB24" si="22">BB29/1000000</f>
        <v>0.26269399999999998</v>
      </c>
    </row>
    <row r="19" spans="8:54" x14ac:dyDescent="0.15">
      <c r="I19" s="45" t="s">
        <v>115</v>
      </c>
      <c r="J19" s="69">
        <f t="shared" si="17"/>
        <v>0.66124000000000005</v>
      </c>
      <c r="K19" s="69">
        <f t="shared" si="17"/>
        <v>0.58037399999999995</v>
      </c>
      <c r="L19" s="69">
        <f t="shared" si="17"/>
        <v>9.1336000000000001E-2</v>
      </c>
      <c r="M19" s="69">
        <f t="shared" si="17"/>
        <v>32.810566000000001</v>
      </c>
      <c r="N19" s="69">
        <f t="shared" ref="N19:N24" si="23">SUM(J19:M19)</f>
        <v>34.143515999999998</v>
      </c>
      <c r="P19" s="45" t="s">
        <v>115</v>
      </c>
      <c r="Q19" s="69">
        <f t="shared" si="18"/>
        <v>3.997414</v>
      </c>
      <c r="R19" s="69">
        <f t="shared" si="18"/>
        <v>0.35367100000000001</v>
      </c>
      <c r="S19" s="69">
        <f t="shared" si="18"/>
        <v>0.69059499999999996</v>
      </c>
      <c r="T19" s="69">
        <f t="shared" si="18"/>
        <v>21.118499</v>
      </c>
      <c r="U19" s="69">
        <f t="shared" si="18"/>
        <v>1.3370000000000001E-3</v>
      </c>
      <c r="V19" s="69">
        <f t="shared" ref="V19:V24" si="24">SUM(Q19:U19)</f>
        <v>26.161515999999999</v>
      </c>
      <c r="X19" s="45" t="s">
        <v>115</v>
      </c>
      <c r="Y19" s="69">
        <f t="shared" si="19"/>
        <v>0</v>
      </c>
      <c r="Z19" s="69">
        <f t="shared" si="19"/>
        <v>1.7617000000000001E-2</v>
      </c>
      <c r="AA19" s="69">
        <f t="shared" si="19"/>
        <v>3.2564999999999997E-2</v>
      </c>
      <c r="AB19" s="69">
        <f t="shared" si="19"/>
        <v>1.8461999999999999E-2</v>
      </c>
      <c r="AC19" s="69">
        <f t="shared" ref="AC19:AC24" si="25">SUM(Y19:AB19)</f>
        <v>6.8643999999999997E-2</v>
      </c>
      <c r="AE19" s="45" t="s">
        <v>115</v>
      </c>
      <c r="AF19" s="69">
        <f t="shared" ref="AF19:AP19" si="26">AF30/1000000</f>
        <v>0</v>
      </c>
      <c r="AG19" s="69">
        <f t="shared" si="26"/>
        <v>4.9576000000000002E-2</v>
      </c>
      <c r="AH19" s="69">
        <f t="shared" si="26"/>
        <v>0</v>
      </c>
      <c r="AI19" s="69">
        <f t="shared" si="26"/>
        <v>1.8E-5</v>
      </c>
      <c r="AJ19" s="69">
        <f t="shared" si="26"/>
        <v>6.0999999999999999E-5</v>
      </c>
      <c r="AK19" s="69">
        <f t="shared" si="26"/>
        <v>2.2800000000000001E-4</v>
      </c>
      <c r="AL19" s="69">
        <f t="shared" si="26"/>
        <v>3.9870380000000001</v>
      </c>
      <c r="AM19" s="69">
        <f t="shared" si="26"/>
        <v>0</v>
      </c>
      <c r="AN19" s="69">
        <f t="shared" si="26"/>
        <v>0</v>
      </c>
      <c r="AO19" s="69">
        <f t="shared" si="26"/>
        <v>0</v>
      </c>
      <c r="AP19" s="69">
        <f t="shared" si="26"/>
        <v>0</v>
      </c>
      <c r="AQ19" s="69">
        <f t="shared" ref="AQ19:AX19" si="27">AQ30/1000000</f>
        <v>0</v>
      </c>
      <c r="AR19" s="69">
        <f t="shared" si="27"/>
        <v>9.9999999999999995E-7</v>
      </c>
      <c r="AS19" s="69">
        <f t="shared" si="27"/>
        <v>0</v>
      </c>
      <c r="AT19" s="69">
        <f t="shared" si="27"/>
        <v>0</v>
      </c>
      <c r="AU19" s="69">
        <f t="shared" si="27"/>
        <v>0</v>
      </c>
      <c r="AV19" s="69">
        <f t="shared" si="27"/>
        <v>0</v>
      </c>
      <c r="AW19" s="69">
        <f t="shared" si="27"/>
        <v>0</v>
      </c>
      <c r="AX19" s="69">
        <f t="shared" si="27"/>
        <v>0</v>
      </c>
      <c r="AY19" s="396">
        <f t="shared" ref="AY19:AY24" si="28">SUM(AF19:AX19)</f>
        <v>4.0369220000000006</v>
      </c>
      <c r="BA19" s="45" t="s">
        <v>115</v>
      </c>
      <c r="BB19" s="69">
        <f t="shared" si="22"/>
        <v>0.188696</v>
      </c>
    </row>
    <row r="20" spans="8:54" x14ac:dyDescent="0.15">
      <c r="I20" s="45" t="s">
        <v>540</v>
      </c>
      <c r="J20" s="69">
        <f t="shared" si="17"/>
        <v>65.322467000000003</v>
      </c>
      <c r="K20" s="69">
        <f t="shared" si="17"/>
        <v>0.14818000000000001</v>
      </c>
      <c r="L20" s="69">
        <f t="shared" si="17"/>
        <v>2.386625</v>
      </c>
      <c r="M20" s="69">
        <f t="shared" si="17"/>
        <v>50.535482000000002</v>
      </c>
      <c r="N20" s="69">
        <f t="shared" si="23"/>
        <v>118.392754</v>
      </c>
      <c r="P20" s="45" t="s">
        <v>540</v>
      </c>
      <c r="Q20" s="69">
        <f t="shared" si="18"/>
        <v>6.6864910000000002</v>
      </c>
      <c r="R20" s="69">
        <f t="shared" si="18"/>
        <v>3.2014149999999999</v>
      </c>
      <c r="S20" s="69">
        <f t="shared" si="18"/>
        <v>0.392011</v>
      </c>
      <c r="T20" s="69">
        <f t="shared" si="18"/>
        <v>67.144660000000002</v>
      </c>
      <c r="U20" s="69">
        <f t="shared" si="18"/>
        <v>4.1097000000000002E-2</v>
      </c>
      <c r="V20" s="69">
        <f t="shared" si="24"/>
        <v>77.465673999999993</v>
      </c>
      <c r="X20" s="45" t="s">
        <v>540</v>
      </c>
      <c r="Y20" s="69">
        <f t="shared" si="19"/>
        <v>3.6699999999999998E-4</v>
      </c>
      <c r="Z20" s="69">
        <f t="shared" si="19"/>
        <v>0.33002700000000001</v>
      </c>
      <c r="AA20" s="69">
        <f t="shared" si="19"/>
        <v>1.9888129999999999</v>
      </c>
      <c r="AB20" s="69">
        <f t="shared" si="19"/>
        <v>1.2088E-2</v>
      </c>
      <c r="AC20" s="69">
        <f t="shared" si="25"/>
        <v>2.3312949999999999</v>
      </c>
      <c r="AE20" s="45" t="s">
        <v>540</v>
      </c>
      <c r="AF20" s="69">
        <f t="shared" ref="AF20:AP20" si="29">AF31/1000000</f>
        <v>1.06E-4</v>
      </c>
      <c r="AG20" s="69">
        <f t="shared" si="29"/>
        <v>0.376886</v>
      </c>
      <c r="AH20" s="69">
        <f t="shared" si="29"/>
        <v>2.5200000000000001E-3</v>
      </c>
      <c r="AI20" s="69">
        <f t="shared" si="29"/>
        <v>2.0903999999999999E-2</v>
      </c>
      <c r="AJ20" s="69">
        <f t="shared" si="29"/>
        <v>0.34522799999999998</v>
      </c>
      <c r="AK20" s="69">
        <f t="shared" si="29"/>
        <v>4.5143999999999997E-2</v>
      </c>
      <c r="AL20" s="69">
        <f t="shared" si="29"/>
        <v>8.9738720000000001</v>
      </c>
      <c r="AM20" s="69">
        <f t="shared" si="29"/>
        <v>6.2890000000000003E-3</v>
      </c>
      <c r="AN20" s="69">
        <f t="shared" si="29"/>
        <v>1.2E-5</v>
      </c>
      <c r="AO20" s="69">
        <f t="shared" si="29"/>
        <v>0.128357</v>
      </c>
      <c r="AP20" s="69">
        <f t="shared" si="29"/>
        <v>7.9999999999999996E-6</v>
      </c>
      <c r="AQ20" s="69">
        <f t="shared" ref="AQ20:AX20" si="30">AQ31/1000000</f>
        <v>9.3000000000000005E-4</v>
      </c>
      <c r="AR20" s="69">
        <f t="shared" si="30"/>
        <v>4.8469999999999997E-3</v>
      </c>
      <c r="AS20" s="69">
        <f t="shared" si="30"/>
        <v>4.5000000000000003E-5</v>
      </c>
      <c r="AT20" s="69">
        <f t="shared" si="30"/>
        <v>1.8799999999999999E-3</v>
      </c>
      <c r="AU20" s="69">
        <f t="shared" si="30"/>
        <v>1.2311799999999999</v>
      </c>
      <c r="AV20" s="69">
        <f t="shared" si="30"/>
        <v>7.9999999999999996E-6</v>
      </c>
      <c r="AW20" s="69">
        <f t="shared" si="30"/>
        <v>1.8E-5</v>
      </c>
      <c r="AX20" s="69">
        <f t="shared" si="30"/>
        <v>4.8000000000000001E-5</v>
      </c>
      <c r="AY20" s="396">
        <f t="shared" si="28"/>
        <v>11.138281999999998</v>
      </c>
      <c r="BA20" s="45" t="s">
        <v>540</v>
      </c>
      <c r="BB20" s="69">
        <f t="shared" si="22"/>
        <v>0.492923</v>
      </c>
    </row>
    <row r="21" spans="8:54" x14ac:dyDescent="0.15">
      <c r="I21" s="45" t="s">
        <v>541</v>
      </c>
      <c r="J21" s="69">
        <f t="shared" si="17"/>
        <v>5.0477509999999999</v>
      </c>
      <c r="K21" s="69">
        <f t="shared" si="17"/>
        <v>5.7445000000000003E-2</v>
      </c>
      <c r="L21" s="69">
        <f t="shared" si="17"/>
        <v>0.12377299999999999</v>
      </c>
      <c r="M21" s="69">
        <f t="shared" si="17"/>
        <v>72.874470000000002</v>
      </c>
      <c r="N21" s="69">
        <f t="shared" si="23"/>
        <v>78.103439000000009</v>
      </c>
      <c r="P21" s="45" t="s">
        <v>541</v>
      </c>
      <c r="Q21" s="69">
        <f t="shared" si="18"/>
        <v>0.69888099999999997</v>
      </c>
      <c r="R21" s="69">
        <f t="shared" si="18"/>
        <v>0.333893</v>
      </c>
      <c r="S21" s="69">
        <f t="shared" si="18"/>
        <v>4.2179640000000003</v>
      </c>
      <c r="T21" s="69">
        <f t="shared" si="18"/>
        <v>38.627718000000002</v>
      </c>
      <c r="U21" s="69">
        <f t="shared" si="18"/>
        <v>5.6025999999999999E-2</v>
      </c>
      <c r="V21" s="69">
        <f t="shared" si="24"/>
        <v>43.934482000000003</v>
      </c>
      <c r="X21" s="45" t="s">
        <v>541</v>
      </c>
      <c r="Y21" s="69">
        <f t="shared" si="19"/>
        <v>5.378E-3</v>
      </c>
      <c r="Z21" s="69">
        <f t="shared" si="19"/>
        <v>1.3126089999999999</v>
      </c>
      <c r="AA21" s="69">
        <f t="shared" si="19"/>
        <v>0.38728800000000002</v>
      </c>
      <c r="AB21" s="69">
        <f t="shared" si="19"/>
        <v>1.6943E-2</v>
      </c>
      <c r="AC21" s="69">
        <f t="shared" si="25"/>
        <v>1.722218</v>
      </c>
      <c r="AE21" s="45" t="s">
        <v>541</v>
      </c>
      <c r="AF21" s="69">
        <f t="shared" ref="AF21:AP21" si="31">AF32/1000000</f>
        <v>1.2E-4</v>
      </c>
      <c r="AG21" s="69">
        <f t="shared" si="31"/>
        <v>8.1882999999999997E-2</v>
      </c>
      <c r="AH21" s="69">
        <f t="shared" si="31"/>
        <v>9.4200000000000002E-4</v>
      </c>
      <c r="AI21" s="69">
        <f t="shared" si="31"/>
        <v>4.3899999999999999E-4</v>
      </c>
      <c r="AJ21" s="69">
        <f t="shared" si="31"/>
        <v>3.7599999999999998E-4</v>
      </c>
      <c r="AK21" s="69">
        <f t="shared" si="31"/>
        <v>1.0463E-2</v>
      </c>
      <c r="AL21" s="69">
        <f t="shared" si="31"/>
        <v>1.056797</v>
      </c>
      <c r="AM21" s="69">
        <f t="shared" si="31"/>
        <v>1.0000000000000001E-5</v>
      </c>
      <c r="AN21" s="69">
        <f t="shared" si="31"/>
        <v>1.1E-5</v>
      </c>
      <c r="AO21" s="69">
        <f t="shared" si="31"/>
        <v>3.28E-4</v>
      </c>
      <c r="AP21" s="69">
        <f t="shared" si="31"/>
        <v>2.4000000000000001E-5</v>
      </c>
      <c r="AQ21" s="69">
        <f t="shared" ref="AQ21:AX21" si="32">AQ32/1000000</f>
        <v>1.01E-4</v>
      </c>
      <c r="AR21" s="69">
        <f t="shared" si="32"/>
        <v>4.0299999999999998E-4</v>
      </c>
      <c r="AS21" s="69">
        <f t="shared" si="32"/>
        <v>4.1E-5</v>
      </c>
      <c r="AT21" s="69">
        <f t="shared" si="32"/>
        <v>3.0000000000000001E-5</v>
      </c>
      <c r="AU21" s="69">
        <f t="shared" si="32"/>
        <v>0.220554</v>
      </c>
      <c r="AV21" s="69">
        <f t="shared" si="32"/>
        <v>4.5000000000000003E-5</v>
      </c>
      <c r="AW21" s="69">
        <f t="shared" si="32"/>
        <v>3.0000000000000001E-5</v>
      </c>
      <c r="AX21" s="69">
        <f t="shared" si="32"/>
        <v>5.8E-5</v>
      </c>
      <c r="AY21" s="396">
        <f t="shared" si="28"/>
        <v>1.3726549999999997</v>
      </c>
      <c r="BA21" s="45" t="s">
        <v>541</v>
      </c>
      <c r="BB21" s="69">
        <f t="shared" si="22"/>
        <v>0.109848</v>
      </c>
    </row>
    <row r="22" spans="8:54" x14ac:dyDescent="0.15">
      <c r="I22" s="45" t="s">
        <v>542</v>
      </c>
      <c r="J22" s="69">
        <f t="shared" si="17"/>
        <v>0.86774499999999999</v>
      </c>
      <c r="K22" s="69">
        <f t="shared" si="17"/>
        <v>5.4869999999999997E-3</v>
      </c>
      <c r="L22" s="69">
        <f t="shared" si="17"/>
        <v>1.1114000000000001E-2</v>
      </c>
      <c r="M22" s="69">
        <f t="shared" si="17"/>
        <v>0.71716100000000005</v>
      </c>
      <c r="N22" s="69">
        <f t="shared" si="23"/>
        <v>1.601507</v>
      </c>
      <c r="P22" s="45" t="s">
        <v>542</v>
      </c>
      <c r="Q22" s="69">
        <f t="shared" si="18"/>
        <v>0.11977</v>
      </c>
      <c r="R22" s="69">
        <f t="shared" si="18"/>
        <v>7.6539999999999997E-2</v>
      </c>
      <c r="S22" s="69">
        <f t="shared" si="18"/>
        <v>3.1000000000000001E-5</v>
      </c>
      <c r="T22" s="69">
        <f t="shared" si="18"/>
        <v>0.40059400000000001</v>
      </c>
      <c r="U22" s="69">
        <f t="shared" si="18"/>
        <v>3.6200000000000002E-4</v>
      </c>
      <c r="V22" s="69">
        <f t="shared" si="24"/>
        <v>0.59729699999999997</v>
      </c>
      <c r="X22" s="45" t="s">
        <v>542</v>
      </c>
      <c r="Y22" s="69">
        <f t="shared" si="19"/>
        <v>0</v>
      </c>
      <c r="Z22" s="69">
        <f t="shared" si="19"/>
        <v>0.15864900000000001</v>
      </c>
      <c r="AA22" s="69">
        <f t="shared" si="19"/>
        <v>0.17382700000000001</v>
      </c>
      <c r="AB22" s="69">
        <f t="shared" si="19"/>
        <v>0</v>
      </c>
      <c r="AC22" s="69">
        <f t="shared" si="25"/>
        <v>0.33247599999999999</v>
      </c>
      <c r="AE22" s="45" t="s">
        <v>542</v>
      </c>
      <c r="AF22" s="69">
        <f t="shared" ref="AF22:AP22" si="33">AF33/1000000</f>
        <v>0</v>
      </c>
      <c r="AG22" s="69">
        <f t="shared" si="33"/>
        <v>1.2017999999999999E-2</v>
      </c>
      <c r="AH22" s="69">
        <f t="shared" si="33"/>
        <v>0</v>
      </c>
      <c r="AI22" s="69">
        <f t="shared" si="33"/>
        <v>0</v>
      </c>
      <c r="AJ22" s="69">
        <f t="shared" si="33"/>
        <v>3.0000000000000001E-6</v>
      </c>
      <c r="AK22" s="69">
        <f t="shared" si="33"/>
        <v>2.9E-5</v>
      </c>
      <c r="AL22" s="69">
        <f t="shared" si="33"/>
        <v>0.37422299999999997</v>
      </c>
      <c r="AM22" s="69">
        <f t="shared" si="33"/>
        <v>0</v>
      </c>
      <c r="AN22" s="69">
        <f t="shared" si="33"/>
        <v>0</v>
      </c>
      <c r="AO22" s="69">
        <f t="shared" si="33"/>
        <v>0</v>
      </c>
      <c r="AP22" s="69">
        <f t="shared" si="33"/>
        <v>0</v>
      </c>
      <c r="AQ22" s="69">
        <f t="shared" ref="AQ22:AX22" si="34">AQ33/1000000</f>
        <v>0</v>
      </c>
      <c r="AR22" s="69">
        <f t="shared" si="34"/>
        <v>0</v>
      </c>
      <c r="AS22" s="69">
        <f t="shared" si="34"/>
        <v>0</v>
      </c>
      <c r="AT22" s="69">
        <f t="shared" si="34"/>
        <v>0</v>
      </c>
      <c r="AU22" s="69">
        <f t="shared" si="34"/>
        <v>0</v>
      </c>
      <c r="AV22" s="69">
        <f t="shared" si="34"/>
        <v>0</v>
      </c>
      <c r="AW22" s="69">
        <f t="shared" si="34"/>
        <v>0</v>
      </c>
      <c r="AX22" s="69">
        <f t="shared" si="34"/>
        <v>1.9999999999999999E-6</v>
      </c>
      <c r="AY22" s="396">
        <f t="shared" si="28"/>
        <v>0.38627499999999998</v>
      </c>
      <c r="BA22" s="45" t="s">
        <v>542</v>
      </c>
      <c r="BB22" s="69">
        <f t="shared" si="22"/>
        <v>7.3470999999999995E-2</v>
      </c>
    </row>
    <row r="23" spans="8:54" x14ac:dyDescent="0.15">
      <c r="I23" s="45" t="s">
        <v>119</v>
      </c>
      <c r="J23" s="69">
        <f t="shared" si="17"/>
        <v>0.92073400000000005</v>
      </c>
      <c r="K23" s="69">
        <f t="shared" si="17"/>
        <v>2.7321000000000002E-2</v>
      </c>
      <c r="L23" s="69">
        <f t="shared" si="17"/>
        <v>1.2E-5</v>
      </c>
      <c r="M23" s="69">
        <f t="shared" si="17"/>
        <v>24.793939000000002</v>
      </c>
      <c r="N23" s="69">
        <f t="shared" si="23"/>
        <v>25.742006000000003</v>
      </c>
      <c r="P23" s="45" t="s">
        <v>119</v>
      </c>
      <c r="Q23" s="69">
        <f t="shared" si="18"/>
        <v>1.6025640000000001</v>
      </c>
      <c r="R23" s="69">
        <f t="shared" si="18"/>
        <v>1.3780000000000001E-3</v>
      </c>
      <c r="S23" s="69">
        <f t="shared" si="18"/>
        <v>1.0976079999999999</v>
      </c>
      <c r="T23" s="69">
        <f t="shared" si="18"/>
        <v>19.263266999999999</v>
      </c>
      <c r="U23" s="69">
        <f t="shared" si="18"/>
        <v>0.12218</v>
      </c>
      <c r="V23" s="69">
        <f t="shared" si="24"/>
        <v>22.086997</v>
      </c>
      <c r="X23" s="45" t="s">
        <v>119</v>
      </c>
      <c r="Y23" s="69">
        <f t="shared" si="19"/>
        <v>0</v>
      </c>
      <c r="Z23" s="69">
        <f t="shared" si="19"/>
        <v>2.1350000000000002E-3</v>
      </c>
      <c r="AA23" s="69">
        <f t="shared" si="19"/>
        <v>0.56201000000000001</v>
      </c>
      <c r="AB23" s="69">
        <f t="shared" si="19"/>
        <v>2.3448E-2</v>
      </c>
      <c r="AC23" s="69">
        <f t="shared" si="25"/>
        <v>0.58759300000000003</v>
      </c>
      <c r="AE23" s="45" t="s">
        <v>119</v>
      </c>
      <c r="AF23" s="69">
        <f t="shared" ref="AF23:AP23" si="35">AF34/1000000</f>
        <v>0</v>
      </c>
      <c r="AG23" s="69">
        <f t="shared" si="35"/>
        <v>1.1191E-2</v>
      </c>
      <c r="AH23" s="69">
        <f t="shared" si="35"/>
        <v>0</v>
      </c>
      <c r="AI23" s="69">
        <f t="shared" si="35"/>
        <v>2.0999999999999999E-5</v>
      </c>
      <c r="AJ23" s="69">
        <f t="shared" si="35"/>
        <v>2.1900000000000001E-3</v>
      </c>
      <c r="AK23" s="69">
        <f t="shared" si="35"/>
        <v>2.9E-5</v>
      </c>
      <c r="AL23" s="69">
        <f t="shared" si="35"/>
        <v>0.15203900000000001</v>
      </c>
      <c r="AM23" s="69">
        <f t="shared" si="35"/>
        <v>0</v>
      </c>
      <c r="AN23" s="69">
        <f t="shared" si="35"/>
        <v>0</v>
      </c>
      <c r="AO23" s="69">
        <f t="shared" si="35"/>
        <v>6.0472999999999999E-2</v>
      </c>
      <c r="AP23" s="69">
        <f t="shared" si="35"/>
        <v>0</v>
      </c>
      <c r="AQ23" s="69">
        <f t="shared" ref="AQ23:AX23" si="36">AQ34/1000000</f>
        <v>0</v>
      </c>
      <c r="AR23" s="69">
        <f t="shared" si="36"/>
        <v>0</v>
      </c>
      <c r="AS23" s="69">
        <f t="shared" si="36"/>
        <v>0</v>
      </c>
      <c r="AT23" s="69">
        <f t="shared" si="36"/>
        <v>0</v>
      </c>
      <c r="AU23" s="69">
        <f t="shared" si="36"/>
        <v>9.1909999999999995E-3</v>
      </c>
      <c r="AV23" s="69">
        <f t="shared" si="36"/>
        <v>0</v>
      </c>
      <c r="AW23" s="69">
        <f t="shared" si="36"/>
        <v>0</v>
      </c>
      <c r="AX23" s="69">
        <f t="shared" si="36"/>
        <v>0</v>
      </c>
      <c r="AY23" s="396">
        <f t="shared" si="28"/>
        <v>0.23513400000000001</v>
      </c>
      <c r="BA23" s="45" t="s">
        <v>119</v>
      </c>
      <c r="BB23" s="69">
        <f t="shared" si="22"/>
        <v>3.2989999999999998E-2</v>
      </c>
    </row>
    <row r="24" spans="8:54" x14ac:dyDescent="0.15">
      <c r="I24" s="45" t="s">
        <v>120</v>
      </c>
      <c r="J24" s="69">
        <f t="shared" si="17"/>
        <v>7.1299999999999998E-4</v>
      </c>
      <c r="K24" s="69">
        <f t="shared" si="17"/>
        <v>1.34E-3</v>
      </c>
      <c r="L24" s="69">
        <f t="shared" si="17"/>
        <v>9.9999999999999995E-7</v>
      </c>
      <c r="M24" s="69">
        <f t="shared" si="17"/>
        <v>5.4168000000000001E-2</v>
      </c>
      <c r="N24" s="69">
        <f t="shared" si="23"/>
        <v>5.6222000000000001E-2</v>
      </c>
      <c r="P24" s="45" t="s">
        <v>120</v>
      </c>
      <c r="Q24" s="69">
        <f t="shared" si="18"/>
        <v>8.8199999999999997E-4</v>
      </c>
      <c r="R24" s="69">
        <f t="shared" si="18"/>
        <v>3.9999999999999998E-6</v>
      </c>
      <c r="S24" s="69">
        <f t="shared" si="18"/>
        <v>6.0000000000000002E-6</v>
      </c>
      <c r="T24" s="69">
        <f t="shared" si="18"/>
        <v>2.9316999999999999E-2</v>
      </c>
      <c r="U24" s="69">
        <f t="shared" si="18"/>
        <v>0</v>
      </c>
      <c r="V24" s="69">
        <f t="shared" si="24"/>
        <v>3.0209E-2</v>
      </c>
      <c r="X24" s="45" t="s">
        <v>120</v>
      </c>
      <c r="Y24" s="69">
        <f t="shared" si="19"/>
        <v>0</v>
      </c>
      <c r="Z24" s="69">
        <f t="shared" si="19"/>
        <v>0</v>
      </c>
      <c r="AA24" s="69">
        <f t="shared" si="19"/>
        <v>2.31E-4</v>
      </c>
      <c r="AB24" s="69">
        <f t="shared" si="19"/>
        <v>0</v>
      </c>
      <c r="AC24" s="69">
        <f t="shared" si="25"/>
        <v>2.31E-4</v>
      </c>
      <c r="AE24" s="45" t="s">
        <v>120</v>
      </c>
      <c r="AF24" s="69">
        <f t="shared" ref="AF24:AP24" si="37">AF35/1000000</f>
        <v>0</v>
      </c>
      <c r="AG24" s="69">
        <f t="shared" si="37"/>
        <v>1.1E-5</v>
      </c>
      <c r="AH24" s="69">
        <f t="shared" si="37"/>
        <v>0</v>
      </c>
      <c r="AI24" s="69">
        <f t="shared" si="37"/>
        <v>0</v>
      </c>
      <c r="AJ24" s="69">
        <f t="shared" si="37"/>
        <v>0</v>
      </c>
      <c r="AK24" s="69">
        <f t="shared" si="37"/>
        <v>2.9700000000000001E-4</v>
      </c>
      <c r="AL24" s="69">
        <f t="shared" si="37"/>
        <v>1.2E-5</v>
      </c>
      <c r="AM24" s="69">
        <f t="shared" si="37"/>
        <v>0</v>
      </c>
      <c r="AN24" s="69">
        <f t="shared" si="37"/>
        <v>0</v>
      </c>
      <c r="AO24" s="69">
        <f t="shared" si="37"/>
        <v>0</v>
      </c>
      <c r="AP24" s="69">
        <f t="shared" si="37"/>
        <v>0</v>
      </c>
      <c r="AQ24" s="69">
        <f t="shared" ref="AQ24:AX24" si="38">AQ35/1000000</f>
        <v>0</v>
      </c>
      <c r="AR24" s="69">
        <f t="shared" si="38"/>
        <v>0</v>
      </c>
      <c r="AS24" s="69">
        <f t="shared" si="38"/>
        <v>0</v>
      </c>
      <c r="AT24" s="69">
        <f t="shared" si="38"/>
        <v>0</v>
      </c>
      <c r="AU24" s="69">
        <f t="shared" si="38"/>
        <v>0</v>
      </c>
      <c r="AV24" s="69">
        <f t="shared" si="38"/>
        <v>0</v>
      </c>
      <c r="AW24" s="69">
        <f t="shared" si="38"/>
        <v>0</v>
      </c>
      <c r="AX24" s="69">
        <f t="shared" si="38"/>
        <v>0</v>
      </c>
      <c r="AY24" s="396">
        <f t="shared" si="28"/>
        <v>3.2000000000000003E-4</v>
      </c>
      <c r="BA24" s="45" t="s">
        <v>120</v>
      </c>
      <c r="BB24" s="69">
        <f t="shared" si="22"/>
        <v>8.9829999999999997E-3</v>
      </c>
    </row>
    <row r="25" spans="8:54" x14ac:dyDescent="0.15">
      <c r="H25" s="169"/>
      <c r="I25" s="170" t="s">
        <v>63</v>
      </c>
      <c r="J25" s="171">
        <f>SUM(J18:J24)</f>
        <v>89.66179600000001</v>
      </c>
      <c r="K25" s="171">
        <f>SUM(K18:K24)</f>
        <v>3.126042</v>
      </c>
      <c r="L25" s="171">
        <f>SUM(L18:L24)</f>
        <v>4.3274410000000003</v>
      </c>
      <c r="M25" s="171">
        <f>SUM(M18:M24)</f>
        <v>367.82910499999997</v>
      </c>
      <c r="N25" s="171">
        <f>SUM(N18:N24)</f>
        <v>464.94438400000007</v>
      </c>
      <c r="P25" s="170" t="s">
        <v>63</v>
      </c>
      <c r="Q25" s="171">
        <f t="shared" ref="Q25:V25" si="39">SUM(Q18:Q24)</f>
        <v>22.518522000000001</v>
      </c>
      <c r="R25" s="171">
        <f t="shared" si="39"/>
        <v>7.2330569999999987</v>
      </c>
      <c r="S25" s="171">
        <f t="shared" si="39"/>
        <v>6.9509520000000009</v>
      </c>
      <c r="T25" s="171">
        <f t="shared" si="39"/>
        <v>330.01486399999999</v>
      </c>
      <c r="U25" s="171">
        <f t="shared" si="39"/>
        <v>14.921672000000001</v>
      </c>
      <c r="V25" s="171">
        <f t="shared" si="39"/>
        <v>381.63906700000007</v>
      </c>
      <c r="X25" s="170" t="s">
        <v>63</v>
      </c>
      <c r="Y25" s="171">
        <f>SUM(Y18:Y24)</f>
        <v>1.5813999999999998E-2</v>
      </c>
      <c r="Z25" s="171">
        <f>SUM(Z18:Z24)</f>
        <v>11.453134</v>
      </c>
      <c r="AA25" s="171">
        <f>SUM(AA18:AA24)</f>
        <v>13.179186</v>
      </c>
      <c r="AB25" s="171">
        <f>SUM(AB18:AB24)</f>
        <v>0.110499</v>
      </c>
      <c r="AC25" s="171">
        <f>SUM(AC18:AC24)</f>
        <v>24.758632999999996</v>
      </c>
      <c r="AE25" s="170" t="s">
        <v>63</v>
      </c>
      <c r="AF25" s="171">
        <f t="shared" ref="AF25:AY25" si="40">SUM(AF18:AF24)</f>
        <v>3.2200000000000002E-4</v>
      </c>
      <c r="AG25" s="171">
        <f t="shared" si="40"/>
        <v>2.3838180000000002</v>
      </c>
      <c r="AH25" s="171">
        <f t="shared" si="40"/>
        <v>1.1663999999999999E-2</v>
      </c>
      <c r="AI25" s="171">
        <f t="shared" si="40"/>
        <v>2.2141999999999998E-2</v>
      </c>
      <c r="AJ25" s="171">
        <f t="shared" si="40"/>
        <v>1.0289219999999997</v>
      </c>
      <c r="AK25" s="171">
        <f t="shared" si="40"/>
        <v>0.236646</v>
      </c>
      <c r="AL25" s="171">
        <f t="shared" si="40"/>
        <v>64.148218</v>
      </c>
      <c r="AM25" s="171">
        <f t="shared" si="40"/>
        <v>3.4202000000000003E-2</v>
      </c>
      <c r="AN25" s="171">
        <f t="shared" si="40"/>
        <v>2.8044000000000003E-2</v>
      </c>
      <c r="AO25" s="171">
        <f t="shared" si="40"/>
        <v>0.21149799999999999</v>
      </c>
      <c r="AP25" s="171">
        <f t="shared" si="40"/>
        <v>3.1999999999999999E-5</v>
      </c>
      <c r="AQ25" s="171">
        <f t="shared" ref="AQ25:AX25" si="41">SUM(AQ18:AQ24)</f>
        <v>2.0280000000000003E-3</v>
      </c>
      <c r="AR25" s="171">
        <f t="shared" si="41"/>
        <v>5.383999999999999E-3</v>
      </c>
      <c r="AS25" s="171">
        <f t="shared" si="41"/>
        <v>1.5842999999999999E-2</v>
      </c>
      <c r="AT25" s="171">
        <f t="shared" si="41"/>
        <v>2.2169999999999998E-3</v>
      </c>
      <c r="AU25" s="171">
        <f t="shared" si="41"/>
        <v>3.3911829999999998</v>
      </c>
      <c r="AV25" s="171">
        <f t="shared" si="41"/>
        <v>4.57E-4</v>
      </c>
      <c r="AW25" s="171">
        <f t="shared" si="41"/>
        <v>2.6879999999999999E-3</v>
      </c>
      <c r="AX25" s="171">
        <f t="shared" si="41"/>
        <v>1.13E-4</v>
      </c>
      <c r="AY25" s="171">
        <f t="shared" si="40"/>
        <v>71.525421000000009</v>
      </c>
      <c r="BA25" s="170" t="s">
        <v>63</v>
      </c>
      <c r="BB25" s="171">
        <f>SUM(BB18:BB24)</f>
        <v>1.169605</v>
      </c>
    </row>
    <row r="26" spans="8:54" x14ac:dyDescent="0.15">
      <c r="H26" s="169"/>
      <c r="J26" s="164"/>
      <c r="Q26" s="164"/>
      <c r="X26" s="164"/>
    </row>
    <row r="27" spans="8:54" x14ac:dyDescent="0.15">
      <c r="H27" s="169"/>
      <c r="J27" s="164" t="s">
        <v>150</v>
      </c>
      <c r="P27" s="164" t="s">
        <v>150</v>
      </c>
      <c r="Q27" s="164"/>
      <c r="X27" s="164" t="s">
        <v>150</v>
      </c>
      <c r="AE27" s="164" t="s">
        <v>150</v>
      </c>
      <c r="BA27" s="164" t="s">
        <v>150</v>
      </c>
    </row>
    <row r="28" spans="8:54" ht="28" x14ac:dyDescent="0.15">
      <c r="H28" s="169"/>
      <c r="I28" s="122" t="s">
        <v>675</v>
      </c>
      <c r="J28" s="627" t="s">
        <v>163</v>
      </c>
      <c r="K28" s="628" t="s">
        <v>151</v>
      </c>
      <c r="L28" s="628" t="s">
        <v>152</v>
      </c>
      <c r="M28" s="628" t="s">
        <v>153</v>
      </c>
      <c r="N28" s="628" t="s">
        <v>63</v>
      </c>
      <c r="O28" s="197"/>
      <c r="P28" s="122" t="s">
        <v>675</v>
      </c>
      <c r="Q28" s="631" t="s">
        <v>154</v>
      </c>
      <c r="R28" s="631" t="s">
        <v>152</v>
      </c>
      <c r="S28" s="631" t="s">
        <v>155</v>
      </c>
      <c r="T28" s="631" t="s">
        <v>153</v>
      </c>
      <c r="U28" s="631" t="s">
        <v>156</v>
      </c>
      <c r="V28" s="628" t="s">
        <v>63</v>
      </c>
      <c r="W28" s="197"/>
      <c r="X28" s="122" t="s">
        <v>675</v>
      </c>
      <c r="Y28" s="629" t="s">
        <v>157</v>
      </c>
      <c r="Z28" s="631" t="s">
        <v>158</v>
      </c>
      <c r="AA28" s="631" t="s">
        <v>159</v>
      </c>
      <c r="AB28" s="631" t="s">
        <v>160</v>
      </c>
      <c r="AC28" s="628" t="s">
        <v>63</v>
      </c>
      <c r="AD28" s="197"/>
      <c r="AE28" s="122" t="s">
        <v>675</v>
      </c>
      <c r="AF28" s="629" t="s">
        <v>653</v>
      </c>
      <c r="AG28" s="631" t="s">
        <v>654</v>
      </c>
      <c r="AH28" s="631" t="s">
        <v>703</v>
      </c>
      <c r="AI28" s="631" t="s">
        <v>765</v>
      </c>
      <c r="AJ28" s="629" t="s">
        <v>766</v>
      </c>
      <c r="AK28" s="631" t="s">
        <v>767</v>
      </c>
      <c r="AL28" s="631" t="s">
        <v>768</v>
      </c>
      <c r="AM28" s="631" t="s">
        <v>769</v>
      </c>
      <c r="AN28" s="631" t="s">
        <v>770</v>
      </c>
      <c r="AO28" s="629" t="s">
        <v>771</v>
      </c>
      <c r="AP28" s="631" t="s">
        <v>772</v>
      </c>
      <c r="AQ28" s="631" t="s">
        <v>773</v>
      </c>
      <c r="AR28" s="631" t="s">
        <v>774</v>
      </c>
      <c r="AS28" s="631" t="s">
        <v>775</v>
      </c>
      <c r="AT28" s="631" t="s">
        <v>867</v>
      </c>
      <c r="AU28" s="631" t="s">
        <v>868</v>
      </c>
      <c r="AV28" s="631" t="s">
        <v>869</v>
      </c>
      <c r="AW28" s="631" t="s">
        <v>870</v>
      </c>
      <c r="AX28" s="631" t="s">
        <v>871</v>
      </c>
      <c r="AY28" s="628" t="s">
        <v>63</v>
      </c>
      <c r="AZ28" s="197"/>
      <c r="BA28" s="122" t="s">
        <v>675</v>
      </c>
      <c r="BB28" s="630" t="s">
        <v>776</v>
      </c>
    </row>
    <row r="29" spans="8:54" x14ac:dyDescent="0.15">
      <c r="I29" s="45" t="s">
        <v>114</v>
      </c>
      <c r="J29" s="173">
        <v>16841146</v>
      </c>
      <c r="K29" s="173">
        <v>2305895</v>
      </c>
      <c r="L29" s="173">
        <v>1714580</v>
      </c>
      <c r="M29" s="173">
        <v>186043319</v>
      </c>
      <c r="N29" s="173">
        <f>SUM(J29:M29)</f>
        <v>206904940</v>
      </c>
      <c r="P29" s="45" t="s">
        <v>114</v>
      </c>
      <c r="Q29" s="173">
        <v>9412520</v>
      </c>
      <c r="R29" s="173">
        <v>3266156</v>
      </c>
      <c r="S29" s="173">
        <v>552737</v>
      </c>
      <c r="T29" s="173">
        <v>183430809</v>
      </c>
      <c r="U29" s="173">
        <v>14700670</v>
      </c>
      <c r="V29" s="173">
        <f t="shared" ref="V29:V35" si="42">SUM(Q29:U29)</f>
        <v>211362892</v>
      </c>
      <c r="X29" s="45" t="s">
        <v>114</v>
      </c>
      <c r="Y29" s="173">
        <v>10069</v>
      </c>
      <c r="Z29" s="173">
        <v>9632097</v>
      </c>
      <c r="AA29" s="173">
        <v>10034452</v>
      </c>
      <c r="AB29" s="173">
        <v>39558</v>
      </c>
      <c r="AC29" s="173">
        <f>SUM(Y29:AB29)</f>
        <v>19716176</v>
      </c>
      <c r="AE29" s="45" t="s">
        <v>114</v>
      </c>
      <c r="AF29" s="173">
        <v>96</v>
      </c>
      <c r="AG29" s="173">
        <v>1852253</v>
      </c>
      <c r="AH29" s="173">
        <v>8202</v>
      </c>
      <c r="AI29" s="173">
        <v>760</v>
      </c>
      <c r="AJ29" s="173">
        <v>681064</v>
      </c>
      <c r="AK29" s="173">
        <v>180456</v>
      </c>
      <c r="AL29" s="173">
        <v>49604237</v>
      </c>
      <c r="AM29" s="173">
        <v>27903</v>
      </c>
      <c r="AN29" s="173">
        <v>28021</v>
      </c>
      <c r="AO29" s="173">
        <v>22340</v>
      </c>
      <c r="AP29" s="173">
        <v>0</v>
      </c>
      <c r="AQ29" s="173">
        <v>997</v>
      </c>
      <c r="AR29" s="173">
        <v>133</v>
      </c>
      <c r="AS29" s="173">
        <v>15757</v>
      </c>
      <c r="AT29" s="173">
        <v>307</v>
      </c>
      <c r="AU29" s="173">
        <v>1930258</v>
      </c>
      <c r="AV29" s="173">
        <v>404</v>
      </c>
      <c r="AW29" s="173">
        <v>2640</v>
      </c>
      <c r="AX29" s="173">
        <v>5</v>
      </c>
      <c r="AY29" s="173">
        <f t="shared" ref="AY29:AY35" si="43">SUM(AF29:AX29)</f>
        <v>54355833</v>
      </c>
      <c r="BA29" s="45" t="s">
        <v>114</v>
      </c>
      <c r="BB29" s="173">
        <v>262694</v>
      </c>
    </row>
    <row r="30" spans="8:54" x14ac:dyDescent="0.15">
      <c r="I30" s="45" t="s">
        <v>115</v>
      </c>
      <c r="J30" s="173">
        <v>661240</v>
      </c>
      <c r="K30" s="173">
        <v>580374</v>
      </c>
      <c r="L30" s="173">
        <v>91336</v>
      </c>
      <c r="M30" s="173">
        <v>32810566</v>
      </c>
      <c r="N30" s="173">
        <f t="shared" ref="N30:N35" si="44">SUM(J30:M30)</f>
        <v>34143516</v>
      </c>
      <c r="P30" s="45" t="s">
        <v>115</v>
      </c>
      <c r="Q30" s="173">
        <v>3997414</v>
      </c>
      <c r="R30" s="173">
        <v>353671</v>
      </c>
      <c r="S30" s="173">
        <v>690595</v>
      </c>
      <c r="T30" s="173">
        <v>21118499</v>
      </c>
      <c r="U30" s="173">
        <v>1337</v>
      </c>
      <c r="V30" s="173">
        <f t="shared" si="42"/>
        <v>26161516</v>
      </c>
      <c r="X30" s="45" t="s">
        <v>115</v>
      </c>
      <c r="Y30" s="173">
        <v>0</v>
      </c>
      <c r="Z30" s="173">
        <v>17617</v>
      </c>
      <c r="AA30" s="173">
        <v>32565</v>
      </c>
      <c r="AB30" s="173">
        <v>18462</v>
      </c>
      <c r="AC30" s="173">
        <f t="shared" ref="AC30:AC35" si="45">SUM(Y30:AB30)</f>
        <v>68644</v>
      </c>
      <c r="AE30" s="45" t="s">
        <v>115</v>
      </c>
      <c r="AF30" s="173">
        <v>0</v>
      </c>
      <c r="AG30" s="173">
        <v>49576</v>
      </c>
      <c r="AH30" s="173">
        <v>0</v>
      </c>
      <c r="AI30" s="173">
        <v>18</v>
      </c>
      <c r="AJ30" s="173">
        <v>61</v>
      </c>
      <c r="AK30" s="173">
        <v>228</v>
      </c>
      <c r="AL30" s="173">
        <v>3987038</v>
      </c>
      <c r="AM30" s="173">
        <v>0</v>
      </c>
      <c r="AN30" s="173">
        <v>0</v>
      </c>
      <c r="AO30" s="173">
        <v>0</v>
      </c>
      <c r="AP30" s="173">
        <v>0</v>
      </c>
      <c r="AQ30" s="173">
        <v>0</v>
      </c>
      <c r="AR30" s="173">
        <v>1</v>
      </c>
      <c r="AS30" s="173">
        <v>0</v>
      </c>
      <c r="AT30" s="173">
        <v>0</v>
      </c>
      <c r="AU30" s="173">
        <v>0</v>
      </c>
      <c r="AV30" s="173">
        <v>0</v>
      </c>
      <c r="AW30" s="173">
        <v>0</v>
      </c>
      <c r="AX30" s="173">
        <v>0</v>
      </c>
      <c r="AY30" s="173">
        <f t="shared" si="43"/>
        <v>4036922</v>
      </c>
      <c r="BA30" s="45" t="s">
        <v>115</v>
      </c>
      <c r="BB30" s="173">
        <v>188696</v>
      </c>
    </row>
    <row r="31" spans="8:54" x14ac:dyDescent="0.15">
      <c r="I31" s="45" t="s">
        <v>540</v>
      </c>
      <c r="J31" s="173">
        <v>65322467</v>
      </c>
      <c r="K31" s="173">
        <v>148180</v>
      </c>
      <c r="L31" s="173">
        <v>2386625</v>
      </c>
      <c r="M31" s="173">
        <v>50535482</v>
      </c>
      <c r="N31" s="173">
        <f t="shared" si="44"/>
        <v>118392754</v>
      </c>
      <c r="P31" s="45" t="s">
        <v>540</v>
      </c>
      <c r="Q31" s="173">
        <v>6686491</v>
      </c>
      <c r="R31" s="173">
        <v>3201415</v>
      </c>
      <c r="S31" s="173">
        <v>392011</v>
      </c>
      <c r="T31" s="173">
        <v>67144660</v>
      </c>
      <c r="U31" s="173">
        <v>41097</v>
      </c>
      <c r="V31" s="173">
        <f t="shared" si="42"/>
        <v>77465674</v>
      </c>
      <c r="X31" s="45" t="s">
        <v>540</v>
      </c>
      <c r="Y31" s="173">
        <v>367</v>
      </c>
      <c r="Z31" s="173">
        <v>330027</v>
      </c>
      <c r="AA31" s="173">
        <v>1988813</v>
      </c>
      <c r="AB31" s="173">
        <v>12088</v>
      </c>
      <c r="AC31" s="173">
        <f t="shared" si="45"/>
        <v>2331295</v>
      </c>
      <c r="AE31" s="45" t="s">
        <v>540</v>
      </c>
      <c r="AF31" s="173">
        <v>106</v>
      </c>
      <c r="AG31" s="173">
        <v>376886</v>
      </c>
      <c r="AH31" s="173">
        <v>2520</v>
      </c>
      <c r="AI31" s="173">
        <v>20904</v>
      </c>
      <c r="AJ31" s="173">
        <v>345228</v>
      </c>
      <c r="AK31" s="173">
        <v>45144</v>
      </c>
      <c r="AL31" s="173">
        <v>8973872</v>
      </c>
      <c r="AM31" s="173">
        <v>6289</v>
      </c>
      <c r="AN31" s="173">
        <v>12</v>
      </c>
      <c r="AO31" s="173">
        <v>128357</v>
      </c>
      <c r="AP31" s="173">
        <v>8</v>
      </c>
      <c r="AQ31" s="173">
        <v>930</v>
      </c>
      <c r="AR31" s="173">
        <v>4847</v>
      </c>
      <c r="AS31" s="173">
        <v>45</v>
      </c>
      <c r="AT31" s="173">
        <v>1880</v>
      </c>
      <c r="AU31" s="173">
        <v>1231180</v>
      </c>
      <c r="AV31" s="173">
        <v>8</v>
      </c>
      <c r="AW31" s="173">
        <v>18</v>
      </c>
      <c r="AX31" s="173">
        <v>48</v>
      </c>
      <c r="AY31" s="173">
        <f t="shared" si="43"/>
        <v>11138282</v>
      </c>
      <c r="BA31" s="45" t="s">
        <v>540</v>
      </c>
      <c r="BB31" s="173">
        <v>492923</v>
      </c>
    </row>
    <row r="32" spans="8:54" x14ac:dyDescent="0.15">
      <c r="I32" s="45" t="s">
        <v>541</v>
      </c>
      <c r="J32" s="173">
        <v>5047751</v>
      </c>
      <c r="K32" s="173">
        <v>57445</v>
      </c>
      <c r="L32" s="173">
        <v>123773</v>
      </c>
      <c r="M32" s="173">
        <v>72874470</v>
      </c>
      <c r="N32" s="173">
        <f t="shared" si="44"/>
        <v>78103439</v>
      </c>
      <c r="P32" s="45" t="s">
        <v>541</v>
      </c>
      <c r="Q32" s="173">
        <v>698881</v>
      </c>
      <c r="R32" s="173">
        <v>333893</v>
      </c>
      <c r="S32" s="173">
        <v>4217964</v>
      </c>
      <c r="T32" s="173">
        <v>38627718</v>
      </c>
      <c r="U32" s="173">
        <v>56026</v>
      </c>
      <c r="V32" s="173">
        <f t="shared" si="42"/>
        <v>43934482</v>
      </c>
      <c r="X32" s="45" t="s">
        <v>541</v>
      </c>
      <c r="Y32" s="173">
        <v>5378</v>
      </c>
      <c r="Z32" s="173">
        <v>1312609</v>
      </c>
      <c r="AA32" s="173">
        <v>387288</v>
      </c>
      <c r="AB32" s="173">
        <v>16943</v>
      </c>
      <c r="AC32" s="173">
        <f t="shared" si="45"/>
        <v>1722218</v>
      </c>
      <c r="AE32" s="45" t="s">
        <v>541</v>
      </c>
      <c r="AF32" s="173">
        <v>120</v>
      </c>
      <c r="AG32" s="173">
        <v>81883</v>
      </c>
      <c r="AH32" s="173">
        <v>942</v>
      </c>
      <c r="AI32" s="173">
        <v>439</v>
      </c>
      <c r="AJ32" s="173">
        <v>376</v>
      </c>
      <c r="AK32" s="173">
        <v>10463</v>
      </c>
      <c r="AL32" s="173">
        <v>1056797</v>
      </c>
      <c r="AM32" s="173">
        <v>10</v>
      </c>
      <c r="AN32" s="173">
        <v>11</v>
      </c>
      <c r="AO32" s="173">
        <v>328</v>
      </c>
      <c r="AP32" s="173">
        <v>24</v>
      </c>
      <c r="AQ32" s="173">
        <v>101</v>
      </c>
      <c r="AR32" s="173">
        <v>403</v>
      </c>
      <c r="AS32" s="173">
        <v>41</v>
      </c>
      <c r="AT32" s="173">
        <v>30</v>
      </c>
      <c r="AU32" s="173">
        <v>220554</v>
      </c>
      <c r="AV32" s="173">
        <v>45</v>
      </c>
      <c r="AW32" s="173">
        <v>30</v>
      </c>
      <c r="AX32" s="173">
        <v>58</v>
      </c>
      <c r="AY32" s="173">
        <f t="shared" si="43"/>
        <v>1372655</v>
      </c>
      <c r="BA32" s="45" t="s">
        <v>541</v>
      </c>
      <c r="BB32" s="173">
        <v>109848</v>
      </c>
    </row>
    <row r="33" spans="9:54" x14ac:dyDescent="0.15">
      <c r="I33" s="45" t="s">
        <v>542</v>
      </c>
      <c r="J33" s="173">
        <v>867745</v>
      </c>
      <c r="K33" s="173">
        <v>5487</v>
      </c>
      <c r="L33" s="173">
        <v>11114</v>
      </c>
      <c r="M33" s="173">
        <v>717161</v>
      </c>
      <c r="N33" s="173">
        <f t="shared" si="44"/>
        <v>1601507</v>
      </c>
      <c r="P33" s="45" t="s">
        <v>542</v>
      </c>
      <c r="Q33" s="173">
        <v>119770</v>
      </c>
      <c r="R33" s="173">
        <v>76540</v>
      </c>
      <c r="S33" s="173">
        <v>31</v>
      </c>
      <c r="T33" s="173">
        <v>400594</v>
      </c>
      <c r="U33" s="173">
        <v>362</v>
      </c>
      <c r="V33" s="173">
        <f t="shared" si="42"/>
        <v>597297</v>
      </c>
      <c r="X33" s="45" t="s">
        <v>542</v>
      </c>
      <c r="Y33" s="173">
        <v>0</v>
      </c>
      <c r="Z33" s="173">
        <v>158649</v>
      </c>
      <c r="AA33" s="173">
        <v>173827</v>
      </c>
      <c r="AB33" s="173"/>
      <c r="AC33" s="173">
        <f t="shared" si="45"/>
        <v>332476</v>
      </c>
      <c r="AE33" s="45" t="s">
        <v>542</v>
      </c>
      <c r="AF33" s="173">
        <v>0</v>
      </c>
      <c r="AG33" s="173">
        <v>12018</v>
      </c>
      <c r="AH33" s="173">
        <v>0</v>
      </c>
      <c r="AI33" s="173">
        <v>0</v>
      </c>
      <c r="AJ33" s="173">
        <v>3</v>
      </c>
      <c r="AK33" s="173">
        <v>29</v>
      </c>
      <c r="AL33" s="173">
        <v>374223</v>
      </c>
      <c r="AM33" s="173"/>
      <c r="AN33" s="173"/>
      <c r="AO33" s="173">
        <v>0</v>
      </c>
      <c r="AP33" s="173">
        <v>0</v>
      </c>
      <c r="AQ33" s="173">
        <v>0</v>
      </c>
      <c r="AR33" s="173">
        <v>0</v>
      </c>
      <c r="AS33" s="173">
        <v>0</v>
      </c>
      <c r="AT33" s="173">
        <v>0</v>
      </c>
      <c r="AU33" s="173">
        <v>0</v>
      </c>
      <c r="AV33" s="173">
        <v>0</v>
      </c>
      <c r="AW33" s="173">
        <v>0</v>
      </c>
      <c r="AX33" s="173">
        <v>2</v>
      </c>
      <c r="AY33" s="173">
        <f t="shared" si="43"/>
        <v>386275</v>
      </c>
      <c r="BA33" s="45" t="s">
        <v>542</v>
      </c>
      <c r="BB33" s="173">
        <v>73471</v>
      </c>
    </row>
    <row r="34" spans="9:54" x14ac:dyDescent="0.15">
      <c r="I34" s="45" t="s">
        <v>119</v>
      </c>
      <c r="J34" s="173">
        <v>920734</v>
      </c>
      <c r="K34" s="173">
        <v>27321</v>
      </c>
      <c r="L34" s="173">
        <v>12</v>
      </c>
      <c r="M34" s="173">
        <v>24793939</v>
      </c>
      <c r="N34" s="173">
        <f t="shared" si="44"/>
        <v>25742006</v>
      </c>
      <c r="P34" s="45" t="s">
        <v>119</v>
      </c>
      <c r="Q34" s="173">
        <v>1602564</v>
      </c>
      <c r="R34" s="173">
        <v>1378</v>
      </c>
      <c r="S34" s="173">
        <v>1097608</v>
      </c>
      <c r="T34" s="173">
        <v>19263267</v>
      </c>
      <c r="U34" s="173">
        <v>122180</v>
      </c>
      <c r="V34" s="173">
        <f t="shared" si="42"/>
        <v>22086997</v>
      </c>
      <c r="X34" s="45" t="s">
        <v>119</v>
      </c>
      <c r="Y34" s="173">
        <v>0</v>
      </c>
      <c r="Z34" s="173">
        <v>2135</v>
      </c>
      <c r="AA34" s="173">
        <v>562010</v>
      </c>
      <c r="AB34" s="173">
        <v>23448</v>
      </c>
      <c r="AC34" s="173">
        <f t="shared" si="45"/>
        <v>587593</v>
      </c>
      <c r="AE34" s="45" t="s">
        <v>119</v>
      </c>
      <c r="AF34" s="173">
        <v>0</v>
      </c>
      <c r="AG34" s="173">
        <v>11191</v>
      </c>
      <c r="AH34" s="173">
        <v>0</v>
      </c>
      <c r="AI34" s="173">
        <v>21</v>
      </c>
      <c r="AJ34" s="173">
        <v>2190</v>
      </c>
      <c r="AK34" s="173">
        <v>29</v>
      </c>
      <c r="AL34" s="173">
        <v>152039</v>
      </c>
      <c r="AM34" s="173">
        <v>0</v>
      </c>
      <c r="AN34" s="173">
        <v>0</v>
      </c>
      <c r="AO34" s="173">
        <v>60473</v>
      </c>
      <c r="AP34" s="173">
        <v>0</v>
      </c>
      <c r="AQ34" s="173">
        <v>0</v>
      </c>
      <c r="AR34" s="173">
        <v>0</v>
      </c>
      <c r="AS34" s="173">
        <v>0</v>
      </c>
      <c r="AT34" s="173">
        <v>0</v>
      </c>
      <c r="AU34" s="173">
        <v>9191</v>
      </c>
      <c r="AV34" s="173">
        <v>0</v>
      </c>
      <c r="AW34" s="173">
        <v>0</v>
      </c>
      <c r="AX34" s="173">
        <v>0</v>
      </c>
      <c r="AY34" s="173">
        <f t="shared" si="43"/>
        <v>235134</v>
      </c>
      <c r="BA34" s="45" t="s">
        <v>119</v>
      </c>
      <c r="BB34" s="173">
        <v>32990</v>
      </c>
    </row>
    <row r="35" spans="9:54" x14ac:dyDescent="0.15">
      <c r="I35" s="45" t="s">
        <v>120</v>
      </c>
      <c r="J35" s="173">
        <v>713</v>
      </c>
      <c r="K35" s="173">
        <v>1340</v>
      </c>
      <c r="L35" s="173">
        <v>1</v>
      </c>
      <c r="M35" s="173">
        <v>54168</v>
      </c>
      <c r="N35" s="173">
        <f t="shared" si="44"/>
        <v>56222</v>
      </c>
      <c r="P35" s="45" t="s">
        <v>120</v>
      </c>
      <c r="Q35" s="173">
        <v>882</v>
      </c>
      <c r="R35" s="173">
        <v>4</v>
      </c>
      <c r="S35" s="173">
        <v>6</v>
      </c>
      <c r="T35" s="173">
        <v>29317</v>
      </c>
      <c r="U35" s="173"/>
      <c r="V35" s="173">
        <f t="shared" si="42"/>
        <v>30209</v>
      </c>
      <c r="X35" s="45" t="s">
        <v>120</v>
      </c>
      <c r="Y35" s="173">
        <v>0</v>
      </c>
      <c r="Z35" s="173">
        <v>0</v>
      </c>
      <c r="AA35" s="173">
        <v>231</v>
      </c>
      <c r="AB35" s="173"/>
      <c r="AC35" s="173">
        <f t="shared" si="45"/>
        <v>231</v>
      </c>
      <c r="AE35" s="45" t="s">
        <v>120</v>
      </c>
      <c r="AF35" s="173">
        <v>0</v>
      </c>
      <c r="AG35" s="173">
        <v>11</v>
      </c>
      <c r="AH35" s="173">
        <v>0</v>
      </c>
      <c r="AI35" s="173"/>
      <c r="AJ35" s="173">
        <v>0</v>
      </c>
      <c r="AK35" s="173">
        <v>297</v>
      </c>
      <c r="AL35" s="173">
        <v>12</v>
      </c>
      <c r="AM35" s="173">
        <v>0</v>
      </c>
      <c r="AN35" s="173">
        <v>0</v>
      </c>
      <c r="AO35" s="173">
        <v>0</v>
      </c>
      <c r="AP35" s="173"/>
      <c r="AQ35" s="173">
        <v>0</v>
      </c>
      <c r="AR35" s="173">
        <v>0</v>
      </c>
      <c r="AS35" s="173"/>
      <c r="AT35" s="173"/>
      <c r="AU35" s="173"/>
      <c r="AV35" s="173">
        <v>0</v>
      </c>
      <c r="AW35" s="173"/>
      <c r="AX35" s="173"/>
      <c r="AY35" s="173">
        <f t="shared" si="43"/>
        <v>320</v>
      </c>
      <c r="BA35" s="45" t="s">
        <v>120</v>
      </c>
      <c r="BB35" s="173">
        <v>8983</v>
      </c>
    </row>
    <row r="36" spans="9:54" x14ac:dyDescent="0.15">
      <c r="I36" s="170" t="s">
        <v>63</v>
      </c>
      <c r="J36" s="174">
        <f>SUM(J29:J35)</f>
        <v>89661796</v>
      </c>
      <c r="K36" s="174">
        <f>SUM(K29:K35)</f>
        <v>3126042</v>
      </c>
      <c r="L36" s="174">
        <f>SUM(L29:L35)</f>
        <v>4327441</v>
      </c>
      <c r="M36" s="174">
        <f>SUM(M29:M35)</f>
        <v>367829105</v>
      </c>
      <c r="N36" s="174">
        <f>SUM(N29:N35)</f>
        <v>464944384</v>
      </c>
      <c r="P36" s="170" t="s">
        <v>63</v>
      </c>
      <c r="Q36" s="174">
        <f t="shared" ref="Q36:V36" si="46">SUM(Q29:Q35)</f>
        <v>22518522</v>
      </c>
      <c r="R36" s="174">
        <f t="shared" si="46"/>
        <v>7233057</v>
      </c>
      <c r="S36" s="174">
        <f t="shared" si="46"/>
        <v>6950952</v>
      </c>
      <c r="T36" s="174">
        <f t="shared" si="46"/>
        <v>330014864</v>
      </c>
      <c r="U36" s="174">
        <f t="shared" si="46"/>
        <v>14921672</v>
      </c>
      <c r="V36" s="174">
        <f t="shared" si="46"/>
        <v>381639067</v>
      </c>
      <c r="X36" s="170" t="s">
        <v>63</v>
      </c>
      <c r="Y36" s="174">
        <f>SUM(Y29:Y35)</f>
        <v>15814</v>
      </c>
      <c r="Z36" s="174">
        <f>SUM(Z29:Z35)</f>
        <v>11453134</v>
      </c>
      <c r="AA36" s="174">
        <f>SUM(AA29:AA35)</f>
        <v>13179186</v>
      </c>
      <c r="AB36" s="174">
        <f>SUM(AB29:AB35)</f>
        <v>110499</v>
      </c>
      <c r="AC36" s="174">
        <f>SUM(AC29:AC35)</f>
        <v>24758633</v>
      </c>
      <c r="AE36" s="170" t="s">
        <v>63</v>
      </c>
      <c r="AF36" s="174">
        <f t="shared" ref="AF36:AY36" si="47">SUM(AF29:AF35)</f>
        <v>322</v>
      </c>
      <c r="AG36" s="174">
        <f t="shared" si="47"/>
        <v>2383818</v>
      </c>
      <c r="AH36" s="174">
        <f t="shared" si="47"/>
        <v>11664</v>
      </c>
      <c r="AI36" s="174">
        <f t="shared" si="47"/>
        <v>22142</v>
      </c>
      <c r="AJ36" s="174">
        <f t="shared" si="47"/>
        <v>1028922</v>
      </c>
      <c r="AK36" s="174">
        <f t="shared" si="47"/>
        <v>236646</v>
      </c>
      <c r="AL36" s="174">
        <f t="shared" si="47"/>
        <v>64148218</v>
      </c>
      <c r="AM36" s="174">
        <f t="shared" si="47"/>
        <v>34202</v>
      </c>
      <c r="AN36" s="174">
        <f t="shared" si="47"/>
        <v>28044</v>
      </c>
      <c r="AO36" s="174">
        <f t="shared" si="47"/>
        <v>211498</v>
      </c>
      <c r="AP36" s="174">
        <f t="shared" si="47"/>
        <v>32</v>
      </c>
      <c r="AQ36" s="174">
        <f t="shared" si="47"/>
        <v>2028</v>
      </c>
      <c r="AR36" s="174">
        <f t="shared" si="47"/>
        <v>5384</v>
      </c>
      <c r="AS36" s="174">
        <f t="shared" si="47"/>
        <v>15843</v>
      </c>
      <c r="AT36" s="174">
        <f t="shared" si="47"/>
        <v>2217</v>
      </c>
      <c r="AU36" s="174">
        <f t="shared" si="47"/>
        <v>3391183</v>
      </c>
      <c r="AV36" s="174">
        <f t="shared" si="47"/>
        <v>457</v>
      </c>
      <c r="AW36" s="174">
        <f t="shared" si="47"/>
        <v>2688</v>
      </c>
      <c r="AX36" s="174">
        <f t="shared" si="47"/>
        <v>113</v>
      </c>
      <c r="AY36" s="174">
        <f t="shared" si="47"/>
        <v>71525421</v>
      </c>
      <c r="BA36" s="170" t="s">
        <v>63</v>
      </c>
      <c r="BB36" s="174">
        <f>SUM(BB29:BB35)</f>
        <v>1169605</v>
      </c>
    </row>
    <row r="37" spans="9:54" x14ac:dyDescent="0.15">
      <c r="I37" s="175"/>
      <c r="J37" s="176"/>
      <c r="K37" s="176"/>
      <c r="L37" s="176"/>
      <c r="M37" s="176"/>
      <c r="N37" s="176"/>
    </row>
    <row r="38" spans="9:54" x14ac:dyDescent="0.15">
      <c r="I38" s="175"/>
      <c r="J38" s="176"/>
      <c r="K38" s="176"/>
      <c r="L38" s="176"/>
      <c r="M38" s="176"/>
      <c r="N38" s="176"/>
    </row>
    <row r="39" spans="9:54" ht="16" x14ac:dyDescent="0.2">
      <c r="I39" s="165"/>
      <c r="J39" s="406" t="s">
        <v>133</v>
      </c>
      <c r="Q39" s="406" t="s">
        <v>134</v>
      </c>
      <c r="Y39" s="406" t="s">
        <v>135</v>
      </c>
      <c r="AF39" s="406" t="s">
        <v>764</v>
      </c>
      <c r="BB39" s="406" t="s">
        <v>776</v>
      </c>
    </row>
    <row r="40" spans="9:54" x14ac:dyDescent="0.15">
      <c r="J40" s="164" t="s">
        <v>161</v>
      </c>
      <c r="P40" s="164" t="s">
        <v>161</v>
      </c>
      <c r="Q40" s="164"/>
      <c r="X40" s="164" t="s">
        <v>161</v>
      </c>
      <c r="AE40" s="164" t="s">
        <v>161</v>
      </c>
      <c r="BA40" s="164" t="s">
        <v>161</v>
      </c>
    </row>
    <row r="41" spans="9:54" ht="28" x14ac:dyDescent="0.15">
      <c r="I41" s="122" t="s">
        <v>676</v>
      </c>
      <c r="J41" s="627" t="s">
        <v>137</v>
      </c>
      <c r="K41" s="628" t="s">
        <v>138</v>
      </c>
      <c r="L41" s="628" t="s">
        <v>139</v>
      </c>
      <c r="M41" s="628" t="s">
        <v>140</v>
      </c>
      <c r="N41" s="628" t="s">
        <v>63</v>
      </c>
      <c r="O41" s="197"/>
      <c r="P41" s="122" t="s">
        <v>676</v>
      </c>
      <c r="Q41" s="629" t="s">
        <v>141</v>
      </c>
      <c r="R41" s="629" t="s">
        <v>142</v>
      </c>
      <c r="S41" s="629" t="s">
        <v>143</v>
      </c>
      <c r="T41" s="629" t="s">
        <v>144</v>
      </c>
      <c r="U41" s="629" t="s">
        <v>145</v>
      </c>
      <c r="V41" s="628" t="s">
        <v>63</v>
      </c>
      <c r="W41" s="197"/>
      <c r="X41" s="122" t="s">
        <v>676</v>
      </c>
      <c r="Y41" s="629" t="s">
        <v>146</v>
      </c>
      <c r="Z41" s="629" t="s">
        <v>147</v>
      </c>
      <c r="AA41" s="629" t="s">
        <v>148</v>
      </c>
      <c r="AB41" s="629" t="s">
        <v>149</v>
      </c>
      <c r="AC41" s="628" t="s">
        <v>63</v>
      </c>
      <c r="AD41" s="197"/>
      <c r="AE41" s="122" t="s">
        <v>676</v>
      </c>
      <c r="AF41" s="630" t="str">
        <f>AF52</f>
        <v>AIRS</v>
      </c>
      <c r="AG41" s="630" t="str">
        <f t="shared" ref="AG41:AX41" si="48">AG52</f>
        <v>AMSR-E</v>
      </c>
      <c r="AH41" s="630" t="str">
        <f t="shared" si="48"/>
        <v>AMSR2</v>
      </c>
      <c r="AI41" s="630" t="str">
        <f t="shared" si="48"/>
        <v>ATMS</v>
      </c>
      <c r="AJ41" s="630" t="str">
        <f t="shared" si="48"/>
        <v>DPR</v>
      </c>
      <c r="AK41" s="630" t="str">
        <f t="shared" si="48"/>
        <v>GMI</v>
      </c>
      <c r="AL41" s="630" t="str">
        <f t="shared" si="48"/>
        <v>IMERG</v>
      </c>
      <c r="AM41" s="630" t="str">
        <f t="shared" si="48"/>
        <v>KAPR</v>
      </c>
      <c r="AN41" s="630" t="str">
        <f t="shared" si="48"/>
        <v>KUPR</v>
      </c>
      <c r="AO41" s="630" t="str">
        <f t="shared" si="48"/>
        <v>MHS</v>
      </c>
      <c r="AP41" s="630" t="str">
        <f t="shared" si="48"/>
        <v>SAPHIR</v>
      </c>
      <c r="AQ41" s="630" t="str">
        <f t="shared" si="48"/>
        <v>SSM/I</v>
      </c>
      <c r="AR41" s="630" t="str">
        <f t="shared" si="48"/>
        <v>SSMIS</v>
      </c>
      <c r="AS41" s="630" t="str">
        <f t="shared" si="48"/>
        <v>TMI</v>
      </c>
      <c r="AT41" s="630" t="str">
        <f t="shared" si="48"/>
        <v>AMSRE</v>
      </c>
      <c r="AU41" s="630" t="str">
        <f t="shared" si="48"/>
        <v>GOES-8/10</v>
      </c>
      <c r="AV41" s="630" t="str">
        <f t="shared" si="48"/>
        <v>MT1</v>
      </c>
      <c r="AW41" s="630" t="str">
        <f t="shared" si="48"/>
        <v>SAPHIR-DPR</v>
      </c>
      <c r="AX41" s="630" t="str">
        <f t="shared" si="48"/>
        <v>SSMI</v>
      </c>
      <c r="AY41" s="628" t="s">
        <v>63</v>
      </c>
      <c r="AZ41" s="197"/>
      <c r="BA41" s="122" t="s">
        <v>676</v>
      </c>
      <c r="BB41" s="630" t="s">
        <v>776</v>
      </c>
    </row>
    <row r="42" spans="9:54" x14ac:dyDescent="0.15">
      <c r="I42" s="45" t="s">
        <v>114</v>
      </c>
      <c r="J42" s="69">
        <f t="shared" ref="J42:M48" si="49">J53/1024</f>
        <v>255.55640031443457</v>
      </c>
      <c r="K42" s="69">
        <f t="shared" si="49"/>
        <v>10.006887042042676</v>
      </c>
      <c r="L42" s="69">
        <f t="shared" si="49"/>
        <v>80.727824847456745</v>
      </c>
      <c r="M42" s="69">
        <f t="shared" si="49"/>
        <v>3751.6461423563965</v>
      </c>
      <c r="N42" s="69">
        <f>SUM(J42:M42)</f>
        <v>4097.9372545603301</v>
      </c>
      <c r="P42" s="45" t="s">
        <v>114</v>
      </c>
      <c r="Q42" s="69">
        <f t="shared" ref="Q42:U48" si="50">Q53/1024</f>
        <v>289.42899329987011</v>
      </c>
      <c r="R42" s="69">
        <f t="shared" si="50"/>
        <v>706.66813035814357</v>
      </c>
      <c r="S42" s="69">
        <f t="shared" si="50"/>
        <v>60.098612879468362</v>
      </c>
      <c r="T42" s="69">
        <f t="shared" si="50"/>
        <v>6860.9709960473929</v>
      </c>
      <c r="U42" s="69">
        <f t="shared" si="50"/>
        <v>47.799898712802047</v>
      </c>
      <c r="V42" s="69">
        <f>SUM(Q42:U42)</f>
        <v>7964.9666312976769</v>
      </c>
      <c r="X42" s="45" t="s">
        <v>114</v>
      </c>
      <c r="Y42" s="69">
        <f t="shared" ref="Y42:AB48" si="51">Y53/1024</f>
        <v>0.33441740888883886</v>
      </c>
      <c r="Z42" s="69">
        <f t="shared" si="51"/>
        <v>7.7150545471767966</v>
      </c>
      <c r="AA42" s="69">
        <f t="shared" si="51"/>
        <v>165.25898434952052</v>
      </c>
      <c r="AB42" s="69">
        <f t="shared" si="51"/>
        <v>2.5982989308022266</v>
      </c>
      <c r="AC42" s="69">
        <f>SUM(Y42:AB42)</f>
        <v>175.90675523638839</v>
      </c>
      <c r="AE42" s="45" t="s">
        <v>114</v>
      </c>
      <c r="AF42" s="69">
        <f>AF53/1024</f>
        <v>6.2527975933335256E-3</v>
      </c>
      <c r="AG42" s="69">
        <f t="shared" ref="AG42:AP42" si="52">AG53/1024</f>
        <v>26.116753862061135</v>
      </c>
      <c r="AH42" s="69">
        <f t="shared" si="52"/>
        <v>0.72276282306211137</v>
      </c>
      <c r="AI42" s="69">
        <f t="shared" si="52"/>
        <v>2.0351241348180272E-2</v>
      </c>
      <c r="AJ42" s="69">
        <f t="shared" si="52"/>
        <v>108.77461907559375</v>
      </c>
      <c r="AK42" s="69">
        <f t="shared" si="52"/>
        <v>6.5751502535713282</v>
      </c>
      <c r="AL42" s="69">
        <f t="shared" si="52"/>
        <v>150.38403823186914</v>
      </c>
      <c r="AM42" s="69">
        <f t="shared" si="52"/>
        <v>2.8740527290683495</v>
      </c>
      <c r="AN42" s="69">
        <f t="shared" si="52"/>
        <v>3.9408626979311427</v>
      </c>
      <c r="AO42" s="69">
        <f t="shared" si="52"/>
        <v>0.11143548743802929</v>
      </c>
      <c r="AP42" s="69">
        <f t="shared" si="52"/>
        <v>2.4959010261227343E-5</v>
      </c>
      <c r="AQ42" s="69">
        <f t="shared" ref="AQ42:AX42" si="53">AQ53/1024</f>
        <v>2.0982217355594825E-2</v>
      </c>
      <c r="AR42" s="69">
        <f t="shared" si="53"/>
        <v>2.8452749102143553E-2</v>
      </c>
      <c r="AS42" s="69">
        <f t="shared" si="53"/>
        <v>2.0619398066510253</v>
      </c>
      <c r="AT42" s="69">
        <f t="shared" si="53"/>
        <v>9.170254116725117E-2</v>
      </c>
      <c r="AU42" s="69">
        <f t="shared" si="53"/>
        <v>75.166148835889459</v>
      </c>
      <c r="AV42" s="69">
        <f t="shared" si="53"/>
        <v>1.7940800944415919E-3</v>
      </c>
      <c r="AW42" s="69">
        <f t="shared" si="53"/>
        <v>1.4082238030823632E-2</v>
      </c>
      <c r="AX42" s="69">
        <f t="shared" si="53"/>
        <v>1.0169351480726563E-4</v>
      </c>
      <c r="AY42" s="396">
        <f>SUM(AF42:AX42)</f>
        <v>376.91150832035237</v>
      </c>
      <c r="BA42" s="45" t="s">
        <v>114</v>
      </c>
      <c r="BB42" s="69">
        <f t="shared" ref="BB42:BB48" si="54">BB53/1024</f>
        <v>0.93242886554253324</v>
      </c>
    </row>
    <row r="43" spans="9:54" x14ac:dyDescent="0.15">
      <c r="I43" s="45" t="s">
        <v>115</v>
      </c>
      <c r="J43" s="69">
        <f t="shared" si="49"/>
        <v>10.131698525989062</v>
      </c>
      <c r="K43" s="69">
        <f t="shared" si="49"/>
        <v>2.5431090818528807E-2</v>
      </c>
      <c r="L43" s="69">
        <f t="shared" si="49"/>
        <v>5.1423282329005762</v>
      </c>
      <c r="M43" s="69">
        <f t="shared" si="49"/>
        <v>367.83517128796092</v>
      </c>
      <c r="N43" s="69">
        <f t="shared" ref="N43:N48" si="55">SUM(J43:M43)</f>
        <v>383.13462913766909</v>
      </c>
      <c r="P43" s="45" t="s">
        <v>115</v>
      </c>
      <c r="Q43" s="69">
        <f t="shared" si="50"/>
        <v>329.42608859780569</v>
      </c>
      <c r="R43" s="69">
        <f t="shared" si="50"/>
        <v>50.319880861805274</v>
      </c>
      <c r="S43" s="69">
        <f t="shared" si="50"/>
        <v>73.586122468546776</v>
      </c>
      <c r="T43" s="69">
        <f t="shared" si="50"/>
        <v>712.92177912337308</v>
      </c>
      <c r="U43" s="69">
        <f t="shared" si="50"/>
        <v>3.3213197310942577E-2</v>
      </c>
      <c r="V43" s="69">
        <f t="shared" ref="V43:V48" si="56">SUM(Q43:U43)</f>
        <v>1166.2870842488417</v>
      </c>
      <c r="X43" s="45" t="s">
        <v>115</v>
      </c>
      <c r="Y43" s="69">
        <f t="shared" si="51"/>
        <v>5.8362349063827345E-3</v>
      </c>
      <c r="Z43" s="69">
        <f t="shared" si="51"/>
        <v>0.27908226079853127</v>
      </c>
      <c r="AA43" s="69">
        <f t="shared" si="51"/>
        <v>0.72837263412293363</v>
      </c>
      <c r="AB43" s="69">
        <f t="shared" si="51"/>
        <v>2.4661864702466112E-2</v>
      </c>
      <c r="AC43" s="69">
        <f t="shared" ref="AC43:AC48" si="57">SUM(Y43:AB43)</f>
        <v>1.0379529945303139</v>
      </c>
      <c r="AE43" s="45" t="s">
        <v>115</v>
      </c>
      <c r="AF43" s="69">
        <f t="shared" ref="AF43:AP43" si="58">AF54/1024</f>
        <v>1.6403008066845313E-4</v>
      </c>
      <c r="AG43" s="69">
        <f t="shared" si="58"/>
        <v>0.72926093399928416</v>
      </c>
      <c r="AH43" s="69">
        <f t="shared" si="58"/>
        <v>8.704141873749903E-5</v>
      </c>
      <c r="AI43" s="69">
        <f t="shared" si="58"/>
        <v>2.7358101760910353E-4</v>
      </c>
      <c r="AJ43" s="69">
        <f t="shared" si="58"/>
        <v>1.7978865661461816E-2</v>
      </c>
      <c r="AK43" s="69">
        <f t="shared" si="58"/>
        <v>1.6557100498175683E-2</v>
      </c>
      <c r="AL43" s="69">
        <f t="shared" si="58"/>
        <v>31.049751832901073</v>
      </c>
      <c r="AM43" s="69">
        <f t="shared" si="58"/>
        <v>4.0614789031678811E-4</v>
      </c>
      <c r="AN43" s="69">
        <f t="shared" si="58"/>
        <v>1.9282503581052833E-4</v>
      </c>
      <c r="AO43" s="69">
        <f t="shared" si="58"/>
        <v>1.4062210539122949E-4</v>
      </c>
      <c r="AP43" s="69">
        <f t="shared" si="58"/>
        <v>1.8146603451896191E-4</v>
      </c>
      <c r="AQ43" s="69">
        <f t="shared" ref="AQ43:AX43" si="59">AQ54/1024</f>
        <v>2.2917140631761816E-4</v>
      </c>
      <c r="AR43" s="69">
        <f t="shared" si="59"/>
        <v>4.3619197822408691E-4</v>
      </c>
      <c r="AS43" s="69">
        <f t="shared" si="59"/>
        <v>6.4181553680100391E-3</v>
      </c>
      <c r="AT43" s="69">
        <f t="shared" si="59"/>
        <v>1.0906317311309962E-4</v>
      </c>
      <c r="AU43" s="69">
        <f t="shared" si="59"/>
        <v>3.3453111946073438E-3</v>
      </c>
      <c r="AV43" s="69">
        <f t="shared" si="59"/>
        <v>5.7154908063239357E-5</v>
      </c>
      <c r="AW43" s="69">
        <f t="shared" si="59"/>
        <v>1.7985612430493263E-6</v>
      </c>
      <c r="AX43" s="69">
        <f t="shared" si="59"/>
        <v>9.7986367109115236E-5</v>
      </c>
      <c r="AY43" s="396">
        <f t="shared" ref="AY43:AY48" si="60">SUM(AF43:AX43)</f>
        <v>31.825689279599736</v>
      </c>
      <c r="BA43" s="45" t="s">
        <v>115</v>
      </c>
      <c r="BB43" s="69">
        <f t="shared" si="54"/>
        <v>2.5846268792520215E-2</v>
      </c>
    </row>
    <row r="44" spans="9:54" x14ac:dyDescent="0.15">
      <c r="I44" s="45" t="s">
        <v>540</v>
      </c>
      <c r="J44" s="69">
        <f t="shared" si="49"/>
        <v>185.2628831354873</v>
      </c>
      <c r="K44" s="69">
        <f t="shared" si="49"/>
        <v>1.7002466729300001</v>
      </c>
      <c r="L44" s="69">
        <f t="shared" si="49"/>
        <v>134.722658986167</v>
      </c>
      <c r="M44" s="69">
        <f t="shared" si="49"/>
        <v>1283.3458213009474</v>
      </c>
      <c r="N44" s="69">
        <f t="shared" si="55"/>
        <v>1605.0316100955317</v>
      </c>
      <c r="P44" s="45" t="s">
        <v>540</v>
      </c>
      <c r="Q44" s="69">
        <f t="shared" si="50"/>
        <v>9.6547428212179494</v>
      </c>
      <c r="R44" s="69">
        <f t="shared" si="50"/>
        <v>384.90074472873533</v>
      </c>
      <c r="S44" s="69">
        <f t="shared" si="50"/>
        <v>14.99156599042627</v>
      </c>
      <c r="T44" s="69">
        <f t="shared" si="50"/>
        <v>1212.4983376892187</v>
      </c>
      <c r="U44" s="69">
        <f t="shared" si="50"/>
        <v>4.1679389792616313</v>
      </c>
      <c r="V44" s="69">
        <f t="shared" si="56"/>
        <v>1626.21333020886</v>
      </c>
      <c r="X44" s="45" t="s">
        <v>540</v>
      </c>
      <c r="Y44" s="69">
        <f t="shared" si="51"/>
        <v>0.36387878457298928</v>
      </c>
      <c r="Z44" s="69">
        <f t="shared" si="51"/>
        <v>0.58590392531550584</v>
      </c>
      <c r="AA44" s="69">
        <f t="shared" si="51"/>
        <v>49.66416296603613</v>
      </c>
      <c r="AB44" s="69">
        <f t="shared" si="51"/>
        <v>0.4800251668875713</v>
      </c>
      <c r="AC44" s="69">
        <f t="shared" si="57"/>
        <v>51.093970842812197</v>
      </c>
      <c r="AE44" s="45" t="s">
        <v>540</v>
      </c>
      <c r="AF44" s="69">
        <f t="shared" ref="AF44:AP44" si="61">AF55/1024</f>
        <v>9.7710789095798826E-3</v>
      </c>
      <c r="AG44" s="69">
        <f t="shared" si="61"/>
        <v>5.5675760704289061</v>
      </c>
      <c r="AH44" s="69">
        <f t="shared" si="61"/>
        <v>0.3363483593184346</v>
      </c>
      <c r="AI44" s="69">
        <f t="shared" si="61"/>
        <v>0.20193300908522266</v>
      </c>
      <c r="AJ44" s="69">
        <f t="shared" si="61"/>
        <v>38.23538118811846</v>
      </c>
      <c r="AK44" s="69">
        <f t="shared" si="61"/>
        <v>2.183311628256885</v>
      </c>
      <c r="AL44" s="69">
        <f t="shared" si="61"/>
        <v>70.204906751297955</v>
      </c>
      <c r="AM44" s="69">
        <f t="shared" si="61"/>
        <v>0.66081209737694724</v>
      </c>
      <c r="AN44" s="69">
        <f t="shared" si="61"/>
        <v>1.6632433798804394E-3</v>
      </c>
      <c r="AO44" s="69">
        <f t="shared" si="61"/>
        <v>1.9724047601548536</v>
      </c>
      <c r="AP44" s="69">
        <f t="shared" si="61"/>
        <v>1.7202262824866894E-5</v>
      </c>
      <c r="AQ44" s="69">
        <f t="shared" ref="AQ44:AX44" si="62">AQ55/1024</f>
        <v>1.0013930300374316E-2</v>
      </c>
      <c r="AR44" s="69">
        <f t="shared" si="62"/>
        <v>0.78975477009316797</v>
      </c>
      <c r="AS44" s="69">
        <f t="shared" si="62"/>
        <v>4.2092170906471386E-3</v>
      </c>
      <c r="AT44" s="69">
        <f t="shared" si="62"/>
        <v>0.28840269797092283</v>
      </c>
      <c r="AU44" s="69">
        <f t="shared" si="62"/>
        <v>14.145874723723828</v>
      </c>
      <c r="AV44" s="69">
        <f t="shared" si="62"/>
        <v>8.2419173850212212E-6</v>
      </c>
      <c r="AW44" s="69">
        <f t="shared" si="62"/>
        <v>6.5901160269277143E-5</v>
      </c>
      <c r="AX44" s="69">
        <f t="shared" si="62"/>
        <v>2.0528569075395312E-4</v>
      </c>
      <c r="AY44" s="396">
        <f t="shared" si="60"/>
        <v>134.61266015653732</v>
      </c>
      <c r="BA44" s="45" t="s">
        <v>540</v>
      </c>
      <c r="BB44" s="69">
        <f t="shared" si="54"/>
        <v>0.9203648243028506</v>
      </c>
    </row>
    <row r="45" spans="9:54" x14ac:dyDescent="0.15">
      <c r="I45" s="45" t="s">
        <v>541</v>
      </c>
      <c r="J45" s="69">
        <f t="shared" si="49"/>
        <v>109.35935761364161</v>
      </c>
      <c r="K45" s="69">
        <f t="shared" si="49"/>
        <v>1.227594212743496</v>
      </c>
      <c r="L45" s="69">
        <f t="shared" si="49"/>
        <v>7.8019237949001754</v>
      </c>
      <c r="M45" s="69">
        <f t="shared" si="49"/>
        <v>885.12923476224898</v>
      </c>
      <c r="N45" s="69">
        <f t="shared" si="55"/>
        <v>1003.5181103835342</v>
      </c>
      <c r="P45" s="45" t="s">
        <v>541</v>
      </c>
      <c r="Q45" s="69">
        <f t="shared" si="50"/>
        <v>18.946131261955077</v>
      </c>
      <c r="R45" s="69">
        <f t="shared" si="50"/>
        <v>80.853293481869429</v>
      </c>
      <c r="S45" s="69">
        <f t="shared" si="50"/>
        <v>643.22303818078512</v>
      </c>
      <c r="T45" s="69">
        <f t="shared" si="50"/>
        <v>606.07435902003226</v>
      </c>
      <c r="U45" s="69">
        <f t="shared" si="50"/>
        <v>2.4850968348346192</v>
      </c>
      <c r="V45" s="69">
        <f t="shared" si="56"/>
        <v>1351.5819187794764</v>
      </c>
      <c r="X45" s="45" t="s">
        <v>541</v>
      </c>
      <c r="Y45" s="69">
        <f t="shared" si="51"/>
        <v>0.22310410061345409</v>
      </c>
      <c r="Z45" s="69">
        <f t="shared" si="51"/>
        <v>1.2089855763642774</v>
      </c>
      <c r="AA45" s="69">
        <f t="shared" si="51"/>
        <v>10.824208834826074</v>
      </c>
      <c r="AB45" s="69">
        <f t="shared" si="51"/>
        <v>6.8638734373962498E-3</v>
      </c>
      <c r="AC45" s="69">
        <f t="shared" si="57"/>
        <v>12.263162385241202</v>
      </c>
      <c r="AE45" s="45" t="s">
        <v>541</v>
      </c>
      <c r="AF45" s="69">
        <f t="shared" ref="AF45:AP45" si="63">AF56/1024</f>
        <v>1.1968511867962597E-2</v>
      </c>
      <c r="AG45" s="69">
        <f t="shared" si="63"/>
        <v>1.9766795926598144</v>
      </c>
      <c r="AH45" s="69">
        <f t="shared" si="63"/>
        <v>5.2715363272000097E-2</v>
      </c>
      <c r="AI45" s="69">
        <f t="shared" si="63"/>
        <v>1.6387503767873537E-2</v>
      </c>
      <c r="AJ45" s="69">
        <f t="shared" si="63"/>
        <v>9.2064673106506151E-2</v>
      </c>
      <c r="AK45" s="69">
        <f t="shared" si="63"/>
        <v>7.7866336921942975E-2</v>
      </c>
      <c r="AL45" s="69">
        <f t="shared" si="63"/>
        <v>13.316346956543359</v>
      </c>
      <c r="AM45" s="69">
        <f t="shared" si="63"/>
        <v>1.0399856719232031E-3</v>
      </c>
      <c r="AN45" s="69">
        <f t="shared" si="63"/>
        <v>1.5239482909237207E-3</v>
      </c>
      <c r="AO45" s="69">
        <f t="shared" si="63"/>
        <v>5.4303280328895115E-2</v>
      </c>
      <c r="AP45" s="69">
        <f t="shared" si="63"/>
        <v>2.0219864472892284E-4</v>
      </c>
      <c r="AQ45" s="69">
        <f t="shared" ref="AQ45:AX45" si="64">AQ56/1024</f>
        <v>1.6044152089307226E-3</v>
      </c>
      <c r="AR45" s="69">
        <f t="shared" si="64"/>
        <v>8.0609316147274512E-2</v>
      </c>
      <c r="AS45" s="69">
        <f t="shared" si="64"/>
        <v>3.6513726363409569E-3</v>
      </c>
      <c r="AT45" s="69">
        <f t="shared" si="64"/>
        <v>4.6877003660483691E-3</v>
      </c>
      <c r="AU45" s="69">
        <f t="shared" si="64"/>
        <v>7.0918599271071781</v>
      </c>
      <c r="AV45" s="69">
        <f t="shared" si="64"/>
        <v>1.5381976845674122E-4</v>
      </c>
      <c r="AW45" s="69">
        <f t="shared" si="64"/>
        <v>1.0935906266240625E-4</v>
      </c>
      <c r="AX45" s="69">
        <f t="shared" si="64"/>
        <v>2.999123262270586E-4</v>
      </c>
      <c r="AY45" s="396">
        <f t="shared" si="60"/>
        <v>22.784074173699047</v>
      </c>
      <c r="BA45" s="45" t="s">
        <v>541</v>
      </c>
      <c r="BB45" s="69">
        <f t="shared" si="54"/>
        <v>0.12638551809322948</v>
      </c>
    </row>
    <row r="46" spans="9:54" x14ac:dyDescent="0.15">
      <c r="I46" s="45" t="s">
        <v>542</v>
      </c>
      <c r="J46" s="69">
        <f t="shared" si="49"/>
        <v>8.376896486419346</v>
      </c>
      <c r="K46" s="69">
        <f t="shared" si="49"/>
        <v>2.4626982133668165E-2</v>
      </c>
      <c r="L46" s="69">
        <f t="shared" si="49"/>
        <v>0.8084316505119199</v>
      </c>
      <c r="M46" s="69">
        <f t="shared" si="49"/>
        <v>14.507911119636425</v>
      </c>
      <c r="N46" s="69">
        <f t="shared" si="55"/>
        <v>23.717866238701362</v>
      </c>
      <c r="P46" s="45" t="s">
        <v>542</v>
      </c>
      <c r="Q46" s="69">
        <f t="shared" si="50"/>
        <v>1.3482234071234376</v>
      </c>
      <c r="R46" s="69">
        <f t="shared" si="50"/>
        <v>19.654604364178319</v>
      </c>
      <c r="S46" s="69">
        <f t="shared" si="50"/>
        <v>1.3950803986517675E-4</v>
      </c>
      <c r="T46" s="69">
        <f t="shared" si="50"/>
        <v>4.8123114751069727</v>
      </c>
      <c r="U46" s="69">
        <f t="shared" si="50"/>
        <v>0.11457933370820605</v>
      </c>
      <c r="V46" s="69">
        <f t="shared" si="56"/>
        <v>25.929858088156802</v>
      </c>
      <c r="X46" s="45" t="s">
        <v>542</v>
      </c>
      <c r="Y46" s="69">
        <f t="shared" si="51"/>
        <v>4.1609710024204105E-6</v>
      </c>
      <c r="Z46" s="69">
        <f t="shared" si="51"/>
        <v>8.2374500718251458</v>
      </c>
      <c r="AA46" s="69">
        <f t="shared" si="51"/>
        <v>15.400615565725195</v>
      </c>
      <c r="AB46" s="69">
        <f t="shared" si="51"/>
        <v>0</v>
      </c>
      <c r="AC46" s="69">
        <f t="shared" si="57"/>
        <v>23.638069798521343</v>
      </c>
      <c r="AE46" s="45" t="s">
        <v>542</v>
      </c>
      <c r="AF46" s="69">
        <f t="shared" ref="AF46:AP46" si="65">AF57/1024</f>
        <v>1.0489111446076954E-7</v>
      </c>
      <c r="AG46" s="69">
        <f t="shared" si="65"/>
        <v>0.13096157020208887</v>
      </c>
      <c r="AH46" s="69">
        <f t="shared" si="65"/>
        <v>4.2079591366928024E-8</v>
      </c>
      <c r="AI46" s="69">
        <f t="shared" si="65"/>
        <v>8.2305632531642874E-8</v>
      </c>
      <c r="AJ46" s="69">
        <f t="shared" si="65"/>
        <v>1.9166715856044824E-3</v>
      </c>
      <c r="AK46" s="69">
        <f t="shared" si="65"/>
        <v>7.4028141170856445E-4</v>
      </c>
      <c r="AL46" s="69">
        <f t="shared" si="65"/>
        <v>4.3004051297002635</v>
      </c>
      <c r="AM46" s="69">
        <f t="shared" si="65"/>
        <v>0</v>
      </c>
      <c r="AN46" s="69">
        <f t="shared" si="65"/>
        <v>0</v>
      </c>
      <c r="AO46" s="69">
        <f t="shared" si="65"/>
        <v>1.6543890524189842E-7</v>
      </c>
      <c r="AP46" s="69">
        <f t="shared" si="65"/>
        <v>9.2240952653810349E-9</v>
      </c>
      <c r="AQ46" s="69">
        <f t="shared" ref="AQ46:AX46" si="66">AQ57/1024</f>
        <v>3.8280450098682131E-7</v>
      </c>
      <c r="AR46" s="69">
        <f t="shared" si="66"/>
        <v>2.6225552574032912E-7</v>
      </c>
      <c r="AS46" s="69">
        <f t="shared" si="66"/>
        <v>4.463076948013613E-6</v>
      </c>
      <c r="AT46" s="69">
        <f t="shared" si="66"/>
        <v>2.6226189220324122E-8</v>
      </c>
      <c r="AU46" s="69">
        <f t="shared" si="66"/>
        <v>4.840508154302363E-6</v>
      </c>
      <c r="AV46" s="69">
        <f t="shared" si="66"/>
        <v>3.4762706491164843E-8</v>
      </c>
      <c r="AW46" s="69">
        <f t="shared" si="66"/>
        <v>2.5318513507954687E-8</v>
      </c>
      <c r="AX46" s="69">
        <f t="shared" si="66"/>
        <v>7.6454934969660741E-6</v>
      </c>
      <c r="AY46" s="396">
        <f t="shared" si="60"/>
        <v>4.4340417372850398</v>
      </c>
      <c r="BA46" s="45" t="s">
        <v>542</v>
      </c>
      <c r="BB46" s="69">
        <f t="shared" si="54"/>
        <v>4.6977863976280761E-3</v>
      </c>
    </row>
    <row r="47" spans="9:54" x14ac:dyDescent="0.15">
      <c r="I47" s="45" t="s">
        <v>119</v>
      </c>
      <c r="J47" s="69">
        <f t="shared" si="49"/>
        <v>9.4694735593784571</v>
      </c>
      <c r="K47" s="69">
        <f t="shared" si="49"/>
        <v>0.12675155854139941</v>
      </c>
      <c r="L47" s="69">
        <f t="shared" si="49"/>
        <v>3.8146754377521484E-7</v>
      </c>
      <c r="M47" s="69">
        <f t="shared" si="49"/>
        <v>296.1083791285908</v>
      </c>
      <c r="N47" s="69">
        <f t="shared" si="55"/>
        <v>305.7046046279782</v>
      </c>
      <c r="P47" s="45" t="s">
        <v>119</v>
      </c>
      <c r="Q47" s="69">
        <f t="shared" si="50"/>
        <v>2.4238352173151658</v>
      </c>
      <c r="R47" s="69">
        <f t="shared" si="50"/>
        <v>0.37873386513729201</v>
      </c>
      <c r="S47" s="69">
        <f t="shared" si="50"/>
        <v>74.225232102868162</v>
      </c>
      <c r="T47" s="69">
        <f t="shared" si="50"/>
        <v>724.48138706100679</v>
      </c>
      <c r="U47" s="69">
        <f t="shared" si="50"/>
        <v>14.046116970090138</v>
      </c>
      <c r="V47" s="69">
        <f t="shared" si="56"/>
        <v>815.55530521641754</v>
      </c>
      <c r="X47" s="45" t="s">
        <v>119</v>
      </c>
      <c r="Y47" s="69">
        <f t="shared" si="51"/>
        <v>3.3140677260234864E-5</v>
      </c>
      <c r="Z47" s="69">
        <f t="shared" si="51"/>
        <v>7.0100376842674415E-3</v>
      </c>
      <c r="AA47" s="69">
        <f t="shared" si="51"/>
        <v>15.27254267213711</v>
      </c>
      <c r="AB47" s="69">
        <f t="shared" si="51"/>
        <v>0.2199256075300576</v>
      </c>
      <c r="AC47" s="69">
        <f t="shared" si="57"/>
        <v>15.499511458028696</v>
      </c>
      <c r="AE47" s="45" t="s">
        <v>119</v>
      </c>
      <c r="AF47" s="69">
        <f t="shared" ref="AF47:AP47" si="67">AF58/1024</f>
        <v>7.4790641519939451E-6</v>
      </c>
      <c r="AG47" s="69">
        <f t="shared" si="67"/>
        <v>0.30930590210027636</v>
      </c>
      <c r="AH47" s="69">
        <f t="shared" si="67"/>
        <v>5.9681278798962012E-6</v>
      </c>
      <c r="AI47" s="69">
        <f t="shared" si="67"/>
        <v>5.6510479926146192E-3</v>
      </c>
      <c r="AJ47" s="69">
        <f t="shared" si="67"/>
        <v>0.70512462245824215</v>
      </c>
      <c r="AK47" s="69">
        <f t="shared" si="67"/>
        <v>2.2269395794864942E-3</v>
      </c>
      <c r="AL47" s="69">
        <f t="shared" si="67"/>
        <v>1.727222299734414</v>
      </c>
      <c r="AM47" s="69">
        <f t="shared" si="67"/>
        <v>1.1730236201401563E-4</v>
      </c>
      <c r="AN47" s="69">
        <f t="shared" si="67"/>
        <v>1.2182936188764845E-6</v>
      </c>
      <c r="AO47" s="69">
        <f t="shared" si="67"/>
        <v>0.29090542475841991</v>
      </c>
      <c r="AP47" s="69">
        <f t="shared" si="67"/>
        <v>1.3231128832558106E-6</v>
      </c>
      <c r="AQ47" s="69">
        <f t="shared" ref="AQ47:AX47" si="68">AQ58/1024</f>
        <v>1.073895145964336E-5</v>
      </c>
      <c r="AR47" s="69">
        <f t="shared" si="68"/>
        <v>1.091192643798418E-5</v>
      </c>
      <c r="AS47" s="69">
        <f t="shared" si="68"/>
        <v>8.7713683569745599E-5</v>
      </c>
      <c r="AT47" s="69">
        <f t="shared" si="68"/>
        <v>1.7010825104080079E-6</v>
      </c>
      <c r="AU47" s="69">
        <f t="shared" si="68"/>
        <v>0.32532083260957717</v>
      </c>
      <c r="AV47" s="69">
        <f t="shared" si="68"/>
        <v>2.8388267310219728E-6</v>
      </c>
      <c r="AW47" s="69">
        <f t="shared" si="68"/>
        <v>1.5924042600090527E-6</v>
      </c>
      <c r="AX47" s="69">
        <f t="shared" si="68"/>
        <v>5.804816282761748E-6</v>
      </c>
      <c r="AY47" s="396">
        <f t="shared" si="60"/>
        <v>3.3660116618848308</v>
      </c>
      <c r="BA47" s="45" t="s">
        <v>119</v>
      </c>
      <c r="BB47" s="69">
        <f t="shared" si="54"/>
        <v>8.9600388218968839E-3</v>
      </c>
    </row>
    <row r="48" spans="9:54" x14ac:dyDescent="0.15">
      <c r="I48" s="45" t="s">
        <v>120</v>
      </c>
      <c r="J48" s="69">
        <f t="shared" si="49"/>
        <v>5.8526177781459376E-5</v>
      </c>
      <c r="K48" s="69">
        <f t="shared" si="49"/>
        <v>5.3257306717568947E-5</v>
      </c>
      <c r="L48" s="69">
        <f t="shared" si="49"/>
        <v>6.223372747626846E-5</v>
      </c>
      <c r="M48" s="69">
        <f t="shared" si="49"/>
        <v>2.9321164903267287</v>
      </c>
      <c r="N48" s="69">
        <f t="shared" si="55"/>
        <v>2.932290507538704</v>
      </c>
      <c r="P48" s="45" t="s">
        <v>120</v>
      </c>
      <c r="Q48" s="69">
        <f t="shared" si="50"/>
        <v>9.4517977859140921E-3</v>
      </c>
      <c r="R48" s="69">
        <f t="shared" si="50"/>
        <v>3.1243979465216307E-3</v>
      </c>
      <c r="S48" s="69">
        <f t="shared" si="50"/>
        <v>1.596841034370293E-3</v>
      </c>
      <c r="T48" s="69">
        <f t="shared" si="50"/>
        <v>0.43261417796020313</v>
      </c>
      <c r="U48" s="69">
        <f t="shared" si="50"/>
        <v>0</v>
      </c>
      <c r="V48" s="69">
        <f t="shared" si="56"/>
        <v>0.44678721472700916</v>
      </c>
      <c r="X48" s="45" t="s">
        <v>120</v>
      </c>
      <c r="Y48" s="69">
        <f t="shared" si="51"/>
        <v>2.8782869776478027E-7</v>
      </c>
      <c r="Z48" s="69">
        <f t="shared" si="51"/>
        <v>1.3679718904313574E-6</v>
      </c>
      <c r="AA48" s="69">
        <f t="shared" si="51"/>
        <v>1.4679054402222364E-5</v>
      </c>
      <c r="AB48" s="69">
        <f t="shared" si="51"/>
        <v>0</v>
      </c>
      <c r="AC48" s="69">
        <f t="shared" si="57"/>
        <v>1.6334854990418501E-5</v>
      </c>
      <c r="AE48" s="45" t="s">
        <v>120</v>
      </c>
      <c r="AF48" s="69">
        <f t="shared" ref="AF48:AP48" si="69">AF59/1024</f>
        <v>4.7119101509451853E-8</v>
      </c>
      <c r="AG48" s="69">
        <f t="shared" si="69"/>
        <v>4.3104228097945409E-7</v>
      </c>
      <c r="AH48" s="69">
        <f t="shared" si="69"/>
        <v>1.0705298336688379E-7</v>
      </c>
      <c r="AI48" s="69">
        <f t="shared" si="69"/>
        <v>0</v>
      </c>
      <c r="AJ48" s="69">
        <f t="shared" si="69"/>
        <v>5.8435671235201859E-7</v>
      </c>
      <c r="AK48" s="69">
        <f t="shared" si="69"/>
        <v>8.5842275439063087E-6</v>
      </c>
      <c r="AL48" s="69">
        <f t="shared" si="69"/>
        <v>4.5004799176240335E-7</v>
      </c>
      <c r="AM48" s="69">
        <f t="shared" si="69"/>
        <v>8.2563929026946392E-9</v>
      </c>
      <c r="AN48" s="69">
        <f t="shared" si="69"/>
        <v>9.8843884188681642E-9</v>
      </c>
      <c r="AO48" s="69">
        <f t="shared" si="69"/>
        <v>2.973229129565879E-8</v>
      </c>
      <c r="AP48" s="69">
        <f t="shared" si="69"/>
        <v>0</v>
      </c>
      <c r="AQ48" s="69">
        <f t="shared" ref="AQ48:AX48" si="70">AQ59/1024</f>
        <v>8.3109625848010149E-9</v>
      </c>
      <c r="AR48" s="69">
        <f t="shared" si="70"/>
        <v>4.1530256567057129E-8</v>
      </c>
      <c r="AS48" s="69">
        <f t="shared" si="70"/>
        <v>0</v>
      </c>
      <c r="AT48" s="69">
        <f t="shared" si="70"/>
        <v>0</v>
      </c>
      <c r="AU48" s="69">
        <f t="shared" si="70"/>
        <v>0</v>
      </c>
      <c r="AV48" s="69">
        <f t="shared" si="70"/>
        <v>8.3109625848010149E-9</v>
      </c>
      <c r="AW48" s="69">
        <f t="shared" si="70"/>
        <v>0</v>
      </c>
      <c r="AX48" s="69">
        <f t="shared" si="70"/>
        <v>0</v>
      </c>
      <c r="AY48" s="396">
        <f t="shared" si="60"/>
        <v>1.0309871868230401E-5</v>
      </c>
      <c r="BA48" s="45" t="s">
        <v>120</v>
      </c>
      <c r="BB48" s="69">
        <f t="shared" si="54"/>
        <v>4.4893142330693065E-4</v>
      </c>
    </row>
    <row r="49" spans="9:54" x14ac:dyDescent="0.15">
      <c r="I49" s="163" t="s">
        <v>63</v>
      </c>
      <c r="J49" s="178">
        <f>SUM(J42:J48)</f>
        <v>578.15676816152813</v>
      </c>
      <c r="K49" s="178">
        <f>SUM(K42:K48)</f>
        <v>13.111590816516486</v>
      </c>
      <c r="L49" s="178">
        <f>SUM(L42:L48)</f>
        <v>229.20323012713146</v>
      </c>
      <c r="M49" s="178">
        <f>SUM(M42:M48)</f>
        <v>6601.5047764461078</v>
      </c>
      <c r="N49" s="178">
        <f>SUM(N42:N48)</f>
        <v>7421.9763655512834</v>
      </c>
      <c r="P49" s="163" t="s">
        <v>63</v>
      </c>
      <c r="Q49" s="178">
        <f t="shared" ref="Q49:V49" si="71">SUM(Q42:Q48)</f>
        <v>651.23746640307331</v>
      </c>
      <c r="R49" s="178">
        <f t="shared" si="71"/>
        <v>1242.7785120578158</v>
      </c>
      <c r="S49" s="178">
        <f t="shared" si="71"/>
        <v>866.1263079711689</v>
      </c>
      <c r="T49" s="178">
        <f t="shared" si="71"/>
        <v>10122.191784594092</v>
      </c>
      <c r="U49" s="178">
        <f t="shared" si="71"/>
        <v>68.646844028007592</v>
      </c>
      <c r="V49" s="178">
        <f t="shared" si="71"/>
        <v>12950.980915054157</v>
      </c>
      <c r="X49" s="163" t="s">
        <v>63</v>
      </c>
      <c r="Y49" s="178">
        <f>SUM(Y42:Y48)</f>
        <v>0.9272741184586254</v>
      </c>
      <c r="Z49" s="178">
        <f>SUM(Z42:Z48)</f>
        <v>18.033487787136416</v>
      </c>
      <c r="AA49" s="178">
        <f>SUM(AA42:AA48)</f>
        <v>257.14890170142235</v>
      </c>
      <c r="AB49" s="178">
        <f>SUM(AB42:AB48)</f>
        <v>3.329775443359718</v>
      </c>
      <c r="AC49" s="178">
        <f>SUM(AC42:AC48)</f>
        <v>279.43943905037713</v>
      </c>
      <c r="AE49" s="170" t="s">
        <v>63</v>
      </c>
      <c r="AF49" s="171">
        <f t="shared" ref="AF49:AY49" si="72">SUM(AF42:AF48)</f>
        <v>2.8164049525912421E-2</v>
      </c>
      <c r="AG49" s="171">
        <f t="shared" si="72"/>
        <v>34.83053836249379</v>
      </c>
      <c r="AH49" s="171">
        <f t="shared" si="72"/>
        <v>1.1119197043317381</v>
      </c>
      <c r="AI49" s="171">
        <f t="shared" si="72"/>
        <v>0.24459646551713274</v>
      </c>
      <c r="AJ49" s="171">
        <f t="shared" si="72"/>
        <v>147.82708568088074</v>
      </c>
      <c r="AK49" s="171">
        <f t="shared" si="72"/>
        <v>8.8558611244670704</v>
      </c>
      <c r="AL49" s="171">
        <f t="shared" si="72"/>
        <v>270.98267165209421</v>
      </c>
      <c r="AM49" s="171">
        <f t="shared" si="72"/>
        <v>3.5364282706259438</v>
      </c>
      <c r="AN49" s="171">
        <f t="shared" si="72"/>
        <v>3.9442439428157647</v>
      </c>
      <c r="AO49" s="171">
        <f t="shared" si="72"/>
        <v>2.4291897699567859</v>
      </c>
      <c r="AP49" s="171">
        <f t="shared" si="72"/>
        <v>4.2715828931250019E-4</v>
      </c>
      <c r="AQ49" s="171">
        <f t="shared" ref="AQ49:AX49" si="73">SUM(AQ42:AQ48)</f>
        <v>3.28408643381407E-2</v>
      </c>
      <c r="AR49" s="171">
        <f t="shared" si="73"/>
        <v>0.89926424303303043</v>
      </c>
      <c r="AS49" s="171">
        <f t="shared" si="73"/>
        <v>2.0763107285065412</v>
      </c>
      <c r="AT49" s="171">
        <f t="shared" si="73"/>
        <v>0.38490372998603511</v>
      </c>
      <c r="AU49" s="171">
        <f t="shared" si="73"/>
        <v>96.732554471032813</v>
      </c>
      <c r="AV49" s="171">
        <f t="shared" si="73"/>
        <v>2.0161785887466916E-3</v>
      </c>
      <c r="AW49" s="171">
        <f t="shared" si="73"/>
        <v>1.4260914537771882E-2</v>
      </c>
      <c r="AX49" s="171">
        <f t="shared" si="73"/>
        <v>7.1832820867712035E-4</v>
      </c>
      <c r="AY49" s="505">
        <f t="shared" si="72"/>
        <v>573.93399563923026</v>
      </c>
      <c r="BA49" s="170" t="s">
        <v>63</v>
      </c>
      <c r="BB49" s="171">
        <f>SUM(BB42:BB48)</f>
        <v>2.0191322333739654</v>
      </c>
    </row>
    <row r="50" spans="9:54" x14ac:dyDescent="0.15">
      <c r="I50" s="179"/>
      <c r="P50" s="179"/>
      <c r="W50" s="179"/>
    </row>
    <row r="51" spans="9:54" x14ac:dyDescent="0.15">
      <c r="J51" s="164" t="s">
        <v>162</v>
      </c>
      <c r="P51" s="164" t="s">
        <v>162</v>
      </c>
      <c r="Q51" s="164"/>
      <c r="X51" s="164" t="s">
        <v>162</v>
      </c>
      <c r="AE51" s="164" t="s">
        <v>162</v>
      </c>
      <c r="BA51" s="164" t="s">
        <v>162</v>
      </c>
    </row>
    <row r="52" spans="9:54" ht="28" x14ac:dyDescent="0.15">
      <c r="I52" s="122" t="s">
        <v>676</v>
      </c>
      <c r="J52" s="633" t="s">
        <v>163</v>
      </c>
      <c r="K52" s="632" t="s">
        <v>151</v>
      </c>
      <c r="L52" s="632" t="s">
        <v>152</v>
      </c>
      <c r="M52" s="632" t="s">
        <v>153</v>
      </c>
      <c r="N52" s="632" t="s">
        <v>63</v>
      </c>
      <c r="O52" s="197"/>
      <c r="P52" s="122" t="s">
        <v>676</v>
      </c>
      <c r="Q52" s="631" t="s">
        <v>154</v>
      </c>
      <c r="R52" s="631" t="s">
        <v>152</v>
      </c>
      <c r="S52" s="631" t="s">
        <v>155</v>
      </c>
      <c r="T52" s="631" t="s">
        <v>153</v>
      </c>
      <c r="U52" s="631" t="s">
        <v>156</v>
      </c>
      <c r="V52" s="632" t="s">
        <v>63</v>
      </c>
      <c r="W52" s="197"/>
      <c r="X52" s="122" t="s">
        <v>676</v>
      </c>
      <c r="Y52" s="629" t="s">
        <v>157</v>
      </c>
      <c r="Z52" s="631" t="s">
        <v>158</v>
      </c>
      <c r="AA52" s="631" t="s">
        <v>159</v>
      </c>
      <c r="AB52" s="631" t="s">
        <v>160</v>
      </c>
      <c r="AC52" s="632" t="s">
        <v>63</v>
      </c>
      <c r="AD52" s="197"/>
      <c r="AE52" s="122" t="s">
        <v>676</v>
      </c>
      <c r="AF52" s="629" t="str">
        <f>AF28</f>
        <v>AIRS</v>
      </c>
      <c r="AG52" s="629" t="str">
        <f t="shared" ref="AG52:AX52" si="74">AG28</f>
        <v>AMSR-E</v>
      </c>
      <c r="AH52" s="629" t="str">
        <f t="shared" si="74"/>
        <v>AMSR2</v>
      </c>
      <c r="AI52" s="629" t="str">
        <f t="shared" si="74"/>
        <v>ATMS</v>
      </c>
      <c r="AJ52" s="629" t="str">
        <f t="shared" si="74"/>
        <v>DPR</v>
      </c>
      <c r="AK52" s="629" t="str">
        <f t="shared" si="74"/>
        <v>GMI</v>
      </c>
      <c r="AL52" s="629" t="str">
        <f t="shared" si="74"/>
        <v>IMERG</v>
      </c>
      <c r="AM52" s="629" t="str">
        <f t="shared" si="74"/>
        <v>KAPR</v>
      </c>
      <c r="AN52" s="629" t="str">
        <f t="shared" si="74"/>
        <v>KUPR</v>
      </c>
      <c r="AO52" s="629" t="str">
        <f t="shared" si="74"/>
        <v>MHS</v>
      </c>
      <c r="AP52" s="629" t="str">
        <f t="shared" si="74"/>
        <v>SAPHIR</v>
      </c>
      <c r="AQ52" s="629" t="str">
        <f t="shared" si="74"/>
        <v>SSM/I</v>
      </c>
      <c r="AR52" s="629" t="str">
        <f t="shared" si="74"/>
        <v>SSMIS</v>
      </c>
      <c r="AS52" s="629" t="str">
        <f t="shared" si="74"/>
        <v>TMI</v>
      </c>
      <c r="AT52" s="629" t="str">
        <f t="shared" si="74"/>
        <v>AMSRE</v>
      </c>
      <c r="AU52" s="629" t="str">
        <f t="shared" si="74"/>
        <v>GOES-8/10</v>
      </c>
      <c r="AV52" s="629" t="str">
        <f t="shared" si="74"/>
        <v>MT1</v>
      </c>
      <c r="AW52" s="629" t="str">
        <f t="shared" si="74"/>
        <v>SAPHIR-DPR</v>
      </c>
      <c r="AX52" s="629" t="str">
        <f t="shared" si="74"/>
        <v>SSMI</v>
      </c>
      <c r="AY52" s="628" t="s">
        <v>63</v>
      </c>
      <c r="AZ52" s="197"/>
      <c r="BA52" s="122" t="s">
        <v>676</v>
      </c>
      <c r="BB52" s="630" t="s">
        <v>776</v>
      </c>
    </row>
    <row r="53" spans="9:54" x14ac:dyDescent="0.15">
      <c r="I53" s="45" t="s">
        <v>114</v>
      </c>
      <c r="J53" s="372">
        <v>261689.753921981</v>
      </c>
      <c r="K53" s="372">
        <v>10247.0523310517</v>
      </c>
      <c r="L53" s="372">
        <v>82665.292643795707</v>
      </c>
      <c r="M53" s="372">
        <v>3841685.64977295</v>
      </c>
      <c r="N53" s="372">
        <f>SUM(J53:M53)</f>
        <v>4196287.748669778</v>
      </c>
      <c r="P53" s="45" t="s">
        <v>114</v>
      </c>
      <c r="Q53" s="372">
        <v>296375.289139067</v>
      </c>
      <c r="R53" s="372">
        <v>723628.16548673902</v>
      </c>
      <c r="S53" s="372">
        <v>61540.979588575603</v>
      </c>
      <c r="T53" s="372">
        <v>7025634.2999525303</v>
      </c>
      <c r="U53" s="372">
        <v>48947.096281909297</v>
      </c>
      <c r="V53" s="372">
        <f>SUM(Q53:U53)</f>
        <v>8156125.8304488212</v>
      </c>
      <c r="X53" s="45" t="s">
        <v>114</v>
      </c>
      <c r="Y53" s="372">
        <v>342.443426702171</v>
      </c>
      <c r="Z53" s="372">
        <v>7900.2158563090397</v>
      </c>
      <c r="AA53" s="372">
        <v>169225.19997390901</v>
      </c>
      <c r="AB53" s="372">
        <v>2660.6581051414801</v>
      </c>
      <c r="AC53" s="372">
        <f>SUM(Y53:AB53)</f>
        <v>180128.51736206171</v>
      </c>
      <c r="AE53" s="45" t="s">
        <v>114</v>
      </c>
      <c r="AF53" s="509">
        <v>6.4028647355735302</v>
      </c>
      <c r="AG53" s="509">
        <v>26743.555954750602</v>
      </c>
      <c r="AH53" s="509">
        <v>740.10913081560204</v>
      </c>
      <c r="AI53" s="509">
        <v>20.839671140536598</v>
      </c>
      <c r="AJ53" s="509">
        <v>111385.209933408</v>
      </c>
      <c r="AK53" s="509">
        <v>6732.9538596570401</v>
      </c>
      <c r="AL53" s="509">
        <v>153993.255149434</v>
      </c>
      <c r="AM53" s="509">
        <v>2943.0299945659899</v>
      </c>
      <c r="AN53" s="509">
        <v>4035.4434026814902</v>
      </c>
      <c r="AO53" s="509">
        <v>114.109939136542</v>
      </c>
      <c r="AP53" s="509">
        <v>2.5558026507496799E-2</v>
      </c>
      <c r="AQ53" s="509">
        <v>21.485790572129101</v>
      </c>
      <c r="AR53" s="509">
        <v>29.135615080594999</v>
      </c>
      <c r="AS53" s="509">
        <v>2111.4263620106499</v>
      </c>
      <c r="AT53" s="509">
        <v>93.903402155265198</v>
      </c>
      <c r="AU53" s="509">
        <v>76970.136407950806</v>
      </c>
      <c r="AV53" s="509">
        <v>1.8371380167081901</v>
      </c>
      <c r="AW53" s="509">
        <v>14.420211743563399</v>
      </c>
      <c r="AX53" s="509">
        <v>0.10413415916264</v>
      </c>
      <c r="AY53" s="509">
        <f>SUM(AF53:AX53)</f>
        <v>385957.38452004083</v>
      </c>
      <c r="BA53" s="45" t="s">
        <v>114</v>
      </c>
      <c r="BB53" s="509">
        <v>954.80715831555403</v>
      </c>
    </row>
    <row r="54" spans="9:54" x14ac:dyDescent="0.15">
      <c r="I54" s="45" t="s">
        <v>115</v>
      </c>
      <c r="J54" s="372">
        <v>10374.8592906128</v>
      </c>
      <c r="K54" s="372">
        <v>26.041436998173499</v>
      </c>
      <c r="L54" s="372">
        <v>5265.74411049019</v>
      </c>
      <c r="M54" s="372">
        <v>376663.21539887198</v>
      </c>
      <c r="N54" s="372">
        <f t="shared" ref="N54:N59" si="75">SUM(J54:M54)</f>
        <v>392329.86023697315</v>
      </c>
      <c r="P54" s="45" t="s">
        <v>115</v>
      </c>
      <c r="Q54" s="372">
        <v>337332.31472415302</v>
      </c>
      <c r="R54" s="372">
        <v>51527.5580024886</v>
      </c>
      <c r="S54" s="372">
        <v>75352.189407791899</v>
      </c>
      <c r="T54" s="372">
        <v>730031.90182233404</v>
      </c>
      <c r="U54" s="372">
        <v>34.010314046405199</v>
      </c>
      <c r="V54" s="372">
        <f t="shared" ref="V54:V59" si="76">SUM(Q54:U54)</f>
        <v>1194277.9742708139</v>
      </c>
      <c r="X54" s="45" t="s">
        <v>115</v>
      </c>
      <c r="Y54" s="372">
        <v>5.9763045441359202</v>
      </c>
      <c r="Z54" s="372">
        <v>285.78023505769602</v>
      </c>
      <c r="AA54" s="372">
        <v>745.85357734188403</v>
      </c>
      <c r="AB54" s="372">
        <v>25.253749455325298</v>
      </c>
      <c r="AC54" s="372">
        <f t="shared" ref="AC54:AC59" si="77">SUM(Y54:AB54)</f>
        <v>1062.8638663990414</v>
      </c>
      <c r="AE54" s="45" t="s">
        <v>115</v>
      </c>
      <c r="AF54" s="509">
        <v>0.16796680260449601</v>
      </c>
      <c r="AG54" s="509">
        <v>746.76319641526698</v>
      </c>
      <c r="AH54" s="509">
        <v>8.9130412787199007E-2</v>
      </c>
      <c r="AI54" s="509">
        <v>0.28014696203172201</v>
      </c>
      <c r="AJ54" s="509">
        <v>18.4103584373369</v>
      </c>
      <c r="AK54" s="509">
        <v>16.954470910131899</v>
      </c>
      <c r="AL54" s="509">
        <v>31794.945876890699</v>
      </c>
      <c r="AM54" s="509">
        <v>0.41589543968439102</v>
      </c>
      <c r="AN54" s="509">
        <v>0.19745283666998101</v>
      </c>
      <c r="AO54" s="509">
        <v>0.14399703592061899</v>
      </c>
      <c r="AP54" s="509">
        <v>0.18582121934741699</v>
      </c>
      <c r="AQ54" s="509">
        <v>0.234671520069241</v>
      </c>
      <c r="AR54" s="509">
        <v>0.446660585701465</v>
      </c>
      <c r="AS54" s="509">
        <v>6.5721910968422801</v>
      </c>
      <c r="AT54" s="509">
        <v>0.11168068926781401</v>
      </c>
      <c r="AU54" s="509">
        <v>3.4255986632779201</v>
      </c>
      <c r="AV54" s="509">
        <v>5.8526625856757102E-2</v>
      </c>
      <c r="AW54" s="509">
        <v>1.8417267128825101E-3</v>
      </c>
      <c r="AX54" s="509">
        <v>0.100338039919734</v>
      </c>
      <c r="AY54" s="509">
        <f t="shared" ref="AY54:AY59" si="78">SUM(AF54:AX54)</f>
        <v>32589.50582231013</v>
      </c>
      <c r="BA54" s="45" t="s">
        <v>115</v>
      </c>
      <c r="BB54" s="509">
        <v>26.4665792435407</v>
      </c>
    </row>
    <row r="55" spans="9:54" x14ac:dyDescent="0.15">
      <c r="I55" s="45" t="s">
        <v>540</v>
      </c>
      <c r="J55" s="372">
        <v>189709.192330739</v>
      </c>
      <c r="K55" s="372">
        <v>1741.0525930803201</v>
      </c>
      <c r="L55" s="372">
        <v>137956.00280183501</v>
      </c>
      <c r="M55" s="372">
        <v>1314146.1210121701</v>
      </c>
      <c r="N55" s="372">
        <f t="shared" si="75"/>
        <v>1643552.3687378245</v>
      </c>
      <c r="P55" s="45" t="s">
        <v>540</v>
      </c>
      <c r="Q55" s="372">
        <v>9886.4566489271801</v>
      </c>
      <c r="R55" s="372">
        <v>394138.36260222498</v>
      </c>
      <c r="S55" s="372">
        <v>15351.363574196501</v>
      </c>
      <c r="T55" s="372">
        <v>1241598.29779376</v>
      </c>
      <c r="U55" s="372">
        <v>4267.9695147639104</v>
      </c>
      <c r="V55" s="372">
        <f t="shared" si="76"/>
        <v>1665242.4501338727</v>
      </c>
      <c r="X55" s="45" t="s">
        <v>540</v>
      </c>
      <c r="Y55" s="372">
        <v>372.61187540274102</v>
      </c>
      <c r="Z55" s="372">
        <v>599.96561952307798</v>
      </c>
      <c r="AA55" s="372">
        <v>50856.102877220997</v>
      </c>
      <c r="AB55" s="372">
        <v>491.54577089287301</v>
      </c>
      <c r="AC55" s="372">
        <f t="shared" si="77"/>
        <v>52320.22614303969</v>
      </c>
      <c r="AE55" s="45" t="s">
        <v>540</v>
      </c>
      <c r="AF55" s="509">
        <v>10.0055848034098</v>
      </c>
      <c r="AG55" s="509">
        <v>5701.1978961191999</v>
      </c>
      <c r="AH55" s="509">
        <v>344.42071994207703</v>
      </c>
      <c r="AI55" s="509">
        <v>206.779401303268</v>
      </c>
      <c r="AJ55" s="509">
        <v>39153.030336633303</v>
      </c>
      <c r="AK55" s="509">
        <v>2235.7111073350502</v>
      </c>
      <c r="AL55" s="509">
        <v>71889.824513329106</v>
      </c>
      <c r="AM55" s="509">
        <v>676.67158771399397</v>
      </c>
      <c r="AN55" s="509">
        <v>1.7031612209975699</v>
      </c>
      <c r="AO55" s="509">
        <v>2019.74247439857</v>
      </c>
      <c r="AP55" s="509">
        <v>1.7615117132663699E-2</v>
      </c>
      <c r="AQ55" s="509">
        <v>10.2542646275833</v>
      </c>
      <c r="AR55" s="509">
        <v>808.708884575404</v>
      </c>
      <c r="AS55" s="509">
        <v>4.3102383008226699</v>
      </c>
      <c r="AT55" s="509">
        <v>295.32436272222498</v>
      </c>
      <c r="AU55" s="509">
        <v>14485.3757170932</v>
      </c>
      <c r="AV55" s="509">
        <v>8.4397234022617305E-3</v>
      </c>
      <c r="AW55" s="509">
        <v>6.7482788115739795E-2</v>
      </c>
      <c r="AX55" s="509">
        <v>0.210212547332048</v>
      </c>
      <c r="AY55" s="509">
        <f t="shared" si="78"/>
        <v>137843.36400029421</v>
      </c>
      <c r="BA55" s="45" t="s">
        <v>540</v>
      </c>
      <c r="BB55" s="509">
        <v>942.45358008611902</v>
      </c>
    </row>
    <row r="56" spans="9:54" x14ac:dyDescent="0.15">
      <c r="I56" s="45" t="s">
        <v>541</v>
      </c>
      <c r="J56" s="372">
        <v>111983.982196369</v>
      </c>
      <c r="K56" s="372">
        <v>1257.0564738493399</v>
      </c>
      <c r="L56" s="372">
        <v>7989.1699659777796</v>
      </c>
      <c r="M56" s="372">
        <v>906372.33639654296</v>
      </c>
      <c r="N56" s="372">
        <f t="shared" si="75"/>
        <v>1027602.5450327391</v>
      </c>
      <c r="P56" s="45" t="s">
        <v>541</v>
      </c>
      <c r="Q56" s="372">
        <v>19400.838412241999</v>
      </c>
      <c r="R56" s="372">
        <v>82793.772525434295</v>
      </c>
      <c r="S56" s="372">
        <v>658660.39109712397</v>
      </c>
      <c r="T56" s="372">
        <v>620620.14363651304</v>
      </c>
      <c r="U56" s="372">
        <v>2544.73915887065</v>
      </c>
      <c r="V56" s="372">
        <f t="shared" si="76"/>
        <v>1384019.8848301838</v>
      </c>
      <c r="X56" s="45" t="s">
        <v>541</v>
      </c>
      <c r="Y56" s="372">
        <v>228.45859902817699</v>
      </c>
      <c r="Z56" s="372">
        <v>1238.00123019702</v>
      </c>
      <c r="AA56" s="372">
        <v>11083.989846861899</v>
      </c>
      <c r="AB56" s="372">
        <v>7.0286063998937598</v>
      </c>
      <c r="AC56" s="372">
        <f t="shared" si="77"/>
        <v>12557.478282486991</v>
      </c>
      <c r="AE56" s="45" t="s">
        <v>541</v>
      </c>
      <c r="AF56" s="509">
        <v>12.255756152793699</v>
      </c>
      <c r="AG56" s="509">
        <v>2024.11990288365</v>
      </c>
      <c r="AH56" s="509">
        <v>53.9805319905281</v>
      </c>
      <c r="AI56" s="509">
        <v>16.780803858302502</v>
      </c>
      <c r="AJ56" s="509">
        <v>94.274225261062298</v>
      </c>
      <c r="AK56" s="509">
        <v>79.735129008069606</v>
      </c>
      <c r="AL56" s="509">
        <v>13635.9392835004</v>
      </c>
      <c r="AM56" s="509">
        <v>1.0649453280493599</v>
      </c>
      <c r="AN56" s="509">
        <v>1.56052304990589</v>
      </c>
      <c r="AO56" s="509">
        <v>55.606559056788598</v>
      </c>
      <c r="AP56" s="509">
        <v>0.20705141220241699</v>
      </c>
      <c r="AQ56" s="509">
        <v>1.64292117394506</v>
      </c>
      <c r="AR56" s="509">
        <v>82.543939734809101</v>
      </c>
      <c r="AS56" s="509">
        <v>3.7390055796131398</v>
      </c>
      <c r="AT56" s="509">
        <v>4.8002051748335299</v>
      </c>
      <c r="AU56" s="509">
        <v>7262.0645653577503</v>
      </c>
      <c r="AV56" s="509">
        <v>0.15751144289970301</v>
      </c>
      <c r="AW56" s="509">
        <v>0.111983680166304</v>
      </c>
      <c r="AX56" s="509">
        <v>0.30711022205650801</v>
      </c>
      <c r="AY56" s="509">
        <f t="shared" si="78"/>
        <v>23330.891953867824</v>
      </c>
      <c r="BA56" s="45" t="s">
        <v>541</v>
      </c>
      <c r="BB56" s="509">
        <v>129.41877052746699</v>
      </c>
    </row>
    <row r="57" spans="9:54" x14ac:dyDescent="0.15">
      <c r="I57" s="45" t="s">
        <v>542</v>
      </c>
      <c r="J57" s="372">
        <v>8577.9420020934103</v>
      </c>
      <c r="K57" s="372">
        <v>25.218029704876201</v>
      </c>
      <c r="L57" s="372">
        <v>827.83401012420597</v>
      </c>
      <c r="M57" s="372">
        <v>14856.100986507699</v>
      </c>
      <c r="N57" s="372">
        <f t="shared" si="75"/>
        <v>24287.095028430194</v>
      </c>
      <c r="P57" s="45" t="s">
        <v>542</v>
      </c>
      <c r="Q57" s="372">
        <v>1380.5807688944001</v>
      </c>
      <c r="R57" s="372">
        <v>20126.314868918598</v>
      </c>
      <c r="S57" s="372">
        <v>0.14285623282194099</v>
      </c>
      <c r="T57" s="372">
        <v>4927.80695050954</v>
      </c>
      <c r="U57" s="372">
        <v>117.329237717203</v>
      </c>
      <c r="V57" s="372">
        <f t="shared" si="76"/>
        <v>26552.174682272565</v>
      </c>
      <c r="X57" s="45" t="s">
        <v>542</v>
      </c>
      <c r="Y57" s="372">
        <v>4.2608343064785004E-3</v>
      </c>
      <c r="Z57" s="372">
        <v>8435.1488735489493</v>
      </c>
      <c r="AA57" s="372">
        <v>15770.2303393026</v>
      </c>
      <c r="AB57" s="372"/>
      <c r="AC57" s="372">
        <f t="shared" si="77"/>
        <v>24205.383473685855</v>
      </c>
      <c r="AE57" s="45" t="s">
        <v>542</v>
      </c>
      <c r="AF57" s="509">
        <v>1.0740850120782801E-4</v>
      </c>
      <c r="AG57" s="509">
        <v>134.10464788693901</v>
      </c>
      <c r="AH57" s="509">
        <v>4.3089501559734297E-5</v>
      </c>
      <c r="AI57" s="509">
        <v>8.4280967712402303E-5</v>
      </c>
      <c r="AJ57" s="509">
        <v>1.96267170365899</v>
      </c>
      <c r="AK57" s="509">
        <v>0.75804816558957</v>
      </c>
      <c r="AL57" s="509">
        <v>4403.6148528130698</v>
      </c>
      <c r="AM57" s="509"/>
      <c r="AN57" s="509"/>
      <c r="AO57" s="509">
        <v>1.6940943896770399E-4</v>
      </c>
      <c r="AP57" s="509">
        <v>9.4454735517501797E-6</v>
      </c>
      <c r="AQ57" s="509">
        <v>3.9199180901050503E-4</v>
      </c>
      <c r="AR57" s="509">
        <v>2.6854965835809702E-4</v>
      </c>
      <c r="AS57" s="509">
        <v>4.5701907947659397E-3</v>
      </c>
      <c r="AT57" s="509">
        <v>2.6855617761611901E-5</v>
      </c>
      <c r="AU57" s="509">
        <v>4.9566803500056197E-3</v>
      </c>
      <c r="AV57" s="509">
        <v>3.5597011446952799E-5</v>
      </c>
      <c r="AW57" s="509">
        <v>2.5926157832145599E-5</v>
      </c>
      <c r="AX57" s="509">
        <v>7.8289853408932599E-3</v>
      </c>
      <c r="AY57" s="509">
        <f t="shared" si="78"/>
        <v>4540.4587389798808</v>
      </c>
      <c r="BA57" s="45" t="s">
        <v>542</v>
      </c>
      <c r="BB57" s="509">
        <v>4.8105332711711499</v>
      </c>
    </row>
    <row r="58" spans="9:54" x14ac:dyDescent="0.15">
      <c r="I58" s="45" t="s">
        <v>119</v>
      </c>
      <c r="J58" s="372">
        <v>9696.7409248035401</v>
      </c>
      <c r="K58" s="372">
        <v>129.793595946393</v>
      </c>
      <c r="L58" s="372">
        <v>3.9062276482582E-4</v>
      </c>
      <c r="M58" s="372">
        <v>303214.98022767698</v>
      </c>
      <c r="N58" s="372">
        <f t="shared" si="75"/>
        <v>313041.51513904968</v>
      </c>
      <c r="P58" s="45" t="s">
        <v>119</v>
      </c>
      <c r="Q58" s="372">
        <v>2482.0072625307298</v>
      </c>
      <c r="R58" s="372">
        <v>387.82347790058702</v>
      </c>
      <c r="S58" s="372">
        <v>76006.637673336998</v>
      </c>
      <c r="T58" s="372">
        <v>741868.94035047095</v>
      </c>
      <c r="U58" s="372">
        <v>14383.223777372301</v>
      </c>
      <c r="V58" s="372">
        <f t="shared" si="76"/>
        <v>835128.63254161156</v>
      </c>
      <c r="X58" s="45" t="s">
        <v>119</v>
      </c>
      <c r="Y58" s="372">
        <v>3.3936053514480501E-2</v>
      </c>
      <c r="Z58" s="372">
        <v>7.1782785886898601</v>
      </c>
      <c r="AA58" s="372">
        <v>15639.083696268401</v>
      </c>
      <c r="AB58" s="372">
        <v>225.20382211077899</v>
      </c>
      <c r="AC58" s="372">
        <f t="shared" si="77"/>
        <v>15871.499733021385</v>
      </c>
      <c r="AE58" s="45" t="s">
        <v>119</v>
      </c>
      <c r="AF58" s="509">
        <v>7.6585616916417997E-3</v>
      </c>
      <c r="AG58" s="509">
        <v>316.729243750683</v>
      </c>
      <c r="AH58" s="509">
        <v>6.11136294901371E-3</v>
      </c>
      <c r="AI58" s="509">
        <v>5.78667314443737</v>
      </c>
      <c r="AJ58" s="509">
        <v>722.04761339723996</v>
      </c>
      <c r="AK58" s="509">
        <v>2.2803861293941701</v>
      </c>
      <c r="AL58" s="509">
        <v>1768.6756349280399</v>
      </c>
      <c r="AM58" s="509">
        <v>0.12011761870235201</v>
      </c>
      <c r="AN58" s="509">
        <v>1.2475326657295201E-3</v>
      </c>
      <c r="AO58" s="509">
        <v>297.88715495262198</v>
      </c>
      <c r="AP58" s="509">
        <v>1.3548675924539501E-3</v>
      </c>
      <c r="AQ58" s="509">
        <v>1.09966862946748E-2</v>
      </c>
      <c r="AR58" s="509">
        <v>1.11738126724958E-2</v>
      </c>
      <c r="AS58" s="509">
        <v>8.9818811975419494E-2</v>
      </c>
      <c r="AT58" s="509">
        <v>1.7419084906578001E-3</v>
      </c>
      <c r="AU58" s="509">
        <v>333.12853259220702</v>
      </c>
      <c r="AV58" s="509">
        <v>2.9069585725665001E-3</v>
      </c>
      <c r="AW58" s="509">
        <v>1.6306219622492699E-3</v>
      </c>
      <c r="AX58" s="509">
        <v>5.94413187354803E-3</v>
      </c>
      <c r="AY58" s="509">
        <f t="shared" si="78"/>
        <v>3446.7959417700667</v>
      </c>
      <c r="BA58" s="45" t="s">
        <v>119</v>
      </c>
      <c r="BB58" s="509">
        <v>9.1750797536224091</v>
      </c>
    </row>
    <row r="59" spans="9:54" x14ac:dyDescent="0.15">
      <c r="I59" s="45" t="s">
        <v>120</v>
      </c>
      <c r="J59" s="372">
        <v>5.9930806048214401E-2</v>
      </c>
      <c r="K59" s="372">
        <v>5.4535482078790602E-2</v>
      </c>
      <c r="L59" s="372">
        <v>6.3727336935698903E-2</v>
      </c>
      <c r="M59" s="372">
        <v>3002.4872860945702</v>
      </c>
      <c r="N59" s="372">
        <f t="shared" si="75"/>
        <v>3002.6654797196329</v>
      </c>
      <c r="P59" s="45" t="s">
        <v>120</v>
      </c>
      <c r="Q59" s="372">
        <v>9.6786409327760303</v>
      </c>
      <c r="R59" s="372">
        <v>3.1993834972381499</v>
      </c>
      <c r="S59" s="372">
        <v>1.63516521919518</v>
      </c>
      <c r="T59" s="372">
        <v>442.996918231248</v>
      </c>
      <c r="U59" s="372"/>
      <c r="V59" s="372">
        <f t="shared" si="76"/>
        <v>457.51010788045738</v>
      </c>
      <c r="X59" s="45" t="s">
        <v>120</v>
      </c>
      <c r="Y59" s="372">
        <v>2.9473658651113499E-4</v>
      </c>
      <c r="Z59" s="372">
        <v>1.40080321580171E-3</v>
      </c>
      <c r="AA59" s="372">
        <v>1.5031351707875701E-2</v>
      </c>
      <c r="AB59" s="372"/>
      <c r="AC59" s="372">
        <f t="shared" si="77"/>
        <v>1.6726891510188545E-2</v>
      </c>
      <c r="AE59" s="45" t="s">
        <v>120</v>
      </c>
      <c r="AF59" s="509">
        <v>4.8249959945678697E-5</v>
      </c>
      <c r="AG59" s="509">
        <v>4.4138729572296099E-4</v>
      </c>
      <c r="AH59" s="509">
        <v>1.09622254967689E-4</v>
      </c>
      <c r="AI59" s="509"/>
      <c r="AJ59" s="509">
        <v>5.9838127344846704E-4</v>
      </c>
      <c r="AK59" s="509">
        <v>8.7902490049600601E-3</v>
      </c>
      <c r="AL59" s="509">
        <v>4.6084914356470103E-4</v>
      </c>
      <c r="AM59" s="509">
        <v>8.4545463323593106E-6</v>
      </c>
      <c r="AN59" s="509">
        <v>1.0121613740921E-5</v>
      </c>
      <c r="AO59" s="509">
        <v>3.0445866286754601E-5</v>
      </c>
      <c r="AP59" s="509"/>
      <c r="AQ59" s="509">
        <v>8.5104256868362393E-6</v>
      </c>
      <c r="AR59" s="509">
        <v>4.2526982724666501E-5</v>
      </c>
      <c r="AS59" s="509"/>
      <c r="AT59" s="509"/>
      <c r="AU59" s="509"/>
      <c r="AV59" s="509">
        <v>8.5104256868362393E-6</v>
      </c>
      <c r="AW59" s="509"/>
      <c r="AX59" s="509"/>
      <c r="AY59" s="509">
        <f t="shared" si="78"/>
        <v>1.055730879306793E-2</v>
      </c>
      <c r="BA59" s="45" t="s">
        <v>120</v>
      </c>
      <c r="BB59" s="509">
        <v>0.45970577746629698</v>
      </c>
    </row>
    <row r="60" spans="9:54" x14ac:dyDescent="0.15">
      <c r="I60" s="163" t="s">
        <v>63</v>
      </c>
      <c r="J60" s="512">
        <f>SUM(J53:J59)</f>
        <v>592032.53059740481</v>
      </c>
      <c r="K60" s="512">
        <f>SUM(K53:K59)</f>
        <v>13426.268996112882</v>
      </c>
      <c r="L60" s="512">
        <f>SUM(L53:L59)</f>
        <v>234704.10765018262</v>
      </c>
      <c r="M60" s="512">
        <f>SUM(M53:M59)</f>
        <v>6759940.8910808144</v>
      </c>
      <c r="N60" s="512">
        <f>SUM(N53:N59)</f>
        <v>7600103.7983245142</v>
      </c>
      <c r="O60" s="387"/>
      <c r="P60" s="163" t="s">
        <v>63</v>
      </c>
      <c r="Q60" s="512">
        <f t="shared" ref="Q60:V60" si="79">SUM(Q53:Q59)</f>
        <v>666867.16559674707</v>
      </c>
      <c r="R60" s="512">
        <f t="shared" si="79"/>
        <v>1272605.1963472033</v>
      </c>
      <c r="S60" s="512">
        <f t="shared" si="79"/>
        <v>886913.33936247695</v>
      </c>
      <c r="T60" s="512">
        <f t="shared" si="79"/>
        <v>10365124.38742435</v>
      </c>
      <c r="U60" s="512">
        <f t="shared" si="79"/>
        <v>70294.368284679775</v>
      </c>
      <c r="V60" s="512">
        <f t="shared" si="79"/>
        <v>13261804.457015457</v>
      </c>
      <c r="X60" s="163" t="s">
        <v>63</v>
      </c>
      <c r="Y60" s="512">
        <f>SUM(Y53:Y59)</f>
        <v>949.52869730163241</v>
      </c>
      <c r="Z60" s="512">
        <f>SUM(Z53:Z59)</f>
        <v>18466.29149402769</v>
      </c>
      <c r="AA60" s="512">
        <f>SUM(AA53:AA59)</f>
        <v>263320.47534225648</v>
      </c>
      <c r="AB60" s="512">
        <f>SUM(AB53:AB59)</f>
        <v>3409.6900540003512</v>
      </c>
      <c r="AC60" s="512">
        <f>SUM(AC53:AC59)</f>
        <v>286145.98558758618</v>
      </c>
      <c r="AE60" s="170" t="s">
        <v>63</v>
      </c>
      <c r="AF60" s="510">
        <f t="shared" ref="AF60:AY60" si="80">SUM(AF53:AF59)</f>
        <v>28.839986714534319</v>
      </c>
      <c r="AG60" s="510">
        <f t="shared" si="80"/>
        <v>35666.471283193641</v>
      </c>
      <c r="AH60" s="510">
        <f t="shared" si="80"/>
        <v>1138.6057772356999</v>
      </c>
      <c r="AI60" s="510">
        <f t="shared" si="80"/>
        <v>250.46678068954392</v>
      </c>
      <c r="AJ60" s="510">
        <f t="shared" si="80"/>
        <v>151374.93573722188</v>
      </c>
      <c r="AK60" s="510">
        <f t="shared" si="80"/>
        <v>9068.4017914542801</v>
      </c>
      <c r="AL60" s="510">
        <f t="shared" si="80"/>
        <v>277486.25577174447</v>
      </c>
      <c r="AM60" s="510">
        <f t="shared" si="80"/>
        <v>3621.3025491209664</v>
      </c>
      <c r="AN60" s="510">
        <f t="shared" si="80"/>
        <v>4038.9057974433431</v>
      </c>
      <c r="AO60" s="510">
        <f t="shared" si="80"/>
        <v>2487.4903244357488</v>
      </c>
      <c r="AP60" s="510">
        <f t="shared" si="80"/>
        <v>0.4374100882560002</v>
      </c>
      <c r="AQ60" s="510">
        <f t="shared" si="80"/>
        <v>33.629045082256077</v>
      </c>
      <c r="AR60" s="510">
        <f t="shared" si="80"/>
        <v>920.84658486582316</v>
      </c>
      <c r="AS60" s="510">
        <f t="shared" si="80"/>
        <v>2126.1421859906982</v>
      </c>
      <c r="AT60" s="510">
        <f t="shared" si="80"/>
        <v>394.14141950569996</v>
      </c>
      <c r="AU60" s="510">
        <f t="shared" si="80"/>
        <v>99054.135778337601</v>
      </c>
      <c r="AV60" s="510">
        <f t="shared" si="80"/>
        <v>2.0645668748766122</v>
      </c>
      <c r="AW60" s="510">
        <f t="shared" si="80"/>
        <v>14.603176486678407</v>
      </c>
      <c r="AX60" s="510">
        <f t="shared" si="80"/>
        <v>0.73556808568537124</v>
      </c>
      <c r="AY60" s="510">
        <f t="shared" si="80"/>
        <v>587708.41153457179</v>
      </c>
      <c r="BA60" s="170" t="s">
        <v>63</v>
      </c>
      <c r="BB60" s="510">
        <f>SUM(BB53:BB59)</f>
        <v>2067.5914069749406</v>
      </c>
    </row>
    <row r="61" spans="9:54" x14ac:dyDescent="0.15">
      <c r="J61" s="178"/>
      <c r="K61" s="178"/>
      <c r="L61" s="178"/>
      <c r="M61" s="178"/>
      <c r="N61" s="178"/>
      <c r="Q61" s="178"/>
      <c r="R61" s="178"/>
      <c r="S61" s="178"/>
      <c r="T61" s="178"/>
      <c r="U61" s="178"/>
      <c r="V61" s="178"/>
      <c r="Y61" s="178"/>
      <c r="Z61" s="178"/>
      <c r="AA61" s="178"/>
      <c r="AB61" s="178"/>
      <c r="AC61" s="178"/>
    </row>
    <row r="62" spans="9:54" x14ac:dyDescent="0.15">
      <c r="J62" s="178"/>
      <c r="K62" s="178"/>
      <c r="L62" s="178"/>
      <c r="M62" s="178"/>
      <c r="N62" s="178"/>
      <c r="Q62" s="178"/>
      <c r="R62" s="178"/>
      <c r="S62" s="178"/>
      <c r="T62" s="178"/>
      <c r="U62" s="178"/>
      <c r="V62" s="178"/>
      <c r="Y62" s="178"/>
      <c r="Z62" s="178"/>
      <c r="AA62" s="178"/>
      <c r="AB62" s="178"/>
      <c r="AC62" s="178"/>
    </row>
    <row r="63" spans="9:54" ht="16" x14ac:dyDescent="0.2">
      <c r="J63" s="406" t="s">
        <v>133</v>
      </c>
      <c r="Q63" s="406" t="s">
        <v>134</v>
      </c>
      <c r="Y63" s="406" t="s">
        <v>135</v>
      </c>
      <c r="AF63" s="406" t="s">
        <v>764</v>
      </c>
      <c r="BB63" s="406" t="s">
        <v>776</v>
      </c>
    </row>
    <row r="64" spans="9:54" x14ac:dyDescent="0.15">
      <c r="J64" s="164" t="s">
        <v>164</v>
      </c>
      <c r="P64" s="164" t="s">
        <v>164</v>
      </c>
      <c r="Q64" s="164"/>
      <c r="X64" s="164" t="s">
        <v>164</v>
      </c>
      <c r="AD64" s="498"/>
      <c r="AE64" s="164" t="s">
        <v>164</v>
      </c>
      <c r="AF64" s="499"/>
      <c r="AG64" s="499"/>
      <c r="AH64" s="499"/>
      <c r="BA64" s="164" t="s">
        <v>890</v>
      </c>
      <c r="BB64" s="506"/>
    </row>
    <row r="65" spans="9:54" ht="28" x14ac:dyDescent="0.15">
      <c r="I65" s="122" t="s">
        <v>680</v>
      </c>
      <c r="J65" s="633" t="s">
        <v>163</v>
      </c>
      <c r="K65" s="632" t="s">
        <v>151</v>
      </c>
      <c r="L65" s="632" t="s">
        <v>152</v>
      </c>
      <c r="M65" s="632" t="s">
        <v>153</v>
      </c>
      <c r="N65" s="632" t="s">
        <v>63</v>
      </c>
      <c r="O65" s="197"/>
      <c r="P65" s="122" t="s">
        <v>649</v>
      </c>
      <c r="Q65" s="631" t="s">
        <v>154</v>
      </c>
      <c r="R65" s="631" t="s">
        <v>152</v>
      </c>
      <c r="S65" s="631" t="s">
        <v>155</v>
      </c>
      <c r="T65" s="631" t="s">
        <v>153</v>
      </c>
      <c r="U65" s="631" t="s">
        <v>156</v>
      </c>
      <c r="V65" s="628" t="s">
        <v>63</v>
      </c>
      <c r="W65" s="197"/>
      <c r="X65" s="122" t="s">
        <v>680</v>
      </c>
      <c r="Y65" s="629" t="s">
        <v>157</v>
      </c>
      <c r="Z65" s="631" t="s">
        <v>158</v>
      </c>
      <c r="AA65" s="631" t="s">
        <v>159</v>
      </c>
      <c r="AB65" s="631" t="s">
        <v>160</v>
      </c>
      <c r="AC65" s="628" t="s">
        <v>63</v>
      </c>
      <c r="AD65" s="197"/>
      <c r="AE65" s="122" t="s">
        <v>680</v>
      </c>
      <c r="AF65" s="629" t="str">
        <f>AF52</f>
        <v>AIRS</v>
      </c>
      <c r="AG65" s="629" t="str">
        <f t="shared" ref="AG65:AX65" si="81">AG52</f>
        <v>AMSR-E</v>
      </c>
      <c r="AH65" s="629" t="str">
        <f t="shared" si="81"/>
        <v>AMSR2</v>
      </c>
      <c r="AI65" s="629" t="str">
        <f t="shared" si="81"/>
        <v>ATMS</v>
      </c>
      <c r="AJ65" s="629" t="str">
        <f t="shared" si="81"/>
        <v>DPR</v>
      </c>
      <c r="AK65" s="629" t="str">
        <f t="shared" si="81"/>
        <v>GMI</v>
      </c>
      <c r="AL65" s="629" t="str">
        <f t="shared" si="81"/>
        <v>IMERG</v>
      </c>
      <c r="AM65" s="629" t="str">
        <f t="shared" si="81"/>
        <v>KAPR</v>
      </c>
      <c r="AN65" s="629" t="str">
        <f t="shared" si="81"/>
        <v>KUPR</v>
      </c>
      <c r="AO65" s="629" t="str">
        <f t="shared" si="81"/>
        <v>MHS</v>
      </c>
      <c r="AP65" s="629" t="str">
        <f t="shared" si="81"/>
        <v>SAPHIR</v>
      </c>
      <c r="AQ65" s="629" t="str">
        <f t="shared" si="81"/>
        <v>SSM/I</v>
      </c>
      <c r="AR65" s="629" t="str">
        <f t="shared" si="81"/>
        <v>SSMIS</v>
      </c>
      <c r="AS65" s="629" t="str">
        <f t="shared" si="81"/>
        <v>TMI</v>
      </c>
      <c r="AT65" s="629" t="str">
        <f t="shared" si="81"/>
        <v>AMSRE</v>
      </c>
      <c r="AU65" s="629" t="str">
        <f t="shared" si="81"/>
        <v>GOES-8/10</v>
      </c>
      <c r="AV65" s="629" t="str">
        <f t="shared" si="81"/>
        <v>MT1</v>
      </c>
      <c r="AW65" s="629" t="str">
        <f t="shared" si="81"/>
        <v>SAPHIR-DPR</v>
      </c>
      <c r="AX65" s="629" t="str">
        <f t="shared" si="81"/>
        <v>SSMI</v>
      </c>
      <c r="AY65" s="628" t="s">
        <v>63</v>
      </c>
      <c r="AZ65" s="197"/>
      <c r="BA65" s="122" t="s">
        <v>680</v>
      </c>
      <c r="BB65" s="630" t="s">
        <v>776</v>
      </c>
    </row>
    <row r="66" spans="9:54" x14ac:dyDescent="0.15">
      <c r="I66" s="45" t="s">
        <v>114</v>
      </c>
      <c r="J66" s="173">
        <v>12859</v>
      </c>
      <c r="K66" s="173">
        <v>2995</v>
      </c>
      <c r="L66" s="173">
        <v>73</v>
      </c>
      <c r="M66" s="173">
        <v>263119</v>
      </c>
      <c r="N66" s="173">
        <f>SUM(J66:M66)</f>
        <v>279046</v>
      </c>
      <c r="P66" s="45" t="s">
        <v>114</v>
      </c>
      <c r="Q66" s="173">
        <v>94132</v>
      </c>
      <c r="R66" s="173">
        <v>528</v>
      </c>
      <c r="S66" s="173">
        <v>195</v>
      </c>
      <c r="T66" s="173">
        <v>258837</v>
      </c>
      <c r="U66" s="482">
        <v>229</v>
      </c>
      <c r="V66" s="173">
        <f>SUM(Q66:U66)</f>
        <v>353921</v>
      </c>
      <c r="X66" s="45" t="s">
        <v>114</v>
      </c>
      <c r="Y66" s="398">
        <v>159</v>
      </c>
      <c r="Z66" s="398">
        <v>2205</v>
      </c>
      <c r="AA66" s="398">
        <v>8392</v>
      </c>
      <c r="AB66" s="398">
        <v>82</v>
      </c>
      <c r="AC66" s="398">
        <f>SUM(Y66:AB66)</f>
        <v>10838</v>
      </c>
      <c r="AE66" s="45" t="s">
        <v>114</v>
      </c>
      <c r="AF66" s="398">
        <v>452</v>
      </c>
      <c r="AG66" s="398">
        <v>3526</v>
      </c>
      <c r="AH66" s="398">
        <v>447</v>
      </c>
      <c r="AI66" s="398">
        <v>618</v>
      </c>
      <c r="AJ66" s="398">
        <v>1081</v>
      </c>
      <c r="AK66" s="398">
        <v>986</v>
      </c>
      <c r="AL66" s="398">
        <v>5603</v>
      </c>
      <c r="AM66" s="398">
        <v>34</v>
      </c>
      <c r="AN66" s="398">
        <v>37</v>
      </c>
      <c r="AO66" s="398">
        <v>594</v>
      </c>
      <c r="AP66" s="398">
        <v>458</v>
      </c>
      <c r="AQ66" s="398">
        <v>616</v>
      </c>
      <c r="AR66" s="398">
        <v>636</v>
      </c>
      <c r="AS66" s="398">
        <v>994</v>
      </c>
      <c r="AT66" s="398">
        <v>38</v>
      </c>
      <c r="AU66" s="398">
        <v>889</v>
      </c>
      <c r="AV66" s="398">
        <v>38</v>
      </c>
      <c r="AW66" s="398">
        <v>33</v>
      </c>
      <c r="AX66" s="398">
        <v>196</v>
      </c>
      <c r="AY66" s="398">
        <f>SUM(AF66:AX66)</f>
        <v>17276</v>
      </c>
      <c r="BA66" s="45" t="s">
        <v>114</v>
      </c>
      <c r="BB66" s="398">
        <v>935</v>
      </c>
    </row>
    <row r="67" spans="9:54" x14ac:dyDescent="0.15">
      <c r="I67" s="45" t="s">
        <v>115</v>
      </c>
      <c r="J67" s="173">
        <v>2200</v>
      </c>
      <c r="K67" s="173">
        <v>296</v>
      </c>
      <c r="L67" s="173">
        <v>8</v>
      </c>
      <c r="M67" s="173">
        <v>131353</v>
      </c>
      <c r="N67" s="173">
        <f t="shared" ref="N67:N72" si="82">SUM(J67:M67)</f>
        <v>133857</v>
      </c>
      <c r="P67" s="45" t="s">
        <v>115</v>
      </c>
      <c r="Q67" s="173">
        <v>3287</v>
      </c>
      <c r="R67" s="173">
        <v>126</v>
      </c>
      <c r="S67" s="173">
        <v>390</v>
      </c>
      <c r="T67" s="173">
        <v>116765</v>
      </c>
      <c r="U67" s="482">
        <v>108</v>
      </c>
      <c r="V67" s="173">
        <f t="shared" ref="V67:V72" si="83">SUM(Q67:U67)</f>
        <v>120676</v>
      </c>
      <c r="X67" s="45" t="s">
        <v>115</v>
      </c>
      <c r="Y67" s="398">
        <v>362</v>
      </c>
      <c r="Z67" s="398">
        <v>1270</v>
      </c>
      <c r="AA67" s="398">
        <v>1388</v>
      </c>
      <c r="AB67" s="398">
        <v>223</v>
      </c>
      <c r="AC67" s="398">
        <f t="shared" ref="AC67:AC72" si="84">SUM(Y67:AB67)</f>
        <v>3243</v>
      </c>
      <c r="AE67" s="45" t="s">
        <v>115</v>
      </c>
      <c r="AF67" s="398">
        <v>22</v>
      </c>
      <c r="AG67" s="398">
        <v>1217</v>
      </c>
      <c r="AH67" s="398">
        <v>17</v>
      </c>
      <c r="AI67" s="398">
        <v>25</v>
      </c>
      <c r="AJ67" s="398">
        <v>58</v>
      </c>
      <c r="AK67" s="398">
        <v>124</v>
      </c>
      <c r="AL67" s="398">
        <v>312</v>
      </c>
      <c r="AM67" s="398">
        <v>11</v>
      </c>
      <c r="AN67" s="398">
        <v>10</v>
      </c>
      <c r="AO67" s="398">
        <v>18</v>
      </c>
      <c r="AP67" s="398">
        <v>12</v>
      </c>
      <c r="AQ67" s="398">
        <v>19</v>
      </c>
      <c r="AR67" s="398">
        <v>27</v>
      </c>
      <c r="AS67" s="398">
        <v>216</v>
      </c>
      <c r="AT67" s="398">
        <v>13</v>
      </c>
      <c r="AU67" s="398">
        <v>858</v>
      </c>
      <c r="AV67" s="398">
        <v>12</v>
      </c>
      <c r="AW67" s="398">
        <v>5</v>
      </c>
      <c r="AX67" s="398">
        <v>15</v>
      </c>
      <c r="AY67" s="398">
        <f t="shared" ref="AY67:AY72" si="85">SUM(AF67:AX67)</f>
        <v>2991</v>
      </c>
      <c r="BA67" s="45" t="s">
        <v>115</v>
      </c>
      <c r="BB67" s="398">
        <v>335</v>
      </c>
    </row>
    <row r="68" spans="9:54" x14ac:dyDescent="0.15">
      <c r="I68" s="45" t="s">
        <v>540</v>
      </c>
      <c r="J68" s="173">
        <v>1292</v>
      </c>
      <c r="K68" s="173">
        <v>161</v>
      </c>
      <c r="L68" s="173">
        <v>31</v>
      </c>
      <c r="M68" s="173">
        <v>5436</v>
      </c>
      <c r="N68" s="173">
        <f t="shared" si="82"/>
        <v>6920</v>
      </c>
      <c r="P68" s="45" t="s">
        <v>540</v>
      </c>
      <c r="Q68" s="173">
        <v>5003</v>
      </c>
      <c r="R68" s="173">
        <v>384</v>
      </c>
      <c r="S68" s="173">
        <v>77</v>
      </c>
      <c r="T68" s="173">
        <v>3795</v>
      </c>
      <c r="U68" s="482">
        <v>56</v>
      </c>
      <c r="V68" s="173">
        <f t="shared" si="83"/>
        <v>9315</v>
      </c>
      <c r="X68" s="45" t="s">
        <v>540</v>
      </c>
      <c r="Y68" s="398">
        <v>10</v>
      </c>
      <c r="Z68" s="398">
        <v>100</v>
      </c>
      <c r="AA68" s="398">
        <v>553</v>
      </c>
      <c r="AB68" s="398">
        <v>28</v>
      </c>
      <c r="AC68" s="398">
        <f t="shared" si="84"/>
        <v>691</v>
      </c>
      <c r="AE68" s="45" t="s">
        <v>540</v>
      </c>
      <c r="AF68" s="398">
        <v>7</v>
      </c>
      <c r="AG68" s="398">
        <v>286</v>
      </c>
      <c r="AH68" s="398">
        <v>19</v>
      </c>
      <c r="AI68" s="398">
        <v>14</v>
      </c>
      <c r="AJ68" s="398">
        <v>64</v>
      </c>
      <c r="AK68" s="398">
        <v>61</v>
      </c>
      <c r="AL68" s="398">
        <v>474</v>
      </c>
      <c r="AM68" s="398">
        <v>5</v>
      </c>
      <c r="AN68" s="398">
        <v>3</v>
      </c>
      <c r="AO68" s="398">
        <v>12</v>
      </c>
      <c r="AP68" s="398">
        <v>5</v>
      </c>
      <c r="AQ68" s="398">
        <v>16</v>
      </c>
      <c r="AR68" s="398">
        <v>13</v>
      </c>
      <c r="AS68" s="398">
        <v>13</v>
      </c>
      <c r="AT68" s="398">
        <v>7</v>
      </c>
      <c r="AU68" s="398">
        <v>43</v>
      </c>
      <c r="AV68" s="398">
        <v>3</v>
      </c>
      <c r="AW68" s="398">
        <v>2</v>
      </c>
      <c r="AX68" s="398">
        <v>3</v>
      </c>
      <c r="AY68" s="398">
        <f t="shared" si="85"/>
        <v>1050</v>
      </c>
      <c r="BA68" s="45" t="s">
        <v>540</v>
      </c>
      <c r="BB68" s="398">
        <v>117</v>
      </c>
    </row>
    <row r="69" spans="9:54" x14ac:dyDescent="0.15">
      <c r="I69" s="45" t="s">
        <v>541</v>
      </c>
      <c r="J69" s="173">
        <v>555</v>
      </c>
      <c r="K69" s="173">
        <v>108</v>
      </c>
      <c r="L69" s="173">
        <v>28</v>
      </c>
      <c r="M69" s="173">
        <v>1872</v>
      </c>
      <c r="N69" s="173">
        <f t="shared" si="82"/>
        <v>2563</v>
      </c>
      <c r="P69" s="45" t="s">
        <v>541</v>
      </c>
      <c r="Q69" s="173">
        <v>1269</v>
      </c>
      <c r="R69" s="173">
        <v>187</v>
      </c>
      <c r="S69" s="173">
        <v>105</v>
      </c>
      <c r="T69" s="173">
        <v>1370</v>
      </c>
      <c r="U69" s="482">
        <v>105</v>
      </c>
      <c r="V69" s="173">
        <f t="shared" si="83"/>
        <v>3036</v>
      </c>
      <c r="X69" s="45" t="s">
        <v>541</v>
      </c>
      <c r="Y69" s="398">
        <v>18</v>
      </c>
      <c r="Z69" s="398">
        <v>102</v>
      </c>
      <c r="AA69" s="398">
        <v>318</v>
      </c>
      <c r="AB69" s="398">
        <v>92</v>
      </c>
      <c r="AC69" s="398">
        <f t="shared" si="84"/>
        <v>530</v>
      </c>
      <c r="AE69" s="45" t="s">
        <v>541</v>
      </c>
      <c r="AF69" s="398">
        <v>5</v>
      </c>
      <c r="AG69" s="398">
        <v>127</v>
      </c>
      <c r="AH69" s="398">
        <v>12</v>
      </c>
      <c r="AI69" s="398">
        <v>18</v>
      </c>
      <c r="AJ69" s="398">
        <v>39</v>
      </c>
      <c r="AK69" s="398">
        <v>72</v>
      </c>
      <c r="AL69" s="398">
        <v>228</v>
      </c>
      <c r="AM69" s="398">
        <v>5</v>
      </c>
      <c r="AN69" s="398">
        <v>6</v>
      </c>
      <c r="AO69" s="398">
        <v>13</v>
      </c>
      <c r="AP69" s="398">
        <v>7</v>
      </c>
      <c r="AQ69" s="398">
        <v>21</v>
      </c>
      <c r="AR69" s="398">
        <v>17</v>
      </c>
      <c r="AS69" s="398">
        <v>8</v>
      </c>
      <c r="AT69" s="398">
        <v>6</v>
      </c>
      <c r="AU69" s="398">
        <v>17</v>
      </c>
      <c r="AV69" s="398">
        <v>6</v>
      </c>
      <c r="AW69" s="398">
        <v>6</v>
      </c>
      <c r="AX69" s="398">
        <v>14</v>
      </c>
      <c r="AY69" s="398">
        <f t="shared" si="85"/>
        <v>627</v>
      </c>
      <c r="BA69" s="45" t="s">
        <v>541</v>
      </c>
      <c r="BB69" s="398">
        <v>90</v>
      </c>
    </row>
    <row r="70" spans="9:54" x14ac:dyDescent="0.15">
      <c r="I70" s="45" t="s">
        <v>542</v>
      </c>
      <c r="J70" s="173">
        <v>79</v>
      </c>
      <c r="K70" s="173">
        <v>12</v>
      </c>
      <c r="L70" s="173">
        <v>3</v>
      </c>
      <c r="M70" s="173">
        <v>402</v>
      </c>
      <c r="N70" s="173">
        <f t="shared" si="82"/>
        <v>496</v>
      </c>
      <c r="P70" s="45" t="s">
        <v>542</v>
      </c>
      <c r="Q70" s="173">
        <v>134</v>
      </c>
      <c r="R70" s="173">
        <v>17</v>
      </c>
      <c r="S70" s="173">
        <v>1</v>
      </c>
      <c r="T70" s="173">
        <v>233</v>
      </c>
      <c r="U70" s="482">
        <v>3</v>
      </c>
      <c r="V70" s="173">
        <f t="shared" si="83"/>
        <v>388</v>
      </c>
      <c r="X70" s="45" t="s">
        <v>542</v>
      </c>
      <c r="Y70" s="398">
        <v>2</v>
      </c>
      <c r="Z70" s="398">
        <v>17</v>
      </c>
      <c r="AA70" s="398">
        <v>24</v>
      </c>
      <c r="AB70" s="398"/>
      <c r="AC70" s="398">
        <f t="shared" si="84"/>
        <v>43</v>
      </c>
      <c r="AE70" s="45" t="s">
        <v>542</v>
      </c>
      <c r="AF70" s="398">
        <v>1</v>
      </c>
      <c r="AG70" s="398">
        <v>17</v>
      </c>
      <c r="AH70" s="398">
        <v>2</v>
      </c>
      <c r="AI70" s="398">
        <v>2</v>
      </c>
      <c r="AJ70" s="398">
        <v>3</v>
      </c>
      <c r="AK70" s="398">
        <v>6</v>
      </c>
      <c r="AL70" s="398">
        <v>26</v>
      </c>
      <c r="AM70" s="398"/>
      <c r="AN70" s="398"/>
      <c r="AO70" s="398">
        <v>1</v>
      </c>
      <c r="AP70" s="398">
        <v>1</v>
      </c>
      <c r="AQ70" s="398">
        <v>2</v>
      </c>
      <c r="AR70" s="398">
        <v>2</v>
      </c>
      <c r="AS70" s="398">
        <v>1</v>
      </c>
      <c r="AT70" s="398">
        <v>1</v>
      </c>
      <c r="AU70" s="398">
        <v>1</v>
      </c>
      <c r="AV70" s="398">
        <v>1</v>
      </c>
      <c r="AW70" s="398">
        <v>1</v>
      </c>
      <c r="AX70" s="398">
        <v>3</v>
      </c>
      <c r="AY70" s="398">
        <f t="shared" si="85"/>
        <v>71</v>
      </c>
      <c r="BA70" s="45" t="s">
        <v>542</v>
      </c>
      <c r="BB70" s="398">
        <v>10</v>
      </c>
    </row>
    <row r="71" spans="9:54" x14ac:dyDescent="0.15">
      <c r="I71" s="45" t="s">
        <v>119</v>
      </c>
      <c r="J71" s="173">
        <v>1626</v>
      </c>
      <c r="K71" s="173">
        <v>102</v>
      </c>
      <c r="L71" s="173">
        <v>1</v>
      </c>
      <c r="M71" s="173">
        <v>29138</v>
      </c>
      <c r="N71" s="173">
        <f t="shared" si="82"/>
        <v>30867</v>
      </c>
      <c r="P71" s="45" t="s">
        <v>119</v>
      </c>
      <c r="Q71" s="173">
        <v>1828</v>
      </c>
      <c r="R71" s="173">
        <v>5</v>
      </c>
      <c r="S71" s="173">
        <v>13</v>
      </c>
      <c r="T71" s="173">
        <v>10030</v>
      </c>
      <c r="U71" s="482">
        <v>10</v>
      </c>
      <c r="V71" s="173">
        <f t="shared" si="83"/>
        <v>11886</v>
      </c>
      <c r="X71" s="45" t="s">
        <v>119</v>
      </c>
      <c r="Y71" s="398">
        <v>23</v>
      </c>
      <c r="Z71" s="398">
        <v>112</v>
      </c>
      <c r="AA71" s="398">
        <v>569</v>
      </c>
      <c r="AB71" s="398">
        <v>4</v>
      </c>
      <c r="AC71" s="398">
        <f t="shared" si="84"/>
        <v>708</v>
      </c>
      <c r="AE71" s="45" t="s">
        <v>119</v>
      </c>
      <c r="AF71" s="398">
        <v>9</v>
      </c>
      <c r="AG71" s="398">
        <v>211</v>
      </c>
      <c r="AH71" s="398">
        <v>12</v>
      </c>
      <c r="AI71" s="398">
        <v>19</v>
      </c>
      <c r="AJ71" s="398">
        <v>47</v>
      </c>
      <c r="AK71" s="398">
        <v>60</v>
      </c>
      <c r="AL71" s="398">
        <v>375</v>
      </c>
      <c r="AM71" s="398">
        <v>3</v>
      </c>
      <c r="AN71" s="398">
        <v>4</v>
      </c>
      <c r="AO71" s="398">
        <v>12</v>
      </c>
      <c r="AP71" s="398">
        <v>1</v>
      </c>
      <c r="AQ71" s="398">
        <v>10</v>
      </c>
      <c r="AR71" s="398">
        <v>22</v>
      </c>
      <c r="AS71" s="398">
        <v>18</v>
      </c>
      <c r="AT71" s="398">
        <v>4</v>
      </c>
      <c r="AU71" s="398">
        <v>30</v>
      </c>
      <c r="AV71" s="398">
        <v>7</v>
      </c>
      <c r="AW71" s="398">
        <v>7</v>
      </c>
      <c r="AX71" s="398">
        <v>1</v>
      </c>
      <c r="AY71" s="398">
        <f t="shared" si="85"/>
        <v>852</v>
      </c>
      <c r="BA71" s="45" t="s">
        <v>119</v>
      </c>
      <c r="BB71" s="398">
        <v>132</v>
      </c>
    </row>
    <row r="72" spans="9:54" x14ac:dyDescent="0.15">
      <c r="I72" s="45" t="s">
        <v>120</v>
      </c>
      <c r="J72" s="173">
        <v>54</v>
      </c>
      <c r="K72" s="173">
        <v>104</v>
      </c>
      <c r="L72" s="173">
        <v>1</v>
      </c>
      <c r="M72" s="173">
        <v>1506</v>
      </c>
      <c r="N72" s="173">
        <f t="shared" si="82"/>
        <v>1665</v>
      </c>
      <c r="P72" s="45" t="s">
        <v>120</v>
      </c>
      <c r="Q72" s="173">
        <v>140</v>
      </c>
      <c r="R72" s="173">
        <v>3</v>
      </c>
      <c r="S72" s="173">
        <v>2</v>
      </c>
      <c r="T72" s="173">
        <v>832</v>
      </c>
      <c r="U72" s="482"/>
      <c r="V72" s="173">
        <f t="shared" si="83"/>
        <v>977</v>
      </c>
      <c r="X72" s="45" t="s">
        <v>120</v>
      </c>
      <c r="Y72" s="398">
        <v>1</v>
      </c>
      <c r="Z72" s="398">
        <v>18</v>
      </c>
      <c r="AA72" s="398">
        <v>33</v>
      </c>
      <c r="AB72" s="398"/>
      <c r="AC72" s="398">
        <f t="shared" si="84"/>
        <v>52</v>
      </c>
      <c r="AE72" s="45" t="s">
        <v>120</v>
      </c>
      <c r="AF72" s="398">
        <v>4</v>
      </c>
      <c r="AG72" s="398">
        <v>4</v>
      </c>
      <c r="AH72" s="398">
        <v>5</v>
      </c>
      <c r="AI72" s="398"/>
      <c r="AJ72" s="398">
        <v>13</v>
      </c>
      <c r="AK72" s="398">
        <v>51</v>
      </c>
      <c r="AL72" s="398">
        <v>9</v>
      </c>
      <c r="AM72" s="398">
        <v>1</v>
      </c>
      <c r="AN72" s="398">
        <v>1</v>
      </c>
      <c r="AO72" s="398">
        <v>3</v>
      </c>
      <c r="AP72" s="398"/>
      <c r="AQ72" s="398">
        <v>1</v>
      </c>
      <c r="AR72" s="398">
        <v>3</v>
      </c>
      <c r="AS72" s="398"/>
      <c r="AT72" s="398"/>
      <c r="AU72" s="398"/>
      <c r="AV72" s="398">
        <v>1</v>
      </c>
      <c r="AW72" s="398"/>
      <c r="AX72" s="398"/>
      <c r="AY72" s="398">
        <f t="shared" si="85"/>
        <v>96</v>
      </c>
      <c r="BA72" s="45" t="s">
        <v>120</v>
      </c>
      <c r="BB72" s="398">
        <v>43</v>
      </c>
    </row>
    <row r="73" spans="9:54" x14ac:dyDescent="0.15">
      <c r="I73" s="163" t="s">
        <v>63</v>
      </c>
      <c r="J73" s="180">
        <f>SUM(J66:J72)</f>
        <v>18665</v>
      </c>
      <c r="K73" s="180">
        <f>SUM(K66:K72)</f>
        <v>3778</v>
      </c>
      <c r="L73" s="180">
        <f>SUM(L66:L72)</f>
        <v>145</v>
      </c>
      <c r="M73" s="180">
        <f>SUM(M66:M72)</f>
        <v>432826</v>
      </c>
      <c r="N73" s="180">
        <f>SUM(N66:N72)</f>
        <v>455414</v>
      </c>
      <c r="P73" s="163" t="s">
        <v>63</v>
      </c>
      <c r="Q73" s="180">
        <f t="shared" ref="Q73:V73" si="86">SUM(Q66:Q72)</f>
        <v>105793</v>
      </c>
      <c r="R73" s="180">
        <f t="shared" si="86"/>
        <v>1250</v>
      </c>
      <c r="S73" s="180">
        <f t="shared" si="86"/>
        <v>783</v>
      </c>
      <c r="T73" s="180">
        <f t="shared" si="86"/>
        <v>391862</v>
      </c>
      <c r="U73" s="180">
        <f t="shared" si="86"/>
        <v>511</v>
      </c>
      <c r="V73" s="180">
        <f t="shared" si="86"/>
        <v>500199</v>
      </c>
      <c r="X73" s="163" t="s">
        <v>63</v>
      </c>
      <c r="Y73" s="399">
        <f>SUM(Y66:Y72)</f>
        <v>575</v>
      </c>
      <c r="Z73" s="399">
        <f>SUM(Z66:Z72)</f>
        <v>3824</v>
      </c>
      <c r="AA73" s="399">
        <f>SUM(AA66:AA72)</f>
        <v>11277</v>
      </c>
      <c r="AB73" s="399">
        <f>SUM(AB66:AB72)</f>
        <v>429</v>
      </c>
      <c r="AC73" s="399">
        <f>SUM(AC66:AC72)</f>
        <v>16105</v>
      </c>
      <c r="AE73" s="163" t="s">
        <v>63</v>
      </c>
      <c r="AF73" s="399">
        <f t="shared" ref="AF73:AY73" si="87">SUM(AF66:AF72)</f>
        <v>500</v>
      </c>
      <c r="AG73" s="399">
        <f t="shared" si="87"/>
        <v>5388</v>
      </c>
      <c r="AH73" s="399">
        <f t="shared" si="87"/>
        <v>514</v>
      </c>
      <c r="AI73" s="399">
        <f t="shared" si="87"/>
        <v>696</v>
      </c>
      <c r="AJ73" s="399">
        <f t="shared" si="87"/>
        <v>1305</v>
      </c>
      <c r="AK73" s="399">
        <f t="shared" si="87"/>
        <v>1360</v>
      </c>
      <c r="AL73" s="399">
        <f t="shared" si="87"/>
        <v>7027</v>
      </c>
      <c r="AM73" s="399">
        <f t="shared" si="87"/>
        <v>59</v>
      </c>
      <c r="AN73" s="399">
        <f t="shared" si="87"/>
        <v>61</v>
      </c>
      <c r="AO73" s="399">
        <f t="shared" si="87"/>
        <v>653</v>
      </c>
      <c r="AP73" s="399">
        <f t="shared" si="87"/>
        <v>484</v>
      </c>
      <c r="AQ73" s="399">
        <f t="shared" si="87"/>
        <v>685</v>
      </c>
      <c r="AR73" s="399">
        <f t="shared" si="87"/>
        <v>720</v>
      </c>
      <c r="AS73" s="399">
        <f t="shared" si="87"/>
        <v>1250</v>
      </c>
      <c r="AT73" s="399">
        <f t="shared" si="87"/>
        <v>69</v>
      </c>
      <c r="AU73" s="399">
        <f t="shared" si="87"/>
        <v>1838</v>
      </c>
      <c r="AV73" s="399">
        <f t="shared" si="87"/>
        <v>68</v>
      </c>
      <c r="AW73" s="399">
        <f t="shared" si="87"/>
        <v>54</v>
      </c>
      <c r="AX73" s="399">
        <f t="shared" si="87"/>
        <v>232</v>
      </c>
      <c r="AY73" s="399">
        <f t="shared" si="87"/>
        <v>22963</v>
      </c>
      <c r="BA73" s="163" t="s">
        <v>63</v>
      </c>
      <c r="BB73" s="508">
        <f>SUM(BB66:BB72)</f>
        <v>1662</v>
      </c>
    </row>
    <row r="74" spans="9:54" x14ac:dyDescent="0.15">
      <c r="BB74" s="507"/>
    </row>
    <row r="75" spans="9:54" x14ac:dyDescent="0.15">
      <c r="I75"/>
      <c r="J75"/>
      <c r="K75"/>
      <c r="L75"/>
      <c r="M75"/>
      <c r="N75"/>
      <c r="O75"/>
      <c r="P75"/>
      <c r="Q75"/>
      <c r="R75"/>
      <c r="S75"/>
      <c r="T75"/>
      <c r="U75"/>
      <c r="V75"/>
      <c r="W75"/>
      <c r="X75"/>
      <c r="Y75"/>
      <c r="Z75"/>
      <c r="AA75"/>
      <c r="AB75"/>
      <c r="AC75"/>
    </row>
    <row r="76" spans="9:54" x14ac:dyDescent="0.15">
      <c r="I76"/>
      <c r="J76"/>
      <c r="K76"/>
      <c r="L76"/>
      <c r="M76"/>
      <c r="N76"/>
      <c r="O76"/>
      <c r="P76"/>
      <c r="Q76"/>
      <c r="R76"/>
      <c r="S76"/>
      <c r="T76"/>
      <c r="U76"/>
      <c r="V76"/>
      <c r="W76"/>
      <c r="X76"/>
      <c r="Y76"/>
      <c r="Z76"/>
      <c r="AA76"/>
      <c r="AB76"/>
      <c r="AC76"/>
      <c r="AE76" s="402"/>
      <c r="AF76" s="235"/>
      <c r="AG76" s="235"/>
      <c r="AH76" s="235"/>
      <c r="AI76" s="235"/>
    </row>
    <row r="77" spans="9:54" x14ac:dyDescent="0.15">
      <c r="I77"/>
      <c r="J77"/>
      <c r="K77"/>
      <c r="L77"/>
      <c r="M77"/>
      <c r="N77"/>
      <c r="O77"/>
      <c r="P77"/>
      <c r="Q77"/>
      <c r="R77"/>
      <c r="S77"/>
      <c r="T77"/>
      <c r="U77"/>
      <c r="V77"/>
      <c r="W77"/>
      <c r="X77"/>
      <c r="Y77"/>
      <c r="Z77"/>
      <c r="AA77"/>
      <c r="AB77"/>
      <c r="AC77"/>
      <c r="AE77" s="235"/>
      <c r="AF77" s="235"/>
      <c r="AG77" s="235"/>
      <c r="AH77" s="235"/>
      <c r="AI77" s="235"/>
    </row>
    <row r="78" spans="9:54" x14ac:dyDescent="0.15">
      <c r="I78"/>
      <c r="J78"/>
      <c r="K78"/>
      <c r="L78"/>
      <c r="M78"/>
      <c r="N78"/>
      <c r="O78"/>
      <c r="P78"/>
      <c r="Q78"/>
      <c r="R78"/>
      <c r="S78"/>
      <c r="T78"/>
      <c r="U78"/>
      <c r="V78"/>
      <c r="W78"/>
      <c r="X78"/>
      <c r="Y78"/>
      <c r="Z78"/>
      <c r="AA78"/>
      <c r="AB78"/>
      <c r="AC78"/>
      <c r="AE78" s="235"/>
      <c r="AF78" s="235"/>
      <c r="AG78" s="235"/>
      <c r="AH78" s="235"/>
      <c r="AI78" s="235"/>
    </row>
    <row r="79" spans="9:54" x14ac:dyDescent="0.15">
      <c r="I79"/>
      <c r="J79"/>
      <c r="K79"/>
      <c r="L79"/>
      <c r="M79"/>
      <c r="N79"/>
      <c r="O79"/>
      <c r="P79"/>
      <c r="Q79"/>
      <c r="R79"/>
      <c r="S79"/>
      <c r="T79"/>
      <c r="U79"/>
      <c r="V79"/>
      <c r="W79"/>
      <c r="X79"/>
      <c r="Y79"/>
      <c r="Z79"/>
      <c r="AA79"/>
      <c r="AB79"/>
      <c r="AC79"/>
    </row>
    <row r="80" spans="9:54" x14ac:dyDescent="0.15">
      <c r="I80"/>
      <c r="J80"/>
      <c r="K80"/>
      <c r="L80"/>
      <c r="M80"/>
      <c r="N80"/>
      <c r="O80"/>
      <c r="P80"/>
      <c r="Q80"/>
      <c r="R80"/>
      <c r="S80"/>
      <c r="T80"/>
      <c r="U80"/>
      <c r="V80"/>
      <c r="W80"/>
      <c r="X80"/>
      <c r="Y80"/>
      <c r="Z80"/>
      <c r="AA80"/>
      <c r="AB80"/>
      <c r="AC80"/>
    </row>
    <row r="81" spans="9:29" x14ac:dyDescent="0.15">
      <c r="I81"/>
      <c r="J81"/>
      <c r="K81"/>
      <c r="L81"/>
      <c r="M81"/>
      <c r="N81"/>
      <c r="O81"/>
      <c r="P81"/>
      <c r="Q81"/>
      <c r="R81"/>
      <c r="S81"/>
      <c r="T81"/>
      <c r="U81"/>
      <c r="V81"/>
      <c r="W81"/>
      <c r="X81"/>
      <c r="Y81"/>
      <c r="Z81"/>
      <c r="AA81"/>
      <c r="AB81"/>
      <c r="AC81"/>
    </row>
    <row r="82" spans="9:29" x14ac:dyDescent="0.15">
      <c r="I82"/>
      <c r="J82"/>
      <c r="K82"/>
      <c r="L82"/>
      <c r="M82"/>
      <c r="N82"/>
      <c r="O82"/>
      <c r="P82"/>
      <c r="Q82"/>
      <c r="R82"/>
      <c r="S82"/>
      <c r="T82"/>
      <c r="U82"/>
      <c r="V82"/>
      <c r="W82"/>
      <c r="X82"/>
      <c r="Y82"/>
      <c r="Z82"/>
      <c r="AA82"/>
      <c r="AB82"/>
      <c r="AC82"/>
    </row>
    <row r="83" spans="9:29" x14ac:dyDescent="0.15">
      <c r="I83"/>
      <c r="J83"/>
      <c r="K83"/>
      <c r="L83"/>
      <c r="M83"/>
      <c r="N83"/>
      <c r="O83"/>
      <c r="P83"/>
      <c r="Q83"/>
      <c r="R83"/>
      <c r="S83"/>
      <c r="T83"/>
      <c r="U83"/>
      <c r="V83"/>
      <c r="W83"/>
      <c r="X83"/>
      <c r="Y83"/>
      <c r="Z83"/>
      <c r="AA83"/>
      <c r="AB83"/>
      <c r="AC83"/>
    </row>
    <row r="84" spans="9:29" x14ac:dyDescent="0.15">
      <c r="I84"/>
      <c r="J84"/>
      <c r="K84"/>
      <c r="L84"/>
      <c r="M84"/>
      <c r="N84"/>
      <c r="O84"/>
      <c r="P84"/>
      <c r="Q84"/>
      <c r="R84"/>
      <c r="S84"/>
      <c r="T84"/>
      <c r="U84"/>
      <c r="V84"/>
      <c r="W84"/>
      <c r="X84"/>
      <c r="Y84"/>
      <c r="Z84"/>
      <c r="AA84"/>
      <c r="AB84"/>
      <c r="AC84"/>
    </row>
    <row r="85" spans="9:29" x14ac:dyDescent="0.15">
      <c r="I85"/>
      <c r="J85"/>
      <c r="K85"/>
      <c r="L85"/>
      <c r="M85"/>
      <c r="N85"/>
      <c r="O85"/>
      <c r="P85"/>
      <c r="Q85"/>
      <c r="R85"/>
      <c r="S85"/>
      <c r="T85"/>
      <c r="U85"/>
      <c r="V85"/>
      <c r="W85"/>
      <c r="X85"/>
      <c r="Y85"/>
      <c r="Z85"/>
      <c r="AA85"/>
      <c r="AB85"/>
      <c r="AC85"/>
    </row>
    <row r="86" spans="9:29" x14ac:dyDescent="0.15">
      <c r="I86"/>
      <c r="J86"/>
      <c r="K86"/>
      <c r="L86"/>
      <c r="M86"/>
      <c r="N86"/>
      <c r="O86"/>
      <c r="P86"/>
      <c r="Q86"/>
      <c r="R86"/>
      <c r="S86"/>
      <c r="T86"/>
      <c r="U86"/>
      <c r="V86"/>
      <c r="W86"/>
      <c r="X86"/>
      <c r="Y86"/>
      <c r="Z86"/>
      <c r="AA86"/>
      <c r="AB86"/>
      <c r="AC86"/>
    </row>
  </sheetData>
  <mergeCells count="5">
    <mergeCell ref="M3:Q3"/>
    <mergeCell ref="B1:H1"/>
    <mergeCell ref="B3:B4"/>
    <mergeCell ref="C3:G3"/>
    <mergeCell ref="H3:L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9" tint="0.59999389629810485"/>
  </sheetPr>
  <dimension ref="B1:BB80"/>
  <sheetViews>
    <sheetView zoomScale="90" zoomScaleNormal="90" zoomScaleSheetLayoutView="90" workbookViewId="0">
      <selection activeCell="V63" sqref="V63:V64"/>
    </sheetView>
  </sheetViews>
  <sheetFormatPr baseColWidth="10" defaultColWidth="8.83203125" defaultRowHeight="13" x14ac:dyDescent="0.15"/>
  <cols>
    <col min="1" max="1" width="2.83203125" style="163" customWidth="1"/>
    <col min="2" max="2" width="11.33203125" style="163" customWidth="1"/>
    <col min="3" max="3" width="15.5" style="163" customWidth="1"/>
    <col min="4" max="4" width="15.1640625" style="163" customWidth="1"/>
    <col min="5" max="5" width="14" style="163" customWidth="1"/>
    <col min="6" max="6" width="11.5" style="163" customWidth="1"/>
    <col min="7" max="7" width="13" style="163" customWidth="1"/>
    <col min="8" max="8" width="11.83203125" style="163" customWidth="1"/>
    <col min="9" max="10" width="12.5" style="163" customWidth="1"/>
    <col min="11" max="11" width="12" style="163" customWidth="1"/>
    <col min="12" max="12" width="12.6640625" style="163" customWidth="1"/>
    <col min="13" max="13" width="11.6640625" style="163" customWidth="1"/>
    <col min="14" max="14" width="12.6640625" style="163" customWidth="1"/>
    <col min="15" max="15" width="8.33203125" style="163" customWidth="1"/>
    <col min="16" max="16" width="11.33203125" style="163" customWidth="1"/>
    <col min="17" max="17" width="12.83203125" style="163" customWidth="1"/>
    <col min="18" max="18" width="11.6640625" style="163" customWidth="1"/>
    <col min="19" max="19" width="11.1640625" style="163" customWidth="1"/>
    <col min="20" max="20" width="13.5" style="163" customWidth="1"/>
    <col min="21" max="21" width="10.5" style="163" customWidth="1"/>
    <col min="22" max="22" width="12.6640625" style="163" customWidth="1"/>
    <col min="23" max="23" width="3.33203125" style="163" customWidth="1"/>
    <col min="24" max="24" width="11.1640625" style="163" customWidth="1"/>
    <col min="25" max="25" width="12.1640625" style="163" customWidth="1"/>
    <col min="26" max="27" width="13.6640625" style="163" customWidth="1"/>
    <col min="28" max="28" width="10.1640625" style="163" customWidth="1"/>
    <col min="29" max="29" width="12" style="163" customWidth="1"/>
    <col min="30" max="30" width="6.5" style="163" customWidth="1"/>
    <col min="31" max="31" width="10.6640625" style="163" customWidth="1"/>
    <col min="32" max="32" width="10.5" style="163" customWidth="1"/>
    <col min="33" max="34" width="9.33203125" style="163" bestFit="1" customWidth="1"/>
    <col min="35" max="35" width="10.83203125" style="163" customWidth="1"/>
    <col min="36" max="37" width="10.33203125" style="163" bestFit="1" customWidth="1"/>
    <col min="38" max="38" width="8.83203125" style="163" customWidth="1"/>
    <col min="39" max="39" width="9.5" style="163" customWidth="1"/>
    <col min="40" max="40" width="10.33203125" style="163" bestFit="1" customWidth="1"/>
    <col min="41" max="42" width="9.5" style="163" bestFit="1" customWidth="1"/>
    <col min="43" max="49" width="9.5" style="163" customWidth="1"/>
    <col min="50" max="50" width="9.5" style="163" bestFit="1" customWidth="1"/>
    <col min="51" max="51" width="11.1640625" style="163" customWidth="1"/>
    <col min="52" max="52" width="9.33203125" style="163" bestFit="1" customWidth="1"/>
    <col min="53" max="53" width="10.1640625" style="163" bestFit="1" customWidth="1"/>
    <col min="54" max="54" width="11.1640625" style="163" bestFit="1" customWidth="1"/>
    <col min="55" max="268" width="9.1640625" style="163"/>
    <col min="269" max="269" width="3.33203125" style="163" customWidth="1"/>
    <col min="270" max="270" width="11.5" style="163" customWidth="1"/>
    <col min="271" max="271" width="15.5" style="163" customWidth="1"/>
    <col min="272" max="275" width="12.6640625" style="163" customWidth="1"/>
    <col min="276" max="276" width="2.6640625" style="163" customWidth="1"/>
    <col min="277" max="524" width="9.1640625" style="163"/>
    <col min="525" max="525" width="3.33203125" style="163" customWidth="1"/>
    <col min="526" max="526" width="11.5" style="163" customWidth="1"/>
    <col min="527" max="527" width="15.5" style="163" customWidth="1"/>
    <col min="528" max="531" width="12.6640625" style="163" customWidth="1"/>
    <col min="532" max="532" width="2.6640625" style="163" customWidth="1"/>
    <col min="533" max="780" width="9.1640625" style="163"/>
    <col min="781" max="781" width="3.33203125" style="163" customWidth="1"/>
    <col min="782" max="782" width="11.5" style="163" customWidth="1"/>
    <col min="783" max="783" width="15.5" style="163" customWidth="1"/>
    <col min="784" max="787" width="12.6640625" style="163" customWidth="1"/>
    <col min="788" max="788" width="2.6640625" style="163" customWidth="1"/>
    <col min="789" max="1036" width="9.1640625" style="163"/>
    <col min="1037" max="1037" width="3.33203125" style="163" customWidth="1"/>
    <col min="1038" max="1038" width="11.5" style="163" customWidth="1"/>
    <col min="1039" max="1039" width="15.5" style="163" customWidth="1"/>
    <col min="1040" max="1043" width="12.6640625" style="163" customWidth="1"/>
    <col min="1044" max="1044" width="2.6640625" style="163" customWidth="1"/>
    <col min="1045" max="1292" width="9.1640625" style="163"/>
    <col min="1293" max="1293" width="3.33203125" style="163" customWidth="1"/>
    <col min="1294" max="1294" width="11.5" style="163" customWidth="1"/>
    <col min="1295" max="1295" width="15.5" style="163" customWidth="1"/>
    <col min="1296" max="1299" width="12.6640625" style="163" customWidth="1"/>
    <col min="1300" max="1300" width="2.6640625" style="163" customWidth="1"/>
    <col min="1301" max="1548" width="9.1640625" style="163"/>
    <col min="1549" max="1549" width="3.33203125" style="163" customWidth="1"/>
    <col min="1550" max="1550" width="11.5" style="163" customWidth="1"/>
    <col min="1551" max="1551" width="15.5" style="163" customWidth="1"/>
    <col min="1552" max="1555" width="12.6640625" style="163" customWidth="1"/>
    <col min="1556" max="1556" width="2.6640625" style="163" customWidth="1"/>
    <col min="1557" max="1804" width="9.1640625" style="163"/>
    <col min="1805" max="1805" width="3.33203125" style="163" customWidth="1"/>
    <col min="1806" max="1806" width="11.5" style="163" customWidth="1"/>
    <col min="1807" max="1807" width="15.5" style="163" customWidth="1"/>
    <col min="1808" max="1811" width="12.6640625" style="163" customWidth="1"/>
    <col min="1812" max="1812" width="2.6640625" style="163" customWidth="1"/>
    <col min="1813" max="2060" width="9.1640625" style="163"/>
    <col min="2061" max="2061" width="3.33203125" style="163" customWidth="1"/>
    <col min="2062" max="2062" width="11.5" style="163" customWidth="1"/>
    <col min="2063" max="2063" width="15.5" style="163" customWidth="1"/>
    <col min="2064" max="2067" width="12.6640625" style="163" customWidth="1"/>
    <col min="2068" max="2068" width="2.6640625" style="163" customWidth="1"/>
    <col min="2069" max="2316" width="9.1640625" style="163"/>
    <col min="2317" max="2317" width="3.33203125" style="163" customWidth="1"/>
    <col min="2318" max="2318" width="11.5" style="163" customWidth="1"/>
    <col min="2319" max="2319" width="15.5" style="163" customWidth="1"/>
    <col min="2320" max="2323" width="12.6640625" style="163" customWidth="1"/>
    <col min="2324" max="2324" width="2.6640625" style="163" customWidth="1"/>
    <col min="2325" max="2572" width="9.1640625" style="163"/>
    <col min="2573" max="2573" width="3.33203125" style="163" customWidth="1"/>
    <col min="2574" max="2574" width="11.5" style="163" customWidth="1"/>
    <col min="2575" max="2575" width="15.5" style="163" customWidth="1"/>
    <col min="2576" max="2579" width="12.6640625" style="163" customWidth="1"/>
    <col min="2580" max="2580" width="2.6640625" style="163" customWidth="1"/>
    <col min="2581" max="2828" width="9.1640625" style="163"/>
    <col min="2829" max="2829" width="3.33203125" style="163" customWidth="1"/>
    <col min="2830" max="2830" width="11.5" style="163" customWidth="1"/>
    <col min="2831" max="2831" width="15.5" style="163" customWidth="1"/>
    <col min="2832" max="2835" width="12.6640625" style="163" customWidth="1"/>
    <col min="2836" max="2836" width="2.6640625" style="163" customWidth="1"/>
    <col min="2837" max="3084" width="9.1640625" style="163"/>
    <col min="3085" max="3085" width="3.33203125" style="163" customWidth="1"/>
    <col min="3086" max="3086" width="11.5" style="163" customWidth="1"/>
    <col min="3087" max="3087" width="15.5" style="163" customWidth="1"/>
    <col min="3088" max="3091" width="12.6640625" style="163" customWidth="1"/>
    <col min="3092" max="3092" width="2.6640625" style="163" customWidth="1"/>
    <col min="3093" max="3340" width="9.1640625" style="163"/>
    <col min="3341" max="3341" width="3.33203125" style="163" customWidth="1"/>
    <col min="3342" max="3342" width="11.5" style="163" customWidth="1"/>
    <col min="3343" max="3343" width="15.5" style="163" customWidth="1"/>
    <col min="3344" max="3347" width="12.6640625" style="163" customWidth="1"/>
    <col min="3348" max="3348" width="2.6640625" style="163" customWidth="1"/>
    <col min="3349" max="3596" width="9.1640625" style="163"/>
    <col min="3597" max="3597" width="3.33203125" style="163" customWidth="1"/>
    <col min="3598" max="3598" width="11.5" style="163" customWidth="1"/>
    <col min="3599" max="3599" width="15.5" style="163" customWidth="1"/>
    <col min="3600" max="3603" width="12.6640625" style="163" customWidth="1"/>
    <col min="3604" max="3604" width="2.6640625" style="163" customWidth="1"/>
    <col min="3605" max="3852" width="9.1640625" style="163"/>
    <col min="3853" max="3853" width="3.33203125" style="163" customWidth="1"/>
    <col min="3854" max="3854" width="11.5" style="163" customWidth="1"/>
    <col min="3855" max="3855" width="15.5" style="163" customWidth="1"/>
    <col min="3856" max="3859" width="12.6640625" style="163" customWidth="1"/>
    <col min="3860" max="3860" width="2.6640625" style="163" customWidth="1"/>
    <col min="3861" max="4108" width="9.1640625" style="163"/>
    <col min="4109" max="4109" width="3.33203125" style="163" customWidth="1"/>
    <col min="4110" max="4110" width="11.5" style="163" customWidth="1"/>
    <col min="4111" max="4111" width="15.5" style="163" customWidth="1"/>
    <col min="4112" max="4115" width="12.6640625" style="163" customWidth="1"/>
    <col min="4116" max="4116" width="2.6640625" style="163" customWidth="1"/>
    <col min="4117" max="4364" width="9.1640625" style="163"/>
    <col min="4365" max="4365" width="3.33203125" style="163" customWidth="1"/>
    <col min="4366" max="4366" width="11.5" style="163" customWidth="1"/>
    <col min="4367" max="4367" width="15.5" style="163" customWidth="1"/>
    <col min="4368" max="4371" width="12.6640625" style="163" customWidth="1"/>
    <col min="4372" max="4372" width="2.6640625" style="163" customWidth="1"/>
    <col min="4373" max="4620" width="9.1640625" style="163"/>
    <col min="4621" max="4621" width="3.33203125" style="163" customWidth="1"/>
    <col min="4622" max="4622" width="11.5" style="163" customWidth="1"/>
    <col min="4623" max="4623" width="15.5" style="163" customWidth="1"/>
    <col min="4624" max="4627" width="12.6640625" style="163" customWidth="1"/>
    <col min="4628" max="4628" width="2.6640625" style="163" customWidth="1"/>
    <col min="4629" max="4876" width="9.1640625" style="163"/>
    <col min="4877" max="4877" width="3.33203125" style="163" customWidth="1"/>
    <col min="4878" max="4878" width="11.5" style="163" customWidth="1"/>
    <col min="4879" max="4879" width="15.5" style="163" customWidth="1"/>
    <col min="4880" max="4883" width="12.6640625" style="163" customWidth="1"/>
    <col min="4884" max="4884" width="2.6640625" style="163" customWidth="1"/>
    <col min="4885" max="5132" width="9.1640625" style="163"/>
    <col min="5133" max="5133" width="3.33203125" style="163" customWidth="1"/>
    <col min="5134" max="5134" width="11.5" style="163" customWidth="1"/>
    <col min="5135" max="5135" width="15.5" style="163" customWidth="1"/>
    <col min="5136" max="5139" width="12.6640625" style="163" customWidth="1"/>
    <col min="5140" max="5140" width="2.6640625" style="163" customWidth="1"/>
    <col min="5141" max="5388" width="9.1640625" style="163"/>
    <col min="5389" max="5389" width="3.33203125" style="163" customWidth="1"/>
    <col min="5390" max="5390" width="11.5" style="163" customWidth="1"/>
    <col min="5391" max="5391" width="15.5" style="163" customWidth="1"/>
    <col min="5392" max="5395" width="12.6640625" style="163" customWidth="1"/>
    <col min="5396" max="5396" width="2.6640625" style="163" customWidth="1"/>
    <col min="5397" max="5644" width="9.1640625" style="163"/>
    <col min="5645" max="5645" width="3.33203125" style="163" customWidth="1"/>
    <col min="5646" max="5646" width="11.5" style="163" customWidth="1"/>
    <col min="5647" max="5647" width="15.5" style="163" customWidth="1"/>
    <col min="5648" max="5651" width="12.6640625" style="163" customWidth="1"/>
    <col min="5652" max="5652" width="2.6640625" style="163" customWidth="1"/>
    <col min="5653" max="5900" width="9.1640625" style="163"/>
    <col min="5901" max="5901" width="3.33203125" style="163" customWidth="1"/>
    <col min="5902" max="5902" width="11.5" style="163" customWidth="1"/>
    <col min="5903" max="5903" width="15.5" style="163" customWidth="1"/>
    <col min="5904" max="5907" width="12.6640625" style="163" customWidth="1"/>
    <col min="5908" max="5908" width="2.6640625" style="163" customWidth="1"/>
    <col min="5909" max="6156" width="9.1640625" style="163"/>
    <col min="6157" max="6157" width="3.33203125" style="163" customWidth="1"/>
    <col min="6158" max="6158" width="11.5" style="163" customWidth="1"/>
    <col min="6159" max="6159" width="15.5" style="163" customWidth="1"/>
    <col min="6160" max="6163" width="12.6640625" style="163" customWidth="1"/>
    <col min="6164" max="6164" width="2.6640625" style="163" customWidth="1"/>
    <col min="6165" max="6412" width="9.1640625" style="163"/>
    <col min="6413" max="6413" width="3.33203125" style="163" customWidth="1"/>
    <col min="6414" max="6414" width="11.5" style="163" customWidth="1"/>
    <col min="6415" max="6415" width="15.5" style="163" customWidth="1"/>
    <col min="6416" max="6419" width="12.6640625" style="163" customWidth="1"/>
    <col min="6420" max="6420" width="2.6640625" style="163" customWidth="1"/>
    <col min="6421" max="6668" width="9.1640625" style="163"/>
    <col min="6669" max="6669" width="3.33203125" style="163" customWidth="1"/>
    <col min="6670" max="6670" width="11.5" style="163" customWidth="1"/>
    <col min="6671" max="6671" width="15.5" style="163" customWidth="1"/>
    <col min="6672" max="6675" width="12.6640625" style="163" customWidth="1"/>
    <col min="6676" max="6676" width="2.6640625" style="163" customWidth="1"/>
    <col min="6677" max="6924" width="9.1640625" style="163"/>
    <col min="6925" max="6925" width="3.33203125" style="163" customWidth="1"/>
    <col min="6926" max="6926" width="11.5" style="163" customWidth="1"/>
    <col min="6927" max="6927" width="15.5" style="163" customWidth="1"/>
    <col min="6928" max="6931" width="12.6640625" style="163" customWidth="1"/>
    <col min="6932" max="6932" width="2.6640625" style="163" customWidth="1"/>
    <col min="6933" max="7180" width="9.1640625" style="163"/>
    <col min="7181" max="7181" width="3.33203125" style="163" customWidth="1"/>
    <col min="7182" max="7182" width="11.5" style="163" customWidth="1"/>
    <col min="7183" max="7183" width="15.5" style="163" customWidth="1"/>
    <col min="7184" max="7187" width="12.6640625" style="163" customWidth="1"/>
    <col min="7188" max="7188" width="2.6640625" style="163" customWidth="1"/>
    <col min="7189" max="7436" width="9.1640625" style="163"/>
    <col min="7437" max="7437" width="3.33203125" style="163" customWidth="1"/>
    <col min="7438" max="7438" width="11.5" style="163" customWidth="1"/>
    <col min="7439" max="7439" width="15.5" style="163" customWidth="1"/>
    <col min="7440" max="7443" width="12.6640625" style="163" customWidth="1"/>
    <col min="7444" max="7444" width="2.6640625" style="163" customWidth="1"/>
    <col min="7445" max="7692" width="9.1640625" style="163"/>
    <col min="7693" max="7693" width="3.33203125" style="163" customWidth="1"/>
    <col min="7694" max="7694" width="11.5" style="163" customWidth="1"/>
    <col min="7695" max="7695" width="15.5" style="163" customWidth="1"/>
    <col min="7696" max="7699" width="12.6640625" style="163" customWidth="1"/>
    <col min="7700" max="7700" width="2.6640625" style="163" customWidth="1"/>
    <col min="7701" max="7948" width="9.1640625" style="163"/>
    <col min="7949" max="7949" width="3.33203125" style="163" customWidth="1"/>
    <col min="7950" max="7950" width="11.5" style="163" customWidth="1"/>
    <col min="7951" max="7951" width="15.5" style="163" customWidth="1"/>
    <col min="7952" max="7955" width="12.6640625" style="163" customWidth="1"/>
    <col min="7956" max="7956" width="2.6640625" style="163" customWidth="1"/>
    <col min="7957" max="8204" width="9.1640625" style="163"/>
    <col min="8205" max="8205" width="3.33203125" style="163" customWidth="1"/>
    <col min="8206" max="8206" width="11.5" style="163" customWidth="1"/>
    <col min="8207" max="8207" width="15.5" style="163" customWidth="1"/>
    <col min="8208" max="8211" width="12.6640625" style="163" customWidth="1"/>
    <col min="8212" max="8212" width="2.6640625" style="163" customWidth="1"/>
    <col min="8213" max="8460" width="9.1640625" style="163"/>
    <col min="8461" max="8461" width="3.33203125" style="163" customWidth="1"/>
    <col min="8462" max="8462" width="11.5" style="163" customWidth="1"/>
    <col min="8463" max="8463" width="15.5" style="163" customWidth="1"/>
    <col min="8464" max="8467" width="12.6640625" style="163" customWidth="1"/>
    <col min="8468" max="8468" width="2.6640625" style="163" customWidth="1"/>
    <col min="8469" max="8716" width="9.1640625" style="163"/>
    <col min="8717" max="8717" width="3.33203125" style="163" customWidth="1"/>
    <col min="8718" max="8718" width="11.5" style="163" customWidth="1"/>
    <col min="8719" max="8719" width="15.5" style="163" customWidth="1"/>
    <col min="8720" max="8723" width="12.6640625" style="163" customWidth="1"/>
    <col min="8724" max="8724" width="2.6640625" style="163" customWidth="1"/>
    <col min="8725" max="8972" width="9.1640625" style="163"/>
    <col min="8973" max="8973" width="3.33203125" style="163" customWidth="1"/>
    <col min="8974" max="8974" width="11.5" style="163" customWidth="1"/>
    <col min="8975" max="8975" width="15.5" style="163" customWidth="1"/>
    <col min="8976" max="8979" width="12.6640625" style="163" customWidth="1"/>
    <col min="8980" max="8980" width="2.6640625" style="163" customWidth="1"/>
    <col min="8981" max="9228" width="9.1640625" style="163"/>
    <col min="9229" max="9229" width="3.33203125" style="163" customWidth="1"/>
    <col min="9230" max="9230" width="11.5" style="163" customWidth="1"/>
    <col min="9231" max="9231" width="15.5" style="163" customWidth="1"/>
    <col min="9232" max="9235" width="12.6640625" style="163" customWidth="1"/>
    <col min="9236" max="9236" width="2.6640625" style="163" customWidth="1"/>
    <col min="9237" max="9484" width="9.1640625" style="163"/>
    <col min="9485" max="9485" width="3.33203125" style="163" customWidth="1"/>
    <col min="9486" max="9486" width="11.5" style="163" customWidth="1"/>
    <col min="9487" max="9487" width="15.5" style="163" customWidth="1"/>
    <col min="9488" max="9491" width="12.6640625" style="163" customWidth="1"/>
    <col min="9492" max="9492" width="2.6640625" style="163" customWidth="1"/>
    <col min="9493" max="9740" width="9.1640625" style="163"/>
    <col min="9741" max="9741" width="3.33203125" style="163" customWidth="1"/>
    <col min="9742" max="9742" width="11.5" style="163" customWidth="1"/>
    <col min="9743" max="9743" width="15.5" style="163" customWidth="1"/>
    <col min="9744" max="9747" width="12.6640625" style="163" customWidth="1"/>
    <col min="9748" max="9748" width="2.6640625" style="163" customWidth="1"/>
    <col min="9749" max="9996" width="9.1640625" style="163"/>
    <col min="9997" max="9997" width="3.33203125" style="163" customWidth="1"/>
    <col min="9998" max="9998" width="11.5" style="163" customWidth="1"/>
    <col min="9999" max="9999" width="15.5" style="163" customWidth="1"/>
    <col min="10000" max="10003" width="12.6640625" style="163" customWidth="1"/>
    <col min="10004" max="10004" width="2.6640625" style="163" customWidth="1"/>
    <col min="10005" max="10252" width="9.1640625" style="163"/>
    <col min="10253" max="10253" width="3.33203125" style="163" customWidth="1"/>
    <col min="10254" max="10254" width="11.5" style="163" customWidth="1"/>
    <col min="10255" max="10255" width="15.5" style="163" customWidth="1"/>
    <col min="10256" max="10259" width="12.6640625" style="163" customWidth="1"/>
    <col min="10260" max="10260" width="2.6640625" style="163" customWidth="1"/>
    <col min="10261" max="10508" width="9.1640625" style="163"/>
    <col min="10509" max="10509" width="3.33203125" style="163" customWidth="1"/>
    <col min="10510" max="10510" width="11.5" style="163" customWidth="1"/>
    <col min="10511" max="10511" width="15.5" style="163" customWidth="1"/>
    <col min="10512" max="10515" width="12.6640625" style="163" customWidth="1"/>
    <col min="10516" max="10516" width="2.6640625" style="163" customWidth="1"/>
    <col min="10517" max="10764" width="9.1640625" style="163"/>
    <col min="10765" max="10765" width="3.33203125" style="163" customWidth="1"/>
    <col min="10766" max="10766" width="11.5" style="163" customWidth="1"/>
    <col min="10767" max="10767" width="15.5" style="163" customWidth="1"/>
    <col min="10768" max="10771" width="12.6640625" style="163" customWidth="1"/>
    <col min="10772" max="10772" width="2.6640625" style="163" customWidth="1"/>
    <col min="10773" max="11020" width="9.1640625" style="163"/>
    <col min="11021" max="11021" width="3.33203125" style="163" customWidth="1"/>
    <col min="11022" max="11022" width="11.5" style="163" customWidth="1"/>
    <col min="11023" max="11023" width="15.5" style="163" customWidth="1"/>
    <col min="11024" max="11027" width="12.6640625" style="163" customWidth="1"/>
    <col min="11028" max="11028" width="2.6640625" style="163" customWidth="1"/>
    <col min="11029" max="11276" width="9.1640625" style="163"/>
    <col min="11277" max="11277" width="3.33203125" style="163" customWidth="1"/>
    <col min="11278" max="11278" width="11.5" style="163" customWidth="1"/>
    <col min="11279" max="11279" width="15.5" style="163" customWidth="1"/>
    <col min="11280" max="11283" width="12.6640625" style="163" customWidth="1"/>
    <col min="11284" max="11284" width="2.6640625" style="163" customWidth="1"/>
    <col min="11285" max="11532" width="9.1640625" style="163"/>
    <col min="11533" max="11533" width="3.33203125" style="163" customWidth="1"/>
    <col min="11534" max="11534" width="11.5" style="163" customWidth="1"/>
    <col min="11535" max="11535" width="15.5" style="163" customWidth="1"/>
    <col min="11536" max="11539" width="12.6640625" style="163" customWidth="1"/>
    <col min="11540" max="11540" width="2.6640625" style="163" customWidth="1"/>
    <col min="11541" max="11788" width="9.1640625" style="163"/>
    <col min="11789" max="11789" width="3.33203125" style="163" customWidth="1"/>
    <col min="11790" max="11790" width="11.5" style="163" customWidth="1"/>
    <col min="11791" max="11791" width="15.5" style="163" customWidth="1"/>
    <col min="11792" max="11795" width="12.6640625" style="163" customWidth="1"/>
    <col min="11796" max="11796" width="2.6640625" style="163" customWidth="1"/>
    <col min="11797" max="12044" width="9.1640625" style="163"/>
    <col min="12045" max="12045" width="3.33203125" style="163" customWidth="1"/>
    <col min="12046" max="12046" width="11.5" style="163" customWidth="1"/>
    <col min="12047" max="12047" width="15.5" style="163" customWidth="1"/>
    <col min="12048" max="12051" width="12.6640625" style="163" customWidth="1"/>
    <col min="12052" max="12052" width="2.6640625" style="163" customWidth="1"/>
    <col min="12053" max="12300" width="9.1640625" style="163"/>
    <col min="12301" max="12301" width="3.33203125" style="163" customWidth="1"/>
    <col min="12302" max="12302" width="11.5" style="163" customWidth="1"/>
    <col min="12303" max="12303" width="15.5" style="163" customWidth="1"/>
    <col min="12304" max="12307" width="12.6640625" style="163" customWidth="1"/>
    <col min="12308" max="12308" width="2.6640625" style="163" customWidth="1"/>
    <col min="12309" max="12556" width="9.1640625" style="163"/>
    <col min="12557" max="12557" width="3.33203125" style="163" customWidth="1"/>
    <col min="12558" max="12558" width="11.5" style="163" customWidth="1"/>
    <col min="12559" max="12559" width="15.5" style="163" customWidth="1"/>
    <col min="12560" max="12563" width="12.6640625" style="163" customWidth="1"/>
    <col min="12564" max="12564" width="2.6640625" style="163" customWidth="1"/>
    <col min="12565" max="12812" width="9.1640625" style="163"/>
    <col min="12813" max="12813" width="3.33203125" style="163" customWidth="1"/>
    <col min="12814" max="12814" width="11.5" style="163" customWidth="1"/>
    <col min="12815" max="12815" width="15.5" style="163" customWidth="1"/>
    <col min="12816" max="12819" width="12.6640625" style="163" customWidth="1"/>
    <col min="12820" max="12820" width="2.6640625" style="163" customWidth="1"/>
    <col min="12821" max="13068" width="9.1640625" style="163"/>
    <col min="13069" max="13069" width="3.33203125" style="163" customWidth="1"/>
    <col min="13070" max="13070" width="11.5" style="163" customWidth="1"/>
    <col min="13071" max="13071" width="15.5" style="163" customWidth="1"/>
    <col min="13072" max="13075" width="12.6640625" style="163" customWidth="1"/>
    <col min="13076" max="13076" width="2.6640625" style="163" customWidth="1"/>
    <col min="13077" max="13324" width="9.1640625" style="163"/>
    <col min="13325" max="13325" width="3.33203125" style="163" customWidth="1"/>
    <col min="13326" max="13326" width="11.5" style="163" customWidth="1"/>
    <col min="13327" max="13327" width="15.5" style="163" customWidth="1"/>
    <col min="13328" max="13331" width="12.6640625" style="163" customWidth="1"/>
    <col min="13332" max="13332" width="2.6640625" style="163" customWidth="1"/>
    <col min="13333" max="13580" width="9.1640625" style="163"/>
    <col min="13581" max="13581" width="3.33203125" style="163" customWidth="1"/>
    <col min="13582" max="13582" width="11.5" style="163" customWidth="1"/>
    <col min="13583" max="13583" width="15.5" style="163" customWidth="1"/>
    <col min="13584" max="13587" width="12.6640625" style="163" customWidth="1"/>
    <col min="13588" max="13588" width="2.6640625" style="163" customWidth="1"/>
    <col min="13589" max="13836" width="9.1640625" style="163"/>
    <col min="13837" max="13837" width="3.33203125" style="163" customWidth="1"/>
    <col min="13838" max="13838" width="11.5" style="163" customWidth="1"/>
    <col min="13839" max="13839" width="15.5" style="163" customWidth="1"/>
    <col min="13840" max="13843" width="12.6640625" style="163" customWidth="1"/>
    <col min="13844" max="13844" width="2.6640625" style="163" customWidth="1"/>
    <col min="13845" max="14092" width="9.1640625" style="163"/>
    <col min="14093" max="14093" width="3.33203125" style="163" customWidth="1"/>
    <col min="14094" max="14094" width="11.5" style="163" customWidth="1"/>
    <col min="14095" max="14095" width="15.5" style="163" customWidth="1"/>
    <col min="14096" max="14099" width="12.6640625" style="163" customWidth="1"/>
    <col min="14100" max="14100" width="2.6640625" style="163" customWidth="1"/>
    <col min="14101" max="14348" width="9.1640625" style="163"/>
    <col min="14349" max="14349" width="3.33203125" style="163" customWidth="1"/>
    <col min="14350" max="14350" width="11.5" style="163" customWidth="1"/>
    <col min="14351" max="14351" width="15.5" style="163" customWidth="1"/>
    <col min="14352" max="14355" width="12.6640625" style="163" customWidth="1"/>
    <col min="14356" max="14356" width="2.6640625" style="163" customWidth="1"/>
    <col min="14357" max="14604" width="9.1640625" style="163"/>
    <col min="14605" max="14605" width="3.33203125" style="163" customWidth="1"/>
    <col min="14606" max="14606" width="11.5" style="163" customWidth="1"/>
    <col min="14607" max="14607" width="15.5" style="163" customWidth="1"/>
    <col min="14608" max="14611" width="12.6640625" style="163" customWidth="1"/>
    <col min="14612" max="14612" width="2.6640625" style="163" customWidth="1"/>
    <col min="14613" max="14860" width="9.1640625" style="163"/>
    <col min="14861" max="14861" width="3.33203125" style="163" customWidth="1"/>
    <col min="14862" max="14862" width="11.5" style="163" customWidth="1"/>
    <col min="14863" max="14863" width="15.5" style="163" customWidth="1"/>
    <col min="14864" max="14867" width="12.6640625" style="163" customWidth="1"/>
    <col min="14868" max="14868" width="2.6640625" style="163" customWidth="1"/>
    <col min="14869" max="15116" width="9.1640625" style="163"/>
    <col min="15117" max="15117" width="3.33203125" style="163" customWidth="1"/>
    <col min="15118" max="15118" width="11.5" style="163" customWidth="1"/>
    <col min="15119" max="15119" width="15.5" style="163" customWidth="1"/>
    <col min="15120" max="15123" width="12.6640625" style="163" customWidth="1"/>
    <col min="15124" max="15124" width="2.6640625" style="163" customWidth="1"/>
    <col min="15125" max="15372" width="9.1640625" style="163"/>
    <col min="15373" max="15373" width="3.33203125" style="163" customWidth="1"/>
    <col min="15374" max="15374" width="11.5" style="163" customWidth="1"/>
    <col min="15375" max="15375" width="15.5" style="163" customWidth="1"/>
    <col min="15376" max="15379" width="12.6640625" style="163" customWidth="1"/>
    <col min="15380" max="15380" width="2.6640625" style="163" customWidth="1"/>
    <col min="15381" max="15628" width="9.1640625" style="163"/>
    <col min="15629" max="15629" width="3.33203125" style="163" customWidth="1"/>
    <col min="15630" max="15630" width="11.5" style="163" customWidth="1"/>
    <col min="15631" max="15631" width="15.5" style="163" customWidth="1"/>
    <col min="15632" max="15635" width="12.6640625" style="163" customWidth="1"/>
    <col min="15636" max="15636" width="2.6640625" style="163" customWidth="1"/>
    <col min="15637" max="15884" width="9.1640625" style="163"/>
    <col min="15885" max="15885" width="3.33203125" style="163" customWidth="1"/>
    <col min="15886" max="15886" width="11.5" style="163" customWidth="1"/>
    <col min="15887" max="15887" width="15.5" style="163" customWidth="1"/>
    <col min="15888" max="15891" width="12.6640625" style="163" customWidth="1"/>
    <col min="15892" max="15892" width="2.6640625" style="163" customWidth="1"/>
    <col min="15893" max="16140" width="9.1640625" style="163"/>
    <col min="16141" max="16141" width="3.33203125" style="163" customWidth="1"/>
    <col min="16142" max="16142" width="11.5" style="163" customWidth="1"/>
    <col min="16143" max="16143" width="15.5" style="163" customWidth="1"/>
    <col min="16144" max="16147" width="12.6640625" style="163" customWidth="1"/>
    <col min="16148" max="16148" width="2.6640625" style="163" customWidth="1"/>
    <col min="16149" max="16384" width="9.1640625" style="163"/>
  </cols>
  <sheetData>
    <row r="1" spans="2:54" ht="41.25" customHeight="1" x14ac:dyDescent="0.15">
      <c r="B1" s="940" t="s">
        <v>1028</v>
      </c>
      <c r="C1" s="941"/>
      <c r="D1" s="941"/>
      <c r="E1" s="941"/>
      <c r="F1" s="941"/>
      <c r="G1" s="941"/>
      <c r="H1" s="941"/>
    </row>
    <row r="2" spans="2:54" ht="14.25" customHeight="1" x14ac:dyDescent="0.15">
      <c r="B2" s="442"/>
      <c r="C2" s="442"/>
      <c r="D2" s="442"/>
      <c r="E2" s="442"/>
      <c r="F2" s="442"/>
      <c r="G2" s="442"/>
      <c r="H2" s="442"/>
    </row>
    <row r="3" spans="2:54" x14ac:dyDescent="0.15">
      <c r="B3" s="949" t="s">
        <v>681</v>
      </c>
      <c r="C3" s="944" t="s">
        <v>778</v>
      </c>
      <c r="D3" s="945"/>
      <c r="E3" s="945"/>
      <c r="F3" s="945"/>
      <c r="G3" s="946"/>
      <c r="H3" s="944" t="s">
        <v>650</v>
      </c>
      <c r="I3" s="945"/>
      <c r="J3" s="945"/>
      <c r="K3" s="945"/>
      <c r="L3" s="946"/>
      <c r="M3" s="948" t="s">
        <v>651</v>
      </c>
      <c r="N3" s="911"/>
      <c r="O3" s="911"/>
      <c r="P3" s="911"/>
      <c r="Q3" s="911"/>
    </row>
    <row r="4" spans="2:54" x14ac:dyDescent="0.15">
      <c r="B4" s="916"/>
      <c r="C4" s="401" t="s">
        <v>133</v>
      </c>
      <c r="D4" s="401" t="s">
        <v>134</v>
      </c>
      <c r="E4" s="401" t="s">
        <v>135</v>
      </c>
      <c r="F4" s="401" t="s">
        <v>764</v>
      </c>
      <c r="G4" s="401" t="s">
        <v>776</v>
      </c>
      <c r="H4" s="401" t="s">
        <v>133</v>
      </c>
      <c r="I4" s="401" t="s">
        <v>134</v>
      </c>
      <c r="J4" s="401" t="s">
        <v>135</v>
      </c>
      <c r="K4" s="401" t="s">
        <v>764</v>
      </c>
      <c r="L4" s="401" t="s">
        <v>776</v>
      </c>
      <c r="M4" s="401" t="s">
        <v>133</v>
      </c>
      <c r="N4" s="401" t="s">
        <v>134</v>
      </c>
      <c r="O4" s="401" t="s">
        <v>135</v>
      </c>
      <c r="P4" s="401" t="s">
        <v>764</v>
      </c>
      <c r="Q4" s="401" t="s">
        <v>776</v>
      </c>
    </row>
    <row r="5" spans="2:54" x14ac:dyDescent="0.15">
      <c r="B5" s="218" t="s">
        <v>125</v>
      </c>
      <c r="C5" s="514">
        <f t="shared" ref="C5:C10" si="0">N17</f>
        <v>0.23728899999999997</v>
      </c>
      <c r="D5" s="514">
        <f t="shared" ref="D5:D10" si="1">V17</f>
        <v>0.70025199999999999</v>
      </c>
      <c r="E5" s="514">
        <f t="shared" ref="E5:E10" si="2">AC17</f>
        <v>8.340800000000001E-2</v>
      </c>
      <c r="F5" s="514">
        <f t="shared" ref="F5:F10" si="3">AY17</f>
        <v>0</v>
      </c>
      <c r="G5" s="514">
        <f t="shared" ref="G5:G10" si="4">BB17</f>
        <v>3.2412000000000003E-2</v>
      </c>
      <c r="H5" s="396">
        <f t="shared" ref="H5:H10" si="5">N39</f>
        <v>46.485475318832769</v>
      </c>
      <c r="I5" s="396">
        <f t="shared" ref="I5:I10" si="6">V39</f>
        <v>127.41961417783419</v>
      </c>
      <c r="J5" s="396">
        <f t="shared" ref="J5:J10" si="7">AC39</f>
        <v>2.2303118656181953</v>
      </c>
      <c r="K5" s="396">
        <f t="shared" ref="K5:K10" si="8">AY39</f>
        <v>0</v>
      </c>
      <c r="L5" s="396">
        <f t="shared" ref="L5:L10" si="9">BB39</f>
        <v>0.53445014435601468</v>
      </c>
      <c r="M5" s="420">
        <f t="shared" ref="M5:M10" si="10">N61</f>
        <v>1439</v>
      </c>
      <c r="N5" s="398">
        <f t="shared" ref="N5:N10" si="11">V61</f>
        <v>1328</v>
      </c>
      <c r="O5" s="398">
        <f t="shared" ref="O5:O10" si="12">AC61</f>
        <v>7</v>
      </c>
      <c r="P5" s="398">
        <f t="shared" ref="P5:P10" si="13">AY61</f>
        <v>0</v>
      </c>
      <c r="Q5" s="398">
        <f t="shared" ref="Q5:Q10" si="14">BB61</f>
        <v>118</v>
      </c>
    </row>
    <row r="6" spans="2:54" x14ac:dyDescent="0.15">
      <c r="B6" s="218" t="s">
        <v>126</v>
      </c>
      <c r="C6" s="514">
        <f t="shared" si="0"/>
        <v>62.493942000000004</v>
      </c>
      <c r="D6" s="514">
        <f t="shared" si="1"/>
        <v>58.783310999999998</v>
      </c>
      <c r="E6" s="514">
        <f t="shared" si="2"/>
        <v>0.51367799999999997</v>
      </c>
      <c r="F6" s="514">
        <f t="shared" si="3"/>
        <v>0.37773899999999994</v>
      </c>
      <c r="G6" s="514">
        <f t="shared" si="4"/>
        <v>6.3816999999999999E-2</v>
      </c>
      <c r="H6" s="396">
        <f t="shared" si="5"/>
        <v>2712.9383377754002</v>
      </c>
      <c r="I6" s="396">
        <f t="shared" si="6"/>
        <v>3612.6872987917163</v>
      </c>
      <c r="J6" s="396">
        <f t="shared" si="7"/>
        <v>93.264211306534875</v>
      </c>
      <c r="K6" s="396">
        <f t="shared" si="8"/>
        <v>16.138225136756763</v>
      </c>
      <c r="L6" s="396">
        <f t="shared" si="9"/>
        <v>0.14374308693277246</v>
      </c>
      <c r="M6" s="420">
        <f t="shared" si="10"/>
        <v>37349</v>
      </c>
      <c r="N6" s="398">
        <f t="shared" si="11"/>
        <v>49833</v>
      </c>
      <c r="O6" s="398">
        <f t="shared" si="12"/>
        <v>2502</v>
      </c>
      <c r="P6" s="398">
        <f t="shared" si="13"/>
        <v>4462</v>
      </c>
      <c r="Q6" s="398">
        <f t="shared" si="14"/>
        <v>95</v>
      </c>
    </row>
    <row r="7" spans="2:54" x14ac:dyDescent="0.15">
      <c r="B7" s="218" t="s">
        <v>127</v>
      </c>
      <c r="C7" s="514">
        <f t="shared" si="0"/>
        <v>267.50887</v>
      </c>
      <c r="D7" s="514">
        <f t="shared" si="1"/>
        <v>179.58609899999999</v>
      </c>
      <c r="E7" s="514">
        <f t="shared" si="2"/>
        <v>21.971108999999998</v>
      </c>
      <c r="F7" s="514">
        <f t="shared" si="3"/>
        <v>1.0695140000000003</v>
      </c>
      <c r="G7" s="514">
        <f t="shared" si="4"/>
        <v>0.36537399999999998</v>
      </c>
      <c r="H7" s="396">
        <f t="shared" si="5"/>
        <v>2660.0160845957653</v>
      </c>
      <c r="I7" s="396">
        <f t="shared" si="6"/>
        <v>2531.8377599653186</v>
      </c>
      <c r="J7" s="396">
        <f t="shared" si="7"/>
        <v>173.43937336508623</v>
      </c>
      <c r="K7" s="396">
        <f t="shared" si="8"/>
        <v>144.15791626365706</v>
      </c>
      <c r="L7" s="396">
        <f t="shared" si="9"/>
        <v>0.91040801405688376</v>
      </c>
      <c r="M7" s="420">
        <f t="shared" si="10"/>
        <v>330876</v>
      </c>
      <c r="N7" s="398">
        <f t="shared" si="11"/>
        <v>221320</v>
      </c>
      <c r="O7" s="398">
        <f t="shared" si="12"/>
        <v>10729</v>
      </c>
      <c r="P7" s="398">
        <f t="shared" si="13"/>
        <v>2846</v>
      </c>
      <c r="Q7" s="398">
        <f t="shared" si="14"/>
        <v>202</v>
      </c>
    </row>
    <row r="8" spans="2:54" x14ac:dyDescent="0.15">
      <c r="B8" s="218" t="s">
        <v>128</v>
      </c>
      <c r="C8" s="514">
        <f t="shared" si="0"/>
        <v>113.63495800000001</v>
      </c>
      <c r="D8" s="514">
        <f t="shared" si="1"/>
        <v>114.52515799999999</v>
      </c>
      <c r="E8" s="514">
        <f t="shared" si="2"/>
        <v>2.1904379999999999</v>
      </c>
      <c r="F8" s="514">
        <f t="shared" si="3"/>
        <v>70.078168000000005</v>
      </c>
      <c r="G8" s="514">
        <f t="shared" si="4"/>
        <v>0.69584999999999997</v>
      </c>
      <c r="H8" s="396">
        <f t="shared" si="5"/>
        <v>1921.3192073894006</v>
      </c>
      <c r="I8" s="396">
        <f t="shared" si="6"/>
        <v>3580.5806791725072</v>
      </c>
      <c r="J8" s="396">
        <f t="shared" si="7"/>
        <v>10.505542513137664</v>
      </c>
      <c r="K8" s="396">
        <f t="shared" si="8"/>
        <v>413.63785423881643</v>
      </c>
      <c r="L8" s="396">
        <f t="shared" si="9"/>
        <v>7.5939876144730079E-2</v>
      </c>
      <c r="M8" s="420">
        <f t="shared" si="10"/>
        <v>100568</v>
      </c>
      <c r="N8" s="398">
        <f t="shared" si="11"/>
        <v>243302</v>
      </c>
      <c r="O8" s="398">
        <f t="shared" si="12"/>
        <v>8593</v>
      </c>
      <c r="P8" s="398">
        <f t="shared" si="13"/>
        <v>17067</v>
      </c>
      <c r="Q8" s="398">
        <f t="shared" si="14"/>
        <v>1322</v>
      </c>
    </row>
    <row r="9" spans="2:54" x14ac:dyDescent="0.15">
      <c r="B9" s="218" t="s">
        <v>129</v>
      </c>
      <c r="C9" s="514">
        <f t="shared" si="0"/>
        <v>21.068145000000001</v>
      </c>
      <c r="D9" s="514">
        <f t="shared" si="1"/>
        <v>27.831247000000001</v>
      </c>
      <c r="E9" s="514">
        <f t="shared" si="2"/>
        <v>0</v>
      </c>
      <c r="F9" s="514">
        <f t="shared" si="3"/>
        <v>0</v>
      </c>
      <c r="G9" s="514">
        <f t="shared" si="4"/>
        <v>8.4309999999999993E-3</v>
      </c>
      <c r="H9" s="396">
        <f t="shared" si="5"/>
        <v>81.213757793887396</v>
      </c>
      <c r="I9" s="396">
        <f t="shared" si="6"/>
        <v>3097.982390410586</v>
      </c>
      <c r="J9" s="396">
        <f t="shared" si="7"/>
        <v>0</v>
      </c>
      <c r="K9" s="396">
        <f t="shared" si="8"/>
        <v>0</v>
      </c>
      <c r="L9" s="396">
        <f t="shared" si="9"/>
        <v>3.6231476487955565E-3</v>
      </c>
      <c r="M9" s="420">
        <f t="shared" si="10"/>
        <v>21177</v>
      </c>
      <c r="N9" s="398">
        <f t="shared" si="11"/>
        <v>22486</v>
      </c>
      <c r="O9" s="398">
        <f t="shared" si="12"/>
        <v>0</v>
      </c>
      <c r="P9" s="398">
        <f t="shared" si="13"/>
        <v>0</v>
      </c>
      <c r="Q9" s="398">
        <f t="shared" si="14"/>
        <v>239</v>
      </c>
    </row>
    <row r="10" spans="2:54" x14ac:dyDescent="0.15">
      <c r="B10" s="172" t="s">
        <v>737</v>
      </c>
      <c r="C10" s="514">
        <f t="shared" si="0"/>
        <v>1.1800000000000001E-3</v>
      </c>
      <c r="D10" s="514">
        <f t="shared" si="1"/>
        <v>0.21300000000000002</v>
      </c>
      <c r="E10" s="514">
        <f t="shared" si="2"/>
        <v>0</v>
      </c>
      <c r="F10" s="514">
        <f t="shared" si="3"/>
        <v>0</v>
      </c>
      <c r="G10" s="514">
        <f t="shared" si="4"/>
        <v>3.7209999999999999E-3</v>
      </c>
      <c r="H10" s="396">
        <f t="shared" si="5"/>
        <v>3.5026779969484687E-3</v>
      </c>
      <c r="I10" s="396">
        <f t="shared" si="6"/>
        <v>0.47317253619257765</v>
      </c>
      <c r="J10" s="396">
        <f t="shared" si="7"/>
        <v>0</v>
      </c>
      <c r="K10" s="396">
        <f t="shared" si="8"/>
        <v>0</v>
      </c>
      <c r="L10" s="396">
        <f t="shared" si="9"/>
        <v>0.35096796423476856</v>
      </c>
      <c r="M10" s="420">
        <f t="shared" si="10"/>
        <v>23</v>
      </c>
      <c r="N10" s="398">
        <f t="shared" si="11"/>
        <v>377</v>
      </c>
      <c r="O10" s="398">
        <f t="shared" si="12"/>
        <v>0</v>
      </c>
      <c r="P10" s="398">
        <f t="shared" si="13"/>
        <v>0</v>
      </c>
      <c r="Q10" s="398">
        <f t="shared" si="14"/>
        <v>26</v>
      </c>
    </row>
    <row r="11" spans="2:54" x14ac:dyDescent="0.15">
      <c r="B11" s="403" t="s">
        <v>63</v>
      </c>
      <c r="C11" s="515">
        <f t="shared" ref="C11:Q11" si="15">SUM(C5:C10)</f>
        <v>464.94438399999996</v>
      </c>
      <c r="D11" s="516">
        <f t="shared" si="15"/>
        <v>381.63906700000001</v>
      </c>
      <c r="E11" s="516">
        <f t="shared" si="15"/>
        <v>24.758633</v>
      </c>
      <c r="F11" s="516">
        <f t="shared" si="15"/>
        <v>71.525421000000009</v>
      </c>
      <c r="G11" s="516">
        <f t="shared" si="15"/>
        <v>1.169605</v>
      </c>
      <c r="H11" s="397">
        <f t="shared" si="15"/>
        <v>7421.9763655512834</v>
      </c>
      <c r="I11" s="397">
        <f t="shared" si="15"/>
        <v>12950.980915054155</v>
      </c>
      <c r="J11" s="397">
        <f t="shared" si="15"/>
        <v>279.43943905037696</v>
      </c>
      <c r="K11" s="397">
        <f t="shared" si="15"/>
        <v>573.93399563923026</v>
      </c>
      <c r="L11" s="397">
        <f t="shared" si="15"/>
        <v>2.0191322333739654</v>
      </c>
      <c r="M11" s="399">
        <f t="shared" si="15"/>
        <v>491432</v>
      </c>
      <c r="N11" s="399">
        <f t="shared" si="15"/>
        <v>538646</v>
      </c>
      <c r="O11" s="399">
        <f t="shared" si="15"/>
        <v>21831</v>
      </c>
      <c r="P11" s="399">
        <f t="shared" si="15"/>
        <v>24375</v>
      </c>
      <c r="Q11" s="399">
        <f t="shared" si="15"/>
        <v>2002</v>
      </c>
    </row>
    <row r="12" spans="2:54" x14ac:dyDescent="0.15">
      <c r="B12" s="388"/>
      <c r="C12" s="178"/>
      <c r="D12" s="180"/>
      <c r="E12" s="180"/>
    </row>
    <row r="13" spans="2:54" x14ac:dyDescent="0.15">
      <c r="B13" s="387" t="s">
        <v>683</v>
      </c>
    </row>
    <row r="14" spans="2:54" ht="16" x14ac:dyDescent="0.2">
      <c r="J14" s="406" t="s">
        <v>133</v>
      </c>
      <c r="Q14" s="406" t="s">
        <v>134</v>
      </c>
      <c r="X14" s="164"/>
      <c r="Y14" s="406" t="s">
        <v>135</v>
      </c>
      <c r="AE14" s="164"/>
      <c r="AF14" s="406" t="s">
        <v>764</v>
      </c>
      <c r="BA14" s="406"/>
      <c r="BB14" s="406" t="s">
        <v>776</v>
      </c>
    </row>
    <row r="15" spans="2:54" x14ac:dyDescent="0.15">
      <c r="I15" s="165"/>
      <c r="J15" s="164" t="s">
        <v>136</v>
      </c>
      <c r="P15" s="164" t="s">
        <v>136</v>
      </c>
      <c r="Q15" s="164"/>
      <c r="X15" s="164" t="s">
        <v>136</v>
      </c>
      <c r="AE15" s="164" t="s">
        <v>136</v>
      </c>
      <c r="BA15" s="164" t="s">
        <v>136</v>
      </c>
    </row>
    <row r="16" spans="2:54" ht="28" x14ac:dyDescent="0.15">
      <c r="I16" s="19" t="s">
        <v>677</v>
      </c>
      <c r="J16" s="627" t="s">
        <v>137</v>
      </c>
      <c r="K16" s="628" t="s">
        <v>138</v>
      </c>
      <c r="L16" s="628" t="s">
        <v>139</v>
      </c>
      <c r="M16" s="628" t="s">
        <v>140</v>
      </c>
      <c r="N16" s="628" t="s">
        <v>63</v>
      </c>
      <c r="O16" s="197"/>
      <c r="P16" s="19" t="s">
        <v>677</v>
      </c>
      <c r="Q16" s="629" t="s">
        <v>141</v>
      </c>
      <c r="R16" s="629" t="s">
        <v>142</v>
      </c>
      <c r="S16" s="629" t="s">
        <v>143</v>
      </c>
      <c r="T16" s="629" t="s">
        <v>144</v>
      </c>
      <c r="U16" s="629" t="s">
        <v>145</v>
      </c>
      <c r="V16" s="632" t="s">
        <v>63</v>
      </c>
      <c r="W16" s="197"/>
      <c r="X16" s="19" t="s">
        <v>677</v>
      </c>
      <c r="Y16" s="629" t="s">
        <v>146</v>
      </c>
      <c r="Z16" s="629" t="s">
        <v>147</v>
      </c>
      <c r="AA16" s="629" t="s">
        <v>148</v>
      </c>
      <c r="AB16" s="629" t="s">
        <v>149</v>
      </c>
      <c r="AC16" s="632" t="s">
        <v>63</v>
      </c>
      <c r="AD16" s="197"/>
      <c r="AE16" s="19" t="s">
        <v>677</v>
      </c>
      <c r="AF16" s="630" t="str">
        <f>AF26</f>
        <v>AIRS</v>
      </c>
      <c r="AG16" s="630" t="str">
        <f t="shared" ref="AG16:AX16" si="16">AG26</f>
        <v>AMSR2</v>
      </c>
      <c r="AH16" s="630" t="str">
        <f t="shared" si="16"/>
        <v>AMSRE</v>
      </c>
      <c r="AI16" s="630" t="str">
        <f t="shared" si="16"/>
        <v>AMSR-E</v>
      </c>
      <c r="AJ16" s="630" t="str">
        <f t="shared" si="16"/>
        <v>ATMS</v>
      </c>
      <c r="AK16" s="630" t="str">
        <f t="shared" si="16"/>
        <v>DPR</v>
      </c>
      <c r="AL16" s="630" t="str">
        <f t="shared" si="16"/>
        <v>GMI</v>
      </c>
      <c r="AM16" s="630" t="str">
        <f t="shared" si="16"/>
        <v>GOES-8/10</v>
      </c>
      <c r="AN16" s="630" t="str">
        <f t="shared" si="16"/>
        <v>IMERG</v>
      </c>
      <c r="AO16" s="630" t="str">
        <f t="shared" si="16"/>
        <v>KAPR</v>
      </c>
      <c r="AP16" s="630" t="str">
        <f t="shared" si="16"/>
        <v>KUPR</v>
      </c>
      <c r="AQ16" s="630" t="str">
        <f t="shared" si="16"/>
        <v>MHS</v>
      </c>
      <c r="AR16" s="630" t="str">
        <f t="shared" si="16"/>
        <v>MT1</v>
      </c>
      <c r="AS16" s="630" t="str">
        <f t="shared" si="16"/>
        <v>SAPHIR</v>
      </c>
      <c r="AT16" s="630" t="str">
        <f t="shared" si="16"/>
        <v>SAPHIR-DPR</v>
      </c>
      <c r="AU16" s="630" t="str">
        <f t="shared" si="16"/>
        <v>SSM/I</v>
      </c>
      <c r="AV16" s="630" t="str">
        <f t="shared" si="16"/>
        <v>SSMI</v>
      </c>
      <c r="AW16" s="630" t="str">
        <f t="shared" si="16"/>
        <v>SSMIS</v>
      </c>
      <c r="AX16" s="630" t="str">
        <f t="shared" si="16"/>
        <v>TMI</v>
      </c>
      <c r="AY16" s="628" t="s">
        <v>63</v>
      </c>
      <c r="AZ16" s="197"/>
      <c r="BA16" s="19" t="s">
        <v>677</v>
      </c>
      <c r="BB16" s="630" t="s">
        <v>776</v>
      </c>
    </row>
    <row r="17" spans="8:54" x14ac:dyDescent="0.15">
      <c r="I17" s="218" t="s">
        <v>125</v>
      </c>
      <c r="J17" s="69">
        <f t="shared" ref="J17:M22" si="17">J27/1000000</f>
        <v>3.5804999999999997E-2</v>
      </c>
      <c r="K17" s="69">
        <f t="shared" si="17"/>
        <v>3.6499999999999998E-4</v>
      </c>
      <c r="L17" s="69">
        <f t="shared" si="17"/>
        <v>0</v>
      </c>
      <c r="M17" s="69">
        <f t="shared" si="17"/>
        <v>0.20111899999999999</v>
      </c>
      <c r="N17" s="69">
        <f t="shared" ref="N17:N22" si="18">SUM(J17:M17)</f>
        <v>0.23728899999999997</v>
      </c>
      <c r="P17" s="218" t="s">
        <v>125</v>
      </c>
      <c r="Q17" s="69">
        <f t="shared" ref="Q17:U22" si="19">Q27/1000000</f>
        <v>0</v>
      </c>
      <c r="R17" s="69">
        <f t="shared" si="19"/>
        <v>0</v>
      </c>
      <c r="S17" s="69">
        <f t="shared" si="19"/>
        <v>4.1999999999999998E-5</v>
      </c>
      <c r="T17" s="69">
        <f t="shared" si="19"/>
        <v>0.70021</v>
      </c>
      <c r="U17" s="69">
        <f t="shared" si="19"/>
        <v>0</v>
      </c>
      <c r="V17" s="69">
        <f t="shared" ref="V17:V22" si="20">SUM(Q17:U17)</f>
        <v>0.70025199999999999</v>
      </c>
      <c r="X17" s="218" t="s">
        <v>125</v>
      </c>
      <c r="Y17" s="69">
        <f t="shared" ref="Y17:AB22" si="21">Y27/1000000</f>
        <v>1.4095999999999999E-2</v>
      </c>
      <c r="Z17" s="69">
        <f t="shared" si="21"/>
        <v>5.6027E-2</v>
      </c>
      <c r="AA17" s="69">
        <f t="shared" si="21"/>
        <v>1.3285E-2</v>
      </c>
      <c r="AB17" s="69">
        <f t="shared" si="21"/>
        <v>0</v>
      </c>
      <c r="AC17" s="69">
        <f t="shared" ref="AC17:AC22" si="22">SUM(Y17:AB17)</f>
        <v>8.340800000000001E-2</v>
      </c>
      <c r="AE17" s="218" t="s">
        <v>125</v>
      </c>
      <c r="AF17" s="69">
        <f t="shared" ref="AF17:AP17" si="23">AF27/1000000</f>
        <v>0</v>
      </c>
      <c r="AG17" s="69">
        <f t="shared" si="23"/>
        <v>0</v>
      </c>
      <c r="AH17" s="69">
        <f t="shared" si="23"/>
        <v>0</v>
      </c>
      <c r="AI17" s="69">
        <f t="shared" si="23"/>
        <v>0</v>
      </c>
      <c r="AJ17" s="69">
        <f t="shared" si="23"/>
        <v>0</v>
      </c>
      <c r="AK17" s="69">
        <f t="shared" si="23"/>
        <v>0</v>
      </c>
      <c r="AL17" s="69">
        <f t="shared" si="23"/>
        <v>0</v>
      </c>
      <c r="AM17" s="69">
        <f t="shared" si="23"/>
        <v>0</v>
      </c>
      <c r="AN17" s="69">
        <f t="shared" si="23"/>
        <v>0</v>
      </c>
      <c r="AO17" s="69">
        <f t="shared" si="23"/>
        <v>0</v>
      </c>
      <c r="AP17" s="69">
        <f t="shared" si="23"/>
        <v>0</v>
      </c>
      <c r="AQ17" s="69">
        <f t="shared" ref="AQ17:AX17" si="24">AQ27/1000000</f>
        <v>0</v>
      </c>
      <c r="AR17" s="69">
        <f t="shared" si="24"/>
        <v>0</v>
      </c>
      <c r="AS17" s="69">
        <f t="shared" si="24"/>
        <v>0</v>
      </c>
      <c r="AT17" s="69">
        <f t="shared" si="24"/>
        <v>0</v>
      </c>
      <c r="AU17" s="69">
        <f t="shared" si="24"/>
        <v>0</v>
      </c>
      <c r="AV17" s="69">
        <f t="shared" si="24"/>
        <v>0</v>
      </c>
      <c r="AW17" s="69">
        <f t="shared" si="24"/>
        <v>0</v>
      </c>
      <c r="AX17" s="69">
        <f t="shared" si="24"/>
        <v>0</v>
      </c>
      <c r="AY17" s="396">
        <f t="shared" ref="AY17:AY22" si="25">SUM(AF17:AX17)</f>
        <v>0</v>
      </c>
      <c r="BA17" s="218" t="s">
        <v>125</v>
      </c>
      <c r="BB17" s="69">
        <f t="shared" ref="BB17:BB22" si="26">BB27/1000000</f>
        <v>3.2412000000000003E-2</v>
      </c>
    </row>
    <row r="18" spans="8:54" x14ac:dyDescent="0.15">
      <c r="I18" s="218" t="s">
        <v>126</v>
      </c>
      <c r="J18" s="69">
        <f t="shared" si="17"/>
        <v>10.592503000000001</v>
      </c>
      <c r="K18" s="69">
        <f t="shared" si="17"/>
        <v>6.0000000000000002E-6</v>
      </c>
      <c r="L18" s="69">
        <f t="shared" si="17"/>
        <v>1.9999999999999999E-6</v>
      </c>
      <c r="M18" s="69">
        <f t="shared" si="17"/>
        <v>51.901431000000002</v>
      </c>
      <c r="N18" s="69">
        <f t="shared" si="18"/>
        <v>62.493942000000004</v>
      </c>
      <c r="P18" s="218" t="s">
        <v>126</v>
      </c>
      <c r="Q18" s="69">
        <f t="shared" si="19"/>
        <v>13.892372999999999</v>
      </c>
      <c r="R18" s="69">
        <f t="shared" si="19"/>
        <v>1.9999999999999999E-6</v>
      </c>
      <c r="S18" s="69">
        <f t="shared" si="19"/>
        <v>4.3339970000000001</v>
      </c>
      <c r="T18" s="69">
        <f t="shared" si="19"/>
        <v>40.556935000000003</v>
      </c>
      <c r="U18" s="69">
        <f t="shared" si="19"/>
        <v>3.9999999999999998E-6</v>
      </c>
      <c r="V18" s="69">
        <f t="shared" si="20"/>
        <v>58.783310999999998</v>
      </c>
      <c r="X18" s="218" t="s">
        <v>126</v>
      </c>
      <c r="Y18" s="69">
        <f t="shared" si="21"/>
        <v>0</v>
      </c>
      <c r="Z18" s="69">
        <f t="shared" si="21"/>
        <v>8.8669999999999999E-3</v>
      </c>
      <c r="AA18" s="69">
        <f t="shared" si="21"/>
        <v>0.50375700000000001</v>
      </c>
      <c r="AB18" s="69">
        <f t="shared" si="21"/>
        <v>1.054E-3</v>
      </c>
      <c r="AC18" s="69">
        <f t="shared" si="22"/>
        <v>0.51367799999999997</v>
      </c>
      <c r="AE18" s="218" t="s">
        <v>126</v>
      </c>
      <c r="AF18" s="69">
        <f t="shared" ref="AF18:AP18" si="27">AF28/1000000</f>
        <v>6.0000000000000002E-5</v>
      </c>
      <c r="AG18" s="69">
        <f t="shared" si="27"/>
        <v>8.6910000000000008E-3</v>
      </c>
      <c r="AH18" s="69">
        <f t="shared" si="27"/>
        <v>0</v>
      </c>
      <c r="AI18" s="69">
        <f t="shared" si="27"/>
        <v>5.4359999999999999E-3</v>
      </c>
      <c r="AJ18" s="69">
        <f t="shared" si="27"/>
        <v>1.1379999999999999E-2</v>
      </c>
      <c r="AK18" s="69">
        <f t="shared" si="27"/>
        <v>0</v>
      </c>
      <c r="AL18" s="69">
        <f t="shared" si="27"/>
        <v>0.15998299999999999</v>
      </c>
      <c r="AM18" s="69">
        <f t="shared" si="27"/>
        <v>0</v>
      </c>
      <c r="AN18" s="69">
        <f t="shared" si="27"/>
        <v>0</v>
      </c>
      <c r="AO18" s="69">
        <f t="shared" si="27"/>
        <v>3.4202000000000003E-2</v>
      </c>
      <c r="AP18" s="69">
        <f t="shared" si="27"/>
        <v>2.8043999999999999E-2</v>
      </c>
      <c r="AQ18" s="69">
        <f t="shared" ref="AQ18:AX18" si="28">AQ28/1000000</f>
        <v>0.12798999999999999</v>
      </c>
      <c r="AR18" s="69">
        <f t="shared" si="28"/>
        <v>0</v>
      </c>
      <c r="AS18" s="69">
        <f t="shared" si="28"/>
        <v>3.1999999999999999E-5</v>
      </c>
      <c r="AT18" s="69">
        <f t="shared" si="28"/>
        <v>0</v>
      </c>
      <c r="AU18" s="69">
        <f t="shared" si="28"/>
        <v>1.8079999999999999E-3</v>
      </c>
      <c r="AV18" s="69">
        <f t="shared" si="28"/>
        <v>1.13E-4</v>
      </c>
      <c r="AW18" s="69">
        <f t="shared" si="28"/>
        <v>0</v>
      </c>
      <c r="AX18" s="69">
        <f t="shared" si="28"/>
        <v>0</v>
      </c>
      <c r="AY18" s="396">
        <f t="shared" si="25"/>
        <v>0.37773899999999994</v>
      </c>
      <c r="BA18" s="218" t="s">
        <v>126</v>
      </c>
      <c r="BB18" s="69">
        <f t="shared" si="26"/>
        <v>6.3816999999999999E-2</v>
      </c>
    </row>
    <row r="19" spans="8:54" x14ac:dyDescent="0.15">
      <c r="I19" s="218" t="s">
        <v>127</v>
      </c>
      <c r="J19" s="69">
        <f t="shared" si="17"/>
        <v>77.935827000000003</v>
      </c>
      <c r="K19" s="69">
        <f t="shared" si="17"/>
        <v>0.82271700000000003</v>
      </c>
      <c r="L19" s="69">
        <f t="shared" si="17"/>
        <v>4.2869719999999996</v>
      </c>
      <c r="M19" s="69">
        <f t="shared" si="17"/>
        <v>184.46335400000001</v>
      </c>
      <c r="N19" s="69">
        <f t="shared" si="18"/>
        <v>267.50887</v>
      </c>
      <c r="P19" s="218" t="s">
        <v>127</v>
      </c>
      <c r="Q19" s="69">
        <f t="shared" si="19"/>
        <v>0</v>
      </c>
      <c r="R19" s="69">
        <f t="shared" si="19"/>
        <v>3.4273630000000002</v>
      </c>
      <c r="S19" s="69">
        <f t="shared" si="19"/>
        <v>2.2405119999999998</v>
      </c>
      <c r="T19" s="69">
        <f t="shared" si="19"/>
        <v>159.13389699999999</v>
      </c>
      <c r="U19" s="69">
        <f t="shared" si="19"/>
        <v>14.784326999999999</v>
      </c>
      <c r="V19" s="69">
        <f t="shared" si="20"/>
        <v>179.58609899999999</v>
      </c>
      <c r="X19" s="218" t="s">
        <v>127</v>
      </c>
      <c r="Y19" s="69">
        <f t="shared" si="21"/>
        <v>1.418E-3</v>
      </c>
      <c r="Z19" s="69">
        <f t="shared" si="21"/>
        <v>11.372159999999999</v>
      </c>
      <c r="AA19" s="69">
        <f t="shared" si="21"/>
        <v>10.548956</v>
      </c>
      <c r="AB19" s="69">
        <f t="shared" si="21"/>
        <v>4.8575E-2</v>
      </c>
      <c r="AC19" s="69">
        <f t="shared" si="22"/>
        <v>21.971108999999998</v>
      </c>
      <c r="AE19" s="218" t="s">
        <v>127</v>
      </c>
      <c r="AF19" s="69">
        <f t="shared" ref="AF19:AP19" si="29">AF29/1000000</f>
        <v>1.2E-4</v>
      </c>
      <c r="AG19" s="69">
        <f t="shared" si="29"/>
        <v>1.567E-3</v>
      </c>
      <c r="AH19" s="69">
        <f t="shared" si="29"/>
        <v>3.1000000000000001E-5</v>
      </c>
      <c r="AI19" s="69">
        <f t="shared" si="29"/>
        <v>0</v>
      </c>
      <c r="AJ19" s="69">
        <f t="shared" si="29"/>
        <v>1.0489999999999999E-2</v>
      </c>
      <c r="AK19" s="69">
        <f t="shared" si="29"/>
        <v>0.92151700000000003</v>
      </c>
      <c r="AL19" s="69">
        <f t="shared" si="29"/>
        <v>5.2946E-2</v>
      </c>
      <c r="AM19" s="69">
        <f t="shared" si="29"/>
        <v>0</v>
      </c>
      <c r="AN19" s="69">
        <f t="shared" si="29"/>
        <v>0</v>
      </c>
      <c r="AO19" s="69">
        <f t="shared" si="29"/>
        <v>0</v>
      </c>
      <c r="AP19" s="69">
        <f t="shared" si="29"/>
        <v>0</v>
      </c>
      <c r="AQ19" s="69">
        <f t="shared" ref="AQ19:AX19" si="30">AQ29/1000000</f>
        <v>7.3282E-2</v>
      </c>
      <c r="AR19" s="69">
        <f t="shared" si="30"/>
        <v>4.3600000000000003E-4</v>
      </c>
      <c r="AS19" s="69">
        <f t="shared" si="30"/>
        <v>0</v>
      </c>
      <c r="AT19" s="69">
        <f t="shared" si="30"/>
        <v>0</v>
      </c>
      <c r="AU19" s="69">
        <f t="shared" si="30"/>
        <v>2.2000000000000001E-4</v>
      </c>
      <c r="AV19" s="69">
        <f t="shared" si="30"/>
        <v>0</v>
      </c>
      <c r="AW19" s="69">
        <f t="shared" si="30"/>
        <v>2.3699999999999999E-4</v>
      </c>
      <c r="AX19" s="69">
        <f t="shared" si="30"/>
        <v>8.6680000000000004E-3</v>
      </c>
      <c r="AY19" s="396">
        <f t="shared" si="25"/>
        <v>1.0695140000000003</v>
      </c>
      <c r="BA19" s="218" t="s">
        <v>127</v>
      </c>
      <c r="BB19" s="69">
        <f t="shared" si="26"/>
        <v>0.36537399999999998</v>
      </c>
    </row>
    <row r="20" spans="8:54" x14ac:dyDescent="0.15">
      <c r="I20" s="218" t="s">
        <v>128</v>
      </c>
      <c r="J20" s="69">
        <f t="shared" si="17"/>
        <v>1.097656</v>
      </c>
      <c r="K20" s="69">
        <f t="shared" si="17"/>
        <v>2.3025890000000002</v>
      </c>
      <c r="L20" s="69">
        <f t="shared" si="17"/>
        <v>4.0467000000000003E-2</v>
      </c>
      <c r="M20" s="69">
        <f t="shared" si="17"/>
        <v>110.19424600000001</v>
      </c>
      <c r="N20" s="69">
        <f t="shared" si="18"/>
        <v>113.63495800000001</v>
      </c>
      <c r="P20" s="218" t="s">
        <v>128</v>
      </c>
      <c r="Q20" s="69">
        <f t="shared" si="19"/>
        <v>8.5898409999999998</v>
      </c>
      <c r="R20" s="69">
        <f t="shared" si="19"/>
        <v>3.8056920000000001</v>
      </c>
      <c r="S20" s="69">
        <f t="shared" si="19"/>
        <v>0.37262400000000001</v>
      </c>
      <c r="T20" s="69">
        <f t="shared" si="19"/>
        <v>101.61967199999999</v>
      </c>
      <c r="U20" s="69">
        <f t="shared" si="19"/>
        <v>0.13732900000000001</v>
      </c>
      <c r="V20" s="69">
        <f t="shared" si="20"/>
        <v>114.52515799999999</v>
      </c>
      <c r="X20" s="218" t="s">
        <v>128</v>
      </c>
      <c r="Y20" s="69">
        <f t="shared" si="21"/>
        <v>2.9999999999999997E-4</v>
      </c>
      <c r="Z20" s="69">
        <f t="shared" si="21"/>
        <v>1.6080000000000001E-2</v>
      </c>
      <c r="AA20" s="69">
        <f t="shared" si="21"/>
        <v>2.1131880000000001</v>
      </c>
      <c r="AB20" s="69">
        <f t="shared" si="21"/>
        <v>6.087E-2</v>
      </c>
      <c r="AC20" s="69">
        <f t="shared" si="22"/>
        <v>2.1904379999999999</v>
      </c>
      <c r="AE20" s="218" t="s">
        <v>128</v>
      </c>
      <c r="AF20" s="69">
        <f t="shared" ref="AF20:AP20" si="31">AF30/1000000</f>
        <v>1.4200000000000001E-4</v>
      </c>
      <c r="AG20" s="69">
        <f t="shared" si="31"/>
        <v>1.4059999999999999E-3</v>
      </c>
      <c r="AH20" s="69">
        <f t="shared" si="31"/>
        <v>2.186E-3</v>
      </c>
      <c r="AI20" s="69">
        <f t="shared" si="31"/>
        <v>2.3783820000000002</v>
      </c>
      <c r="AJ20" s="69">
        <f t="shared" si="31"/>
        <v>2.72E-4</v>
      </c>
      <c r="AK20" s="69">
        <f t="shared" si="31"/>
        <v>0.107405</v>
      </c>
      <c r="AL20" s="69">
        <f t="shared" si="31"/>
        <v>2.3716999999999998E-2</v>
      </c>
      <c r="AM20" s="69">
        <f t="shared" si="31"/>
        <v>3.3911829999999998</v>
      </c>
      <c r="AN20" s="69">
        <f t="shared" si="31"/>
        <v>64.148218</v>
      </c>
      <c r="AO20" s="69">
        <f t="shared" si="31"/>
        <v>0</v>
      </c>
      <c r="AP20" s="69">
        <f t="shared" si="31"/>
        <v>0</v>
      </c>
      <c r="AQ20" s="69">
        <f t="shared" ref="AQ20:AX20" si="32">AQ30/1000000</f>
        <v>1.0226000000000001E-2</v>
      </c>
      <c r="AR20" s="69">
        <f t="shared" si="32"/>
        <v>2.0999999999999999E-5</v>
      </c>
      <c r="AS20" s="69">
        <f t="shared" si="32"/>
        <v>0</v>
      </c>
      <c r="AT20" s="69">
        <f t="shared" si="32"/>
        <v>2.6879999999999999E-3</v>
      </c>
      <c r="AU20" s="69">
        <f t="shared" si="32"/>
        <v>0</v>
      </c>
      <c r="AV20" s="69">
        <f t="shared" si="32"/>
        <v>0</v>
      </c>
      <c r="AW20" s="69">
        <f t="shared" si="32"/>
        <v>5.1469999999999997E-3</v>
      </c>
      <c r="AX20" s="69">
        <f t="shared" si="32"/>
        <v>7.175E-3</v>
      </c>
      <c r="AY20" s="396">
        <f t="shared" si="25"/>
        <v>70.078168000000005</v>
      </c>
      <c r="BA20" s="218" t="s">
        <v>128</v>
      </c>
      <c r="BB20" s="69">
        <f t="shared" si="26"/>
        <v>0.69584999999999997</v>
      </c>
    </row>
    <row r="21" spans="8:54" x14ac:dyDescent="0.15">
      <c r="I21" s="218" t="s">
        <v>129</v>
      </c>
      <c r="J21" s="69">
        <f t="shared" si="17"/>
        <v>0</v>
      </c>
      <c r="K21" s="69">
        <f t="shared" si="17"/>
        <v>0</v>
      </c>
      <c r="L21" s="69">
        <f t="shared" si="17"/>
        <v>0</v>
      </c>
      <c r="M21" s="69">
        <f t="shared" si="17"/>
        <v>21.068145000000001</v>
      </c>
      <c r="N21" s="69">
        <f t="shared" si="18"/>
        <v>21.068145000000001</v>
      </c>
      <c r="P21" s="218" t="s">
        <v>129</v>
      </c>
      <c r="Q21" s="69">
        <f t="shared" si="19"/>
        <v>0</v>
      </c>
      <c r="R21" s="69">
        <f t="shared" si="19"/>
        <v>0</v>
      </c>
      <c r="S21" s="69">
        <f t="shared" si="19"/>
        <v>0</v>
      </c>
      <c r="T21" s="69">
        <f t="shared" si="19"/>
        <v>27.831247000000001</v>
      </c>
      <c r="U21" s="69">
        <f t="shared" si="19"/>
        <v>0</v>
      </c>
      <c r="V21" s="69">
        <f t="shared" si="20"/>
        <v>27.831247000000001</v>
      </c>
      <c r="X21" s="218" t="s">
        <v>129</v>
      </c>
      <c r="Y21" s="69">
        <f t="shared" si="21"/>
        <v>0</v>
      </c>
      <c r="Z21" s="69">
        <f t="shared" si="21"/>
        <v>0</v>
      </c>
      <c r="AA21" s="69">
        <f t="shared" si="21"/>
        <v>0</v>
      </c>
      <c r="AB21" s="69">
        <f t="shared" si="21"/>
        <v>0</v>
      </c>
      <c r="AC21" s="69">
        <f t="shared" si="22"/>
        <v>0</v>
      </c>
      <c r="AE21" s="218" t="s">
        <v>129</v>
      </c>
      <c r="AF21" s="69">
        <f t="shared" ref="AF21:AP21" si="33">AF31/1000000</f>
        <v>0</v>
      </c>
      <c r="AG21" s="69">
        <f t="shared" si="33"/>
        <v>0</v>
      </c>
      <c r="AH21" s="69">
        <f t="shared" si="33"/>
        <v>0</v>
      </c>
      <c r="AI21" s="69">
        <f t="shared" si="33"/>
        <v>0</v>
      </c>
      <c r="AJ21" s="69">
        <f t="shared" si="33"/>
        <v>0</v>
      </c>
      <c r="AK21" s="69">
        <f t="shared" si="33"/>
        <v>0</v>
      </c>
      <c r="AL21" s="69">
        <f t="shared" si="33"/>
        <v>0</v>
      </c>
      <c r="AM21" s="69">
        <f t="shared" si="33"/>
        <v>0</v>
      </c>
      <c r="AN21" s="69">
        <f t="shared" si="33"/>
        <v>0</v>
      </c>
      <c r="AO21" s="69">
        <f t="shared" si="33"/>
        <v>0</v>
      </c>
      <c r="AP21" s="69">
        <f t="shared" si="33"/>
        <v>0</v>
      </c>
      <c r="AQ21" s="69">
        <f t="shared" ref="AQ21:AX21" si="34">AQ31/1000000</f>
        <v>0</v>
      </c>
      <c r="AR21" s="69">
        <f t="shared" si="34"/>
        <v>0</v>
      </c>
      <c r="AS21" s="69">
        <f t="shared" si="34"/>
        <v>0</v>
      </c>
      <c r="AT21" s="69">
        <f t="shared" si="34"/>
        <v>0</v>
      </c>
      <c r="AU21" s="69">
        <f t="shared" si="34"/>
        <v>0</v>
      </c>
      <c r="AV21" s="69">
        <f t="shared" si="34"/>
        <v>0</v>
      </c>
      <c r="AW21" s="69">
        <f t="shared" si="34"/>
        <v>0</v>
      </c>
      <c r="AX21" s="69">
        <f t="shared" si="34"/>
        <v>0</v>
      </c>
      <c r="AY21" s="396">
        <f t="shared" si="25"/>
        <v>0</v>
      </c>
      <c r="BA21" s="218" t="s">
        <v>129</v>
      </c>
      <c r="BB21" s="69">
        <f t="shared" si="26"/>
        <v>8.4309999999999993E-3</v>
      </c>
    </row>
    <row r="22" spans="8:54" x14ac:dyDescent="0.15">
      <c r="I22" s="218" t="s">
        <v>737</v>
      </c>
      <c r="J22" s="69">
        <f t="shared" si="17"/>
        <v>5.0000000000000004E-6</v>
      </c>
      <c r="K22" s="69">
        <f t="shared" si="17"/>
        <v>3.6499999999999998E-4</v>
      </c>
      <c r="L22" s="69">
        <f t="shared" si="17"/>
        <v>0</v>
      </c>
      <c r="M22" s="69">
        <f t="shared" si="17"/>
        <v>8.0999999999999996E-4</v>
      </c>
      <c r="N22" s="69">
        <f t="shared" si="18"/>
        <v>1.1800000000000001E-3</v>
      </c>
      <c r="P22" s="218" t="s">
        <v>737</v>
      </c>
      <c r="Q22" s="69">
        <f t="shared" si="19"/>
        <v>3.6308E-2</v>
      </c>
      <c r="R22" s="69">
        <f t="shared" si="19"/>
        <v>0</v>
      </c>
      <c r="S22" s="69">
        <f t="shared" si="19"/>
        <v>3.777E-3</v>
      </c>
      <c r="T22" s="69">
        <f t="shared" si="19"/>
        <v>0.172903</v>
      </c>
      <c r="U22" s="69">
        <f t="shared" si="19"/>
        <v>1.2E-5</v>
      </c>
      <c r="V22" s="69">
        <f t="shared" si="20"/>
        <v>0.21300000000000002</v>
      </c>
      <c r="X22" s="218" t="s">
        <v>737</v>
      </c>
      <c r="Y22" s="69">
        <f t="shared" si="21"/>
        <v>0</v>
      </c>
      <c r="Z22" s="69">
        <f t="shared" si="21"/>
        <v>0</v>
      </c>
      <c r="AA22" s="69">
        <f t="shared" si="21"/>
        <v>0</v>
      </c>
      <c r="AB22" s="69">
        <f t="shared" si="21"/>
        <v>0</v>
      </c>
      <c r="AC22" s="69">
        <f t="shared" si="22"/>
        <v>0</v>
      </c>
      <c r="AE22" s="218" t="s">
        <v>737</v>
      </c>
      <c r="AF22" s="69">
        <f t="shared" ref="AF22:AP22" si="35">AF32/1000000</f>
        <v>0</v>
      </c>
      <c r="AG22" s="69">
        <f t="shared" si="35"/>
        <v>0</v>
      </c>
      <c r="AH22" s="69">
        <f t="shared" si="35"/>
        <v>0</v>
      </c>
      <c r="AI22" s="69">
        <f t="shared" si="35"/>
        <v>0</v>
      </c>
      <c r="AJ22" s="69">
        <f t="shared" si="35"/>
        <v>0</v>
      </c>
      <c r="AK22" s="69">
        <f t="shared" si="35"/>
        <v>0</v>
      </c>
      <c r="AL22" s="69">
        <f t="shared" si="35"/>
        <v>0</v>
      </c>
      <c r="AM22" s="69">
        <f t="shared" si="35"/>
        <v>0</v>
      </c>
      <c r="AN22" s="69">
        <f t="shared" si="35"/>
        <v>0</v>
      </c>
      <c r="AO22" s="69">
        <f t="shared" si="35"/>
        <v>0</v>
      </c>
      <c r="AP22" s="69">
        <f t="shared" si="35"/>
        <v>0</v>
      </c>
      <c r="AQ22" s="69">
        <f t="shared" ref="AQ22:AX22" si="36">AQ32/1000000</f>
        <v>0</v>
      </c>
      <c r="AR22" s="69">
        <f t="shared" si="36"/>
        <v>0</v>
      </c>
      <c r="AS22" s="69">
        <f t="shared" si="36"/>
        <v>0</v>
      </c>
      <c r="AT22" s="69">
        <f t="shared" si="36"/>
        <v>0</v>
      </c>
      <c r="AU22" s="69">
        <f t="shared" si="36"/>
        <v>0</v>
      </c>
      <c r="AV22" s="69">
        <f t="shared" si="36"/>
        <v>0</v>
      </c>
      <c r="AW22" s="69">
        <f t="shared" si="36"/>
        <v>0</v>
      </c>
      <c r="AX22" s="69">
        <f t="shared" si="36"/>
        <v>0</v>
      </c>
      <c r="AY22" s="396">
        <f t="shared" si="25"/>
        <v>0</v>
      </c>
      <c r="BA22" s="218" t="s">
        <v>737</v>
      </c>
      <c r="BB22" s="69">
        <f t="shared" si="26"/>
        <v>3.7209999999999999E-3</v>
      </c>
    </row>
    <row r="23" spans="8:54" x14ac:dyDescent="0.15">
      <c r="I23" s="170" t="s">
        <v>63</v>
      </c>
      <c r="J23" s="171">
        <f>SUM(J17:J22)</f>
        <v>89.66179600000001</v>
      </c>
      <c r="K23" s="171">
        <f>SUM(K17:K22)</f>
        <v>3.1260420000000004</v>
      </c>
      <c r="L23" s="171">
        <f>SUM(L17:L22)</f>
        <v>4.3274409999999994</v>
      </c>
      <c r="M23" s="171">
        <f>SUM(M17:M22)</f>
        <v>367.82910500000003</v>
      </c>
      <c r="N23" s="171">
        <f>SUM(N17:N22)</f>
        <v>464.94438399999996</v>
      </c>
      <c r="P23" s="170" t="s">
        <v>63</v>
      </c>
      <c r="Q23" s="171">
        <f t="shared" ref="Q23:V23" si="37">SUM(Q17:Q22)</f>
        <v>22.518521999999997</v>
      </c>
      <c r="R23" s="171">
        <f t="shared" si="37"/>
        <v>7.2330570000000005</v>
      </c>
      <c r="S23" s="171">
        <f t="shared" si="37"/>
        <v>6.950952</v>
      </c>
      <c r="T23" s="171">
        <f t="shared" si="37"/>
        <v>330.01486400000005</v>
      </c>
      <c r="U23" s="171">
        <f t="shared" si="37"/>
        <v>14.921671999999999</v>
      </c>
      <c r="V23" s="171">
        <f t="shared" si="37"/>
        <v>381.63906700000001</v>
      </c>
      <c r="X23" s="170" t="s">
        <v>63</v>
      </c>
      <c r="Y23" s="171">
        <f>SUM(Y17:Y22)</f>
        <v>1.5814000000000002E-2</v>
      </c>
      <c r="Z23" s="171">
        <f>SUM(Z17:Z22)</f>
        <v>11.453134</v>
      </c>
      <c r="AA23" s="171">
        <f>SUM(AA17:AA22)</f>
        <v>13.179186000000001</v>
      </c>
      <c r="AB23" s="171">
        <f>SUM(AB17:AB22)</f>
        <v>0.110499</v>
      </c>
      <c r="AC23" s="171">
        <f>SUM(AC17:AC22)</f>
        <v>24.758633</v>
      </c>
      <c r="AE23" s="170" t="s">
        <v>63</v>
      </c>
      <c r="AF23" s="171">
        <f t="shared" ref="AF23:AY23" si="38">SUM(AF17:AF22)</f>
        <v>3.2200000000000002E-4</v>
      </c>
      <c r="AG23" s="171">
        <f t="shared" si="38"/>
        <v>1.1664000000000001E-2</v>
      </c>
      <c r="AH23" s="171">
        <f t="shared" si="38"/>
        <v>2.2170000000000002E-3</v>
      </c>
      <c r="AI23" s="171">
        <f t="shared" si="38"/>
        <v>2.3838180000000002</v>
      </c>
      <c r="AJ23" s="171">
        <f t="shared" si="38"/>
        <v>2.2142000000000002E-2</v>
      </c>
      <c r="AK23" s="171">
        <f t="shared" si="38"/>
        <v>1.0289220000000001</v>
      </c>
      <c r="AL23" s="171">
        <f t="shared" si="38"/>
        <v>0.23664599999999997</v>
      </c>
      <c r="AM23" s="171">
        <f t="shared" si="38"/>
        <v>3.3911829999999998</v>
      </c>
      <c r="AN23" s="171">
        <f t="shared" si="38"/>
        <v>64.148218</v>
      </c>
      <c r="AO23" s="171">
        <f t="shared" si="38"/>
        <v>3.4202000000000003E-2</v>
      </c>
      <c r="AP23" s="171">
        <f t="shared" si="38"/>
        <v>2.8043999999999999E-2</v>
      </c>
      <c r="AQ23" s="171">
        <f t="shared" ref="AQ23:AX23" si="39">SUM(AQ17:AQ22)</f>
        <v>0.21149800000000002</v>
      </c>
      <c r="AR23" s="171">
        <f t="shared" si="39"/>
        <v>4.5700000000000005E-4</v>
      </c>
      <c r="AS23" s="171">
        <f t="shared" si="39"/>
        <v>3.1999999999999999E-5</v>
      </c>
      <c r="AT23" s="171">
        <f t="shared" si="39"/>
        <v>2.6879999999999999E-3</v>
      </c>
      <c r="AU23" s="171">
        <f t="shared" si="39"/>
        <v>2.0279999999999999E-3</v>
      </c>
      <c r="AV23" s="171">
        <f t="shared" si="39"/>
        <v>1.13E-4</v>
      </c>
      <c r="AW23" s="171">
        <f t="shared" si="39"/>
        <v>5.3839999999999999E-3</v>
      </c>
      <c r="AX23" s="171">
        <f t="shared" si="39"/>
        <v>1.5842999999999999E-2</v>
      </c>
      <c r="AY23" s="171">
        <f t="shared" si="38"/>
        <v>71.525421000000009</v>
      </c>
      <c r="BA23" s="170" t="s">
        <v>63</v>
      </c>
      <c r="BB23" s="171">
        <f>SUM(BB17:BB22)</f>
        <v>1.169605</v>
      </c>
    </row>
    <row r="24" spans="8:54" x14ac:dyDescent="0.15">
      <c r="H24" s="169"/>
      <c r="J24" s="164"/>
      <c r="Q24" s="164"/>
      <c r="X24" s="164"/>
    </row>
    <row r="25" spans="8:54" x14ac:dyDescent="0.15">
      <c r="H25" s="169"/>
      <c r="J25" s="164" t="s">
        <v>150</v>
      </c>
      <c r="P25" s="164" t="s">
        <v>150</v>
      </c>
      <c r="Q25" s="164"/>
      <c r="X25" s="164" t="s">
        <v>150</v>
      </c>
      <c r="AE25" s="164" t="s">
        <v>150</v>
      </c>
      <c r="BA25" s="164" t="s">
        <v>150</v>
      </c>
    </row>
    <row r="26" spans="8:54" ht="28" x14ac:dyDescent="0.15">
      <c r="H26" s="169"/>
      <c r="I26" s="19" t="s">
        <v>677</v>
      </c>
      <c r="J26" s="633" t="s">
        <v>163</v>
      </c>
      <c r="K26" s="632" t="s">
        <v>151</v>
      </c>
      <c r="L26" s="632" t="s">
        <v>152</v>
      </c>
      <c r="M26" s="632" t="s">
        <v>153</v>
      </c>
      <c r="N26" s="628" t="s">
        <v>63</v>
      </c>
      <c r="O26" s="197"/>
      <c r="P26" s="19" t="s">
        <v>677</v>
      </c>
      <c r="Q26" s="631" t="s">
        <v>154</v>
      </c>
      <c r="R26" s="631" t="s">
        <v>152</v>
      </c>
      <c r="S26" s="631" t="s">
        <v>155</v>
      </c>
      <c r="T26" s="631" t="s">
        <v>153</v>
      </c>
      <c r="U26" s="631" t="s">
        <v>156</v>
      </c>
      <c r="V26" s="628" t="s">
        <v>63</v>
      </c>
      <c r="W26" s="197"/>
      <c r="X26" s="19" t="s">
        <v>677</v>
      </c>
      <c r="Y26" s="629" t="s">
        <v>157</v>
      </c>
      <c r="Z26" s="631" t="s">
        <v>158</v>
      </c>
      <c r="AA26" s="631" t="s">
        <v>159</v>
      </c>
      <c r="AB26" s="631" t="s">
        <v>160</v>
      </c>
      <c r="AC26" s="628" t="s">
        <v>63</v>
      </c>
      <c r="AD26" s="197"/>
      <c r="AE26" s="19" t="s">
        <v>677</v>
      </c>
      <c r="AF26" s="629" t="s">
        <v>653</v>
      </c>
      <c r="AG26" s="631" t="s">
        <v>703</v>
      </c>
      <c r="AH26" s="631" t="s">
        <v>867</v>
      </c>
      <c r="AI26" s="631" t="s">
        <v>654</v>
      </c>
      <c r="AJ26" s="629" t="s">
        <v>765</v>
      </c>
      <c r="AK26" s="631" t="s">
        <v>766</v>
      </c>
      <c r="AL26" s="631" t="s">
        <v>767</v>
      </c>
      <c r="AM26" s="631" t="s">
        <v>868</v>
      </c>
      <c r="AN26" s="631" t="s">
        <v>768</v>
      </c>
      <c r="AO26" s="629" t="s">
        <v>769</v>
      </c>
      <c r="AP26" s="631" t="s">
        <v>770</v>
      </c>
      <c r="AQ26" s="631" t="s">
        <v>771</v>
      </c>
      <c r="AR26" s="631" t="s">
        <v>869</v>
      </c>
      <c r="AS26" s="631" t="s">
        <v>772</v>
      </c>
      <c r="AT26" s="631" t="s">
        <v>870</v>
      </c>
      <c r="AU26" s="631" t="s">
        <v>773</v>
      </c>
      <c r="AV26" s="631" t="s">
        <v>871</v>
      </c>
      <c r="AW26" s="631" t="s">
        <v>774</v>
      </c>
      <c r="AX26" s="631" t="s">
        <v>775</v>
      </c>
      <c r="AY26" s="628" t="s">
        <v>63</v>
      </c>
      <c r="AZ26" s="197"/>
      <c r="BA26" s="19" t="s">
        <v>677</v>
      </c>
      <c r="BB26" s="630" t="s">
        <v>776</v>
      </c>
    </row>
    <row r="27" spans="8:54" x14ac:dyDescent="0.15">
      <c r="H27" s="169"/>
      <c r="I27" s="218" t="s">
        <v>125</v>
      </c>
      <c r="J27" s="173">
        <v>35805</v>
      </c>
      <c r="K27" s="173">
        <v>365</v>
      </c>
      <c r="L27" s="173"/>
      <c r="M27" s="173">
        <v>201119</v>
      </c>
      <c r="N27" s="173">
        <f t="shared" ref="N27:N32" si="40">SUM(J27:M27)</f>
        <v>237289</v>
      </c>
      <c r="P27" s="218" t="s">
        <v>125</v>
      </c>
      <c r="Q27" s="173"/>
      <c r="R27" s="173"/>
      <c r="S27" s="173">
        <v>42</v>
      </c>
      <c r="T27" s="173">
        <v>700210</v>
      </c>
      <c r="U27" s="173"/>
      <c r="V27" s="173">
        <f t="shared" ref="V27:V32" si="41">SUM(Q27:U27)</f>
        <v>700252</v>
      </c>
      <c r="X27" s="218" t="s">
        <v>125</v>
      </c>
      <c r="Y27" s="398">
        <v>14096</v>
      </c>
      <c r="Z27" s="398">
        <v>56027</v>
      </c>
      <c r="AA27" s="398">
        <v>13285</v>
      </c>
      <c r="AB27" s="398"/>
      <c r="AC27" s="398">
        <f t="shared" ref="AC27:AC32" si="42">SUM(Y27:AB27)</f>
        <v>83408</v>
      </c>
      <c r="AE27" s="218" t="s">
        <v>125</v>
      </c>
      <c r="AF27" s="173"/>
      <c r="AG27" s="173"/>
      <c r="AH27" s="173"/>
      <c r="AI27" s="173"/>
      <c r="AJ27" s="173"/>
      <c r="AK27" s="173"/>
      <c r="AL27" s="173"/>
      <c r="AM27" s="173"/>
      <c r="AN27" s="173"/>
      <c r="AO27" s="173"/>
      <c r="AP27" s="173"/>
      <c r="AQ27" s="173"/>
      <c r="AR27" s="173"/>
      <c r="AS27" s="173"/>
      <c r="AT27" s="173"/>
      <c r="AU27" s="173"/>
      <c r="AV27" s="173"/>
      <c r="AW27" s="173"/>
      <c r="AX27" s="173"/>
      <c r="AY27" s="173">
        <f t="shared" ref="AY27:AY32" si="43">SUM(AF27:AX27)</f>
        <v>0</v>
      </c>
      <c r="BA27" s="218" t="s">
        <v>125</v>
      </c>
      <c r="BB27" s="173">
        <v>32412</v>
      </c>
    </row>
    <row r="28" spans="8:54" x14ac:dyDescent="0.15">
      <c r="I28" s="218" t="s">
        <v>126</v>
      </c>
      <c r="J28" s="173">
        <v>10592503</v>
      </c>
      <c r="K28" s="173">
        <v>6</v>
      </c>
      <c r="L28" s="173">
        <v>2</v>
      </c>
      <c r="M28" s="173">
        <v>51901431</v>
      </c>
      <c r="N28" s="173">
        <f t="shared" si="40"/>
        <v>62493942</v>
      </c>
      <c r="P28" s="218" t="s">
        <v>126</v>
      </c>
      <c r="Q28" s="173">
        <v>13892373</v>
      </c>
      <c r="R28" s="173">
        <v>2</v>
      </c>
      <c r="S28" s="173">
        <v>4333997</v>
      </c>
      <c r="T28" s="173">
        <v>40556935</v>
      </c>
      <c r="U28" s="173">
        <v>4</v>
      </c>
      <c r="V28" s="173">
        <f t="shared" si="41"/>
        <v>58783311</v>
      </c>
      <c r="X28" s="218" t="s">
        <v>126</v>
      </c>
      <c r="Y28" s="398"/>
      <c r="Z28" s="398">
        <v>8867</v>
      </c>
      <c r="AA28" s="398">
        <v>503757</v>
      </c>
      <c r="AB28" s="398">
        <v>1054</v>
      </c>
      <c r="AC28" s="398">
        <f t="shared" si="42"/>
        <v>513678</v>
      </c>
      <c r="AE28" s="218" t="s">
        <v>126</v>
      </c>
      <c r="AF28" s="173">
        <v>60</v>
      </c>
      <c r="AG28" s="173">
        <v>8691</v>
      </c>
      <c r="AH28" s="173"/>
      <c r="AI28" s="173">
        <v>5436</v>
      </c>
      <c r="AJ28" s="173">
        <v>11380</v>
      </c>
      <c r="AK28" s="173"/>
      <c r="AL28" s="173">
        <v>159983</v>
      </c>
      <c r="AM28" s="173"/>
      <c r="AN28" s="173"/>
      <c r="AO28" s="173">
        <v>34202</v>
      </c>
      <c r="AP28" s="173">
        <v>28044</v>
      </c>
      <c r="AQ28" s="173">
        <v>127990</v>
      </c>
      <c r="AR28" s="173"/>
      <c r="AS28" s="173">
        <v>32</v>
      </c>
      <c r="AT28" s="173"/>
      <c r="AU28" s="173">
        <v>1808</v>
      </c>
      <c r="AV28" s="173">
        <v>113</v>
      </c>
      <c r="AW28" s="173"/>
      <c r="AX28" s="173"/>
      <c r="AY28" s="173">
        <f t="shared" si="43"/>
        <v>377739</v>
      </c>
      <c r="BA28" s="218" t="s">
        <v>126</v>
      </c>
      <c r="BB28" s="173">
        <v>63817</v>
      </c>
    </row>
    <row r="29" spans="8:54" x14ac:dyDescent="0.15">
      <c r="I29" s="218" t="s">
        <v>127</v>
      </c>
      <c r="J29" s="173">
        <v>77935827</v>
      </c>
      <c r="K29" s="173">
        <v>822717</v>
      </c>
      <c r="L29" s="173">
        <v>4286972</v>
      </c>
      <c r="M29" s="173">
        <v>184463354</v>
      </c>
      <c r="N29" s="173">
        <f t="shared" si="40"/>
        <v>267508870</v>
      </c>
      <c r="P29" s="218" t="s">
        <v>127</v>
      </c>
      <c r="Q29" s="173"/>
      <c r="R29" s="173">
        <v>3427363</v>
      </c>
      <c r="S29" s="173">
        <v>2240512</v>
      </c>
      <c r="T29" s="173">
        <v>159133897</v>
      </c>
      <c r="U29" s="173">
        <v>14784327</v>
      </c>
      <c r="V29" s="173">
        <f t="shared" si="41"/>
        <v>179586099</v>
      </c>
      <c r="X29" s="218" t="s">
        <v>127</v>
      </c>
      <c r="Y29" s="398">
        <v>1418</v>
      </c>
      <c r="Z29" s="398">
        <v>11372160</v>
      </c>
      <c r="AA29" s="398">
        <v>10548956</v>
      </c>
      <c r="AB29" s="398">
        <v>48575</v>
      </c>
      <c r="AC29" s="398">
        <f t="shared" si="42"/>
        <v>21971109</v>
      </c>
      <c r="AE29" s="218" t="s">
        <v>127</v>
      </c>
      <c r="AF29" s="173">
        <v>120</v>
      </c>
      <c r="AG29" s="173">
        <v>1567</v>
      </c>
      <c r="AH29" s="173">
        <v>31</v>
      </c>
      <c r="AI29" s="173"/>
      <c r="AJ29" s="173">
        <v>10490</v>
      </c>
      <c r="AK29" s="173">
        <v>921517</v>
      </c>
      <c r="AL29" s="173">
        <v>52946</v>
      </c>
      <c r="AM29" s="173"/>
      <c r="AN29" s="173"/>
      <c r="AO29" s="173"/>
      <c r="AP29" s="173"/>
      <c r="AQ29" s="173">
        <v>73282</v>
      </c>
      <c r="AR29" s="173">
        <v>436</v>
      </c>
      <c r="AS29" s="173">
        <v>0</v>
      </c>
      <c r="AT29" s="173"/>
      <c r="AU29" s="173">
        <v>220</v>
      </c>
      <c r="AV29" s="173"/>
      <c r="AW29" s="173">
        <v>237</v>
      </c>
      <c r="AX29" s="173">
        <v>8668</v>
      </c>
      <c r="AY29" s="173">
        <f t="shared" si="43"/>
        <v>1069514</v>
      </c>
      <c r="BA29" s="218" t="s">
        <v>127</v>
      </c>
      <c r="BB29" s="173">
        <v>365374</v>
      </c>
    </row>
    <row r="30" spans="8:54" x14ac:dyDescent="0.15">
      <c r="I30" s="218" t="s">
        <v>128</v>
      </c>
      <c r="J30" s="173">
        <v>1097656</v>
      </c>
      <c r="K30" s="173">
        <v>2302589</v>
      </c>
      <c r="L30" s="173">
        <v>40467</v>
      </c>
      <c r="M30" s="173">
        <v>110194246</v>
      </c>
      <c r="N30" s="173">
        <f t="shared" si="40"/>
        <v>113634958</v>
      </c>
      <c r="P30" s="218" t="s">
        <v>128</v>
      </c>
      <c r="Q30" s="173">
        <v>8589841</v>
      </c>
      <c r="R30" s="173">
        <v>3805692</v>
      </c>
      <c r="S30" s="173">
        <v>372624</v>
      </c>
      <c r="T30" s="173">
        <v>101619672</v>
      </c>
      <c r="U30" s="173">
        <v>137329</v>
      </c>
      <c r="V30" s="173">
        <f t="shared" si="41"/>
        <v>114525158</v>
      </c>
      <c r="X30" s="218" t="s">
        <v>128</v>
      </c>
      <c r="Y30" s="398">
        <v>300</v>
      </c>
      <c r="Z30" s="398">
        <v>16080</v>
      </c>
      <c r="AA30" s="398">
        <v>2113188</v>
      </c>
      <c r="AB30" s="398">
        <v>60870</v>
      </c>
      <c r="AC30" s="398">
        <f t="shared" si="42"/>
        <v>2190438</v>
      </c>
      <c r="AE30" s="218" t="s">
        <v>128</v>
      </c>
      <c r="AF30" s="173">
        <v>142</v>
      </c>
      <c r="AG30" s="173">
        <v>1406</v>
      </c>
      <c r="AH30" s="173">
        <v>2186</v>
      </c>
      <c r="AI30" s="173">
        <v>2378382</v>
      </c>
      <c r="AJ30" s="173">
        <v>272</v>
      </c>
      <c r="AK30" s="173">
        <v>107405</v>
      </c>
      <c r="AL30" s="173">
        <v>23717</v>
      </c>
      <c r="AM30" s="173">
        <v>3391183</v>
      </c>
      <c r="AN30" s="173">
        <v>64148218</v>
      </c>
      <c r="AO30" s="173"/>
      <c r="AP30" s="173"/>
      <c r="AQ30" s="173">
        <v>10226</v>
      </c>
      <c r="AR30" s="173">
        <v>21</v>
      </c>
      <c r="AS30" s="173"/>
      <c r="AT30" s="173">
        <v>2688</v>
      </c>
      <c r="AU30" s="173"/>
      <c r="AV30" s="173"/>
      <c r="AW30" s="173">
        <v>5147</v>
      </c>
      <c r="AX30" s="173">
        <v>7175</v>
      </c>
      <c r="AY30" s="173">
        <f t="shared" si="43"/>
        <v>70078168</v>
      </c>
      <c r="BA30" s="218" t="s">
        <v>128</v>
      </c>
      <c r="BB30" s="173">
        <v>695850</v>
      </c>
    </row>
    <row r="31" spans="8:54" x14ac:dyDescent="0.15">
      <c r="I31" s="218" t="s">
        <v>129</v>
      </c>
      <c r="J31" s="173"/>
      <c r="K31" s="173"/>
      <c r="L31" s="173"/>
      <c r="M31" s="173">
        <v>21068145</v>
      </c>
      <c r="N31" s="173">
        <f t="shared" si="40"/>
        <v>21068145</v>
      </c>
      <c r="P31" s="218" t="s">
        <v>129</v>
      </c>
      <c r="Q31" s="173"/>
      <c r="R31" s="173"/>
      <c r="S31" s="173"/>
      <c r="T31" s="173">
        <v>27831247</v>
      </c>
      <c r="U31" s="173"/>
      <c r="V31" s="173">
        <f t="shared" si="41"/>
        <v>27831247</v>
      </c>
      <c r="X31" s="218" t="s">
        <v>129</v>
      </c>
      <c r="Y31" s="398"/>
      <c r="Z31" s="398"/>
      <c r="AA31" s="398"/>
      <c r="AB31" s="398"/>
      <c r="AC31" s="398">
        <f t="shared" si="42"/>
        <v>0</v>
      </c>
      <c r="AE31" s="218" t="s">
        <v>129</v>
      </c>
      <c r="AF31" s="173"/>
      <c r="AG31" s="173"/>
      <c r="AH31" s="173"/>
      <c r="AI31" s="173"/>
      <c r="AJ31" s="173"/>
      <c r="AK31" s="173"/>
      <c r="AL31" s="173"/>
      <c r="AM31" s="173"/>
      <c r="AN31" s="173"/>
      <c r="AO31" s="173"/>
      <c r="AP31" s="173"/>
      <c r="AQ31" s="173"/>
      <c r="AR31" s="173"/>
      <c r="AS31" s="173"/>
      <c r="AT31" s="173"/>
      <c r="AU31" s="173"/>
      <c r="AV31" s="173"/>
      <c r="AW31" s="173"/>
      <c r="AX31" s="173"/>
      <c r="AY31" s="173">
        <f t="shared" si="43"/>
        <v>0</v>
      </c>
      <c r="BA31" s="218" t="s">
        <v>129</v>
      </c>
      <c r="BB31" s="173">
        <v>8431</v>
      </c>
    </row>
    <row r="32" spans="8:54" x14ac:dyDescent="0.15">
      <c r="I32" s="218" t="s">
        <v>737</v>
      </c>
      <c r="J32" s="173">
        <v>5</v>
      </c>
      <c r="K32" s="173">
        <v>365</v>
      </c>
      <c r="L32" s="173"/>
      <c r="M32" s="173">
        <v>810</v>
      </c>
      <c r="N32" s="173">
        <f t="shared" si="40"/>
        <v>1180</v>
      </c>
      <c r="P32" s="218" t="s">
        <v>737</v>
      </c>
      <c r="Q32" s="173">
        <v>36308</v>
      </c>
      <c r="R32" s="173"/>
      <c r="S32" s="173">
        <v>3777</v>
      </c>
      <c r="T32" s="173">
        <v>172903</v>
      </c>
      <c r="U32" s="173">
        <v>12</v>
      </c>
      <c r="V32" s="173">
        <f t="shared" si="41"/>
        <v>213000</v>
      </c>
      <c r="X32" s="218" t="s">
        <v>737</v>
      </c>
      <c r="Y32" s="398"/>
      <c r="Z32" s="398"/>
      <c r="AA32" s="398"/>
      <c r="AB32" s="398"/>
      <c r="AC32" s="398">
        <f t="shared" si="42"/>
        <v>0</v>
      </c>
      <c r="AE32" s="218" t="s">
        <v>737</v>
      </c>
      <c r="AF32" s="173"/>
      <c r="AG32" s="173"/>
      <c r="AH32" s="173"/>
      <c r="AI32" s="173"/>
      <c r="AJ32" s="173"/>
      <c r="AK32" s="173"/>
      <c r="AL32" s="173"/>
      <c r="AM32" s="173"/>
      <c r="AN32" s="173"/>
      <c r="AO32" s="173"/>
      <c r="AP32" s="173"/>
      <c r="AQ32" s="173"/>
      <c r="AR32" s="173"/>
      <c r="AS32" s="173"/>
      <c r="AT32" s="173"/>
      <c r="AU32" s="173"/>
      <c r="AV32" s="173"/>
      <c r="AW32" s="173"/>
      <c r="AX32" s="173"/>
      <c r="AY32" s="173">
        <f t="shared" si="43"/>
        <v>0</v>
      </c>
      <c r="BA32" s="218" t="s">
        <v>737</v>
      </c>
      <c r="BB32" s="173">
        <v>3721</v>
      </c>
    </row>
    <row r="33" spans="9:54" x14ac:dyDescent="0.15">
      <c r="I33" s="170" t="s">
        <v>63</v>
      </c>
      <c r="J33" s="174">
        <f>SUM(J27:J32)</f>
        <v>89661796</v>
      </c>
      <c r="K33" s="174">
        <f>SUM(K27:K32)</f>
        <v>3126042</v>
      </c>
      <c r="L33" s="174">
        <f>SUM(L27:L32)</f>
        <v>4327441</v>
      </c>
      <c r="M33" s="174">
        <f>SUM(M27:M32)</f>
        <v>367829105</v>
      </c>
      <c r="N33" s="174">
        <f>SUM(N27:N32)</f>
        <v>464944384</v>
      </c>
      <c r="P33" s="170" t="s">
        <v>63</v>
      </c>
      <c r="Q33" s="174">
        <f t="shared" ref="Q33:V33" si="44">SUM(Q27:Q32)</f>
        <v>22518522</v>
      </c>
      <c r="R33" s="174">
        <f t="shared" si="44"/>
        <v>7233057</v>
      </c>
      <c r="S33" s="174">
        <f t="shared" si="44"/>
        <v>6950952</v>
      </c>
      <c r="T33" s="174">
        <f t="shared" si="44"/>
        <v>330014864</v>
      </c>
      <c r="U33" s="174">
        <f t="shared" si="44"/>
        <v>14921672</v>
      </c>
      <c r="V33" s="174">
        <f t="shared" si="44"/>
        <v>381639067</v>
      </c>
      <c r="X33" s="170" t="s">
        <v>63</v>
      </c>
      <c r="Y33" s="511">
        <f>SUM(Y27:Y32)</f>
        <v>15814</v>
      </c>
      <c r="Z33" s="511">
        <f>SUM(Z27:Z32)</f>
        <v>11453134</v>
      </c>
      <c r="AA33" s="511">
        <f>SUM(AA27:AA32)</f>
        <v>13179186</v>
      </c>
      <c r="AB33" s="511">
        <f>SUM(AB27:AB32)</f>
        <v>110499</v>
      </c>
      <c r="AC33" s="511">
        <f>SUM(AC27:AC32)</f>
        <v>24758633</v>
      </c>
      <c r="AE33" s="170" t="s">
        <v>63</v>
      </c>
      <c r="AF33" s="174">
        <f t="shared" ref="AF33:AY33" si="45">SUM(AF27:AF32)</f>
        <v>322</v>
      </c>
      <c r="AG33" s="174">
        <f t="shared" si="45"/>
        <v>11664</v>
      </c>
      <c r="AH33" s="174">
        <f t="shared" si="45"/>
        <v>2217</v>
      </c>
      <c r="AI33" s="174">
        <f t="shared" si="45"/>
        <v>2383818</v>
      </c>
      <c r="AJ33" s="174">
        <f t="shared" si="45"/>
        <v>22142</v>
      </c>
      <c r="AK33" s="174">
        <f t="shared" si="45"/>
        <v>1028922</v>
      </c>
      <c r="AL33" s="174">
        <f t="shared" si="45"/>
        <v>236646</v>
      </c>
      <c r="AM33" s="174">
        <f t="shared" si="45"/>
        <v>3391183</v>
      </c>
      <c r="AN33" s="174">
        <f t="shared" si="45"/>
        <v>64148218</v>
      </c>
      <c r="AO33" s="174">
        <f t="shared" si="45"/>
        <v>34202</v>
      </c>
      <c r="AP33" s="174">
        <f t="shared" si="45"/>
        <v>28044</v>
      </c>
      <c r="AQ33" s="174">
        <f t="shared" si="45"/>
        <v>211498</v>
      </c>
      <c r="AR33" s="174">
        <f t="shared" si="45"/>
        <v>457</v>
      </c>
      <c r="AS33" s="174">
        <f t="shared" si="45"/>
        <v>32</v>
      </c>
      <c r="AT33" s="174">
        <f t="shared" si="45"/>
        <v>2688</v>
      </c>
      <c r="AU33" s="174">
        <f t="shared" si="45"/>
        <v>2028</v>
      </c>
      <c r="AV33" s="174">
        <f t="shared" si="45"/>
        <v>113</v>
      </c>
      <c r="AW33" s="174">
        <f t="shared" si="45"/>
        <v>5384</v>
      </c>
      <c r="AX33" s="174">
        <f t="shared" si="45"/>
        <v>15843</v>
      </c>
      <c r="AY33" s="174">
        <f t="shared" si="45"/>
        <v>71525421</v>
      </c>
      <c r="BA33" s="170" t="s">
        <v>63</v>
      </c>
      <c r="BB33" s="174">
        <f>SUM(BB27:BB32)</f>
        <v>1169605</v>
      </c>
    </row>
    <row r="34" spans="9:54" x14ac:dyDescent="0.15">
      <c r="I34" s="175"/>
      <c r="J34" s="176"/>
      <c r="K34" s="176"/>
      <c r="L34" s="176"/>
      <c r="M34" s="176"/>
      <c r="N34" s="176"/>
    </row>
    <row r="35" spans="9:54" x14ac:dyDescent="0.15">
      <c r="I35" s="175"/>
      <c r="J35" s="176"/>
      <c r="K35" s="176"/>
      <c r="L35" s="176"/>
      <c r="M35" s="176"/>
      <c r="N35" s="176"/>
    </row>
    <row r="36" spans="9:54" ht="16" x14ac:dyDescent="0.2">
      <c r="I36" s="165"/>
      <c r="J36" s="406" t="s">
        <v>133</v>
      </c>
      <c r="Q36" s="406" t="s">
        <v>134</v>
      </c>
      <c r="Y36" s="406" t="s">
        <v>135</v>
      </c>
      <c r="AF36" s="406" t="s">
        <v>764</v>
      </c>
      <c r="BB36" s="406" t="s">
        <v>776</v>
      </c>
    </row>
    <row r="37" spans="9:54" x14ac:dyDescent="0.15">
      <c r="J37" s="164" t="s">
        <v>161</v>
      </c>
      <c r="P37" s="164" t="s">
        <v>161</v>
      </c>
      <c r="Q37" s="164"/>
      <c r="X37" s="164" t="s">
        <v>161</v>
      </c>
      <c r="AE37" s="164" t="s">
        <v>161</v>
      </c>
      <c r="BA37" s="164" t="s">
        <v>161</v>
      </c>
    </row>
    <row r="38" spans="9:54" ht="28" x14ac:dyDescent="0.15">
      <c r="I38" s="19" t="s">
        <v>678</v>
      </c>
      <c r="J38" s="627" t="s">
        <v>137</v>
      </c>
      <c r="K38" s="628" t="s">
        <v>138</v>
      </c>
      <c r="L38" s="628" t="s">
        <v>139</v>
      </c>
      <c r="M38" s="628" t="s">
        <v>140</v>
      </c>
      <c r="N38" s="628" t="s">
        <v>63</v>
      </c>
      <c r="O38" s="197"/>
      <c r="P38" s="19" t="s">
        <v>678</v>
      </c>
      <c r="Q38" s="629" t="s">
        <v>141</v>
      </c>
      <c r="R38" s="629" t="s">
        <v>142</v>
      </c>
      <c r="S38" s="629" t="s">
        <v>143</v>
      </c>
      <c r="T38" s="629" t="s">
        <v>144</v>
      </c>
      <c r="U38" s="629" t="s">
        <v>145</v>
      </c>
      <c r="V38" s="632" t="s">
        <v>63</v>
      </c>
      <c r="W38" s="197"/>
      <c r="X38" s="19" t="s">
        <v>678</v>
      </c>
      <c r="Y38" s="629" t="s">
        <v>146</v>
      </c>
      <c r="Z38" s="629" t="s">
        <v>147</v>
      </c>
      <c r="AA38" s="629" t="s">
        <v>148</v>
      </c>
      <c r="AB38" s="629" t="s">
        <v>149</v>
      </c>
      <c r="AC38" s="632" t="s">
        <v>63</v>
      </c>
      <c r="AD38" s="197"/>
      <c r="AE38" s="19" t="s">
        <v>678</v>
      </c>
      <c r="AF38" s="630" t="str">
        <f>AF26</f>
        <v>AIRS</v>
      </c>
      <c r="AG38" s="630" t="str">
        <f t="shared" ref="AG38:AX38" si="46">AG26</f>
        <v>AMSR2</v>
      </c>
      <c r="AH38" s="630" t="str">
        <f t="shared" si="46"/>
        <v>AMSRE</v>
      </c>
      <c r="AI38" s="630" t="str">
        <f t="shared" si="46"/>
        <v>AMSR-E</v>
      </c>
      <c r="AJ38" s="630" t="str">
        <f t="shared" si="46"/>
        <v>ATMS</v>
      </c>
      <c r="AK38" s="630" t="str">
        <f t="shared" si="46"/>
        <v>DPR</v>
      </c>
      <c r="AL38" s="630" t="str">
        <f t="shared" si="46"/>
        <v>GMI</v>
      </c>
      <c r="AM38" s="630" t="str">
        <f t="shared" si="46"/>
        <v>GOES-8/10</v>
      </c>
      <c r="AN38" s="630" t="str">
        <f t="shared" si="46"/>
        <v>IMERG</v>
      </c>
      <c r="AO38" s="630" t="str">
        <f t="shared" si="46"/>
        <v>KAPR</v>
      </c>
      <c r="AP38" s="630" t="str">
        <f t="shared" si="46"/>
        <v>KUPR</v>
      </c>
      <c r="AQ38" s="630" t="str">
        <f t="shared" si="46"/>
        <v>MHS</v>
      </c>
      <c r="AR38" s="630" t="str">
        <f t="shared" si="46"/>
        <v>MT1</v>
      </c>
      <c r="AS38" s="630" t="str">
        <f t="shared" si="46"/>
        <v>SAPHIR</v>
      </c>
      <c r="AT38" s="630" t="str">
        <f t="shared" si="46"/>
        <v>SAPHIR-DPR</v>
      </c>
      <c r="AU38" s="630" t="str">
        <f t="shared" si="46"/>
        <v>SSM/I</v>
      </c>
      <c r="AV38" s="630" t="str">
        <f t="shared" si="46"/>
        <v>SSMI</v>
      </c>
      <c r="AW38" s="630" t="str">
        <f t="shared" si="46"/>
        <v>SSMIS</v>
      </c>
      <c r="AX38" s="630" t="str">
        <f t="shared" si="46"/>
        <v>TMI</v>
      </c>
      <c r="AY38" s="628" t="s">
        <v>63</v>
      </c>
      <c r="AZ38" s="197"/>
      <c r="BA38" s="19" t="s">
        <v>676</v>
      </c>
      <c r="BB38" s="630" t="s">
        <v>776</v>
      </c>
    </row>
    <row r="39" spans="9:54" x14ac:dyDescent="0.15">
      <c r="I39" s="218" t="s">
        <v>125</v>
      </c>
      <c r="J39" s="69">
        <f t="shared" ref="J39:M44" si="47">J49/1024</f>
        <v>4.6121438946520312</v>
      </c>
      <c r="K39" s="69">
        <f t="shared" si="47"/>
        <v>3.1623977520212011E-5</v>
      </c>
      <c r="L39" s="69">
        <f t="shared" si="47"/>
        <v>0</v>
      </c>
      <c r="M39" s="69">
        <f t="shared" si="47"/>
        <v>41.87329980020322</v>
      </c>
      <c r="N39" s="69">
        <f t="shared" ref="N39:N44" si="48">SUM(J39:M39)</f>
        <v>46.485475318832769</v>
      </c>
      <c r="P39" s="218" t="s">
        <v>125</v>
      </c>
      <c r="Q39" s="69">
        <f t="shared" ref="Q39:U44" si="49">Q49/1024</f>
        <v>0</v>
      </c>
      <c r="R39" s="69">
        <f t="shared" si="49"/>
        <v>0</v>
      </c>
      <c r="S39" s="69">
        <f t="shared" si="49"/>
        <v>2.8673730148511818E-3</v>
      </c>
      <c r="T39" s="69">
        <f t="shared" si="49"/>
        <v>127.41674680481934</v>
      </c>
      <c r="U39" s="69">
        <f t="shared" si="49"/>
        <v>0</v>
      </c>
      <c r="V39" s="69">
        <f t="shared" ref="V39:V44" si="50">SUM(Q39:U39)</f>
        <v>127.41961417783419</v>
      </c>
      <c r="X39" s="218" t="s">
        <v>125</v>
      </c>
      <c r="Y39" s="69">
        <f>Y49/1024</f>
        <v>0.39205928596493261</v>
      </c>
      <c r="Z39" s="69">
        <f>Z49/1024</f>
        <v>0.5636665044876279</v>
      </c>
      <c r="AA39" s="69">
        <f>AA49/1024</f>
        <v>1.2745860751656348</v>
      </c>
      <c r="AB39" s="69">
        <f>AB49/1024</f>
        <v>0</v>
      </c>
      <c r="AC39" s="69">
        <f t="shared" ref="AC39:AC44" si="51">SUM(Y39:AB39)</f>
        <v>2.2303118656181953</v>
      </c>
      <c r="AE39" s="218" t="s">
        <v>125</v>
      </c>
      <c r="AF39" s="69">
        <f t="shared" ref="AF39:AF44" si="52">AF49/1024</f>
        <v>0</v>
      </c>
      <c r="AG39" s="69">
        <f t="shared" ref="AG39:AX39" si="53">AG49/1024</f>
        <v>0</v>
      </c>
      <c r="AH39" s="69">
        <f t="shared" si="53"/>
        <v>0</v>
      </c>
      <c r="AI39" s="69">
        <f t="shared" si="53"/>
        <v>0</v>
      </c>
      <c r="AJ39" s="69">
        <f t="shared" si="53"/>
        <v>0</v>
      </c>
      <c r="AK39" s="69">
        <f t="shared" si="53"/>
        <v>0</v>
      </c>
      <c r="AL39" s="69">
        <f t="shared" si="53"/>
        <v>0</v>
      </c>
      <c r="AM39" s="69">
        <f t="shared" si="53"/>
        <v>0</v>
      </c>
      <c r="AN39" s="69">
        <f t="shared" si="53"/>
        <v>0</v>
      </c>
      <c r="AO39" s="69">
        <f t="shared" si="53"/>
        <v>0</v>
      </c>
      <c r="AP39" s="69">
        <f t="shared" si="53"/>
        <v>0</v>
      </c>
      <c r="AQ39" s="69">
        <f t="shared" ref="AQ39:AW39" si="54">AQ49/1024</f>
        <v>0</v>
      </c>
      <c r="AR39" s="69">
        <f t="shared" si="54"/>
        <v>0</v>
      </c>
      <c r="AS39" s="69">
        <f t="shared" si="54"/>
        <v>0</v>
      </c>
      <c r="AT39" s="69">
        <f t="shared" si="54"/>
        <v>0</v>
      </c>
      <c r="AU39" s="69">
        <f t="shared" si="54"/>
        <v>0</v>
      </c>
      <c r="AV39" s="69">
        <f t="shared" si="54"/>
        <v>0</v>
      </c>
      <c r="AW39" s="69">
        <f t="shared" si="54"/>
        <v>0</v>
      </c>
      <c r="AX39" s="69">
        <f t="shared" si="53"/>
        <v>0</v>
      </c>
      <c r="AY39" s="396">
        <f t="shared" ref="AY39:AY44" si="55">SUM(AF39:AX39)</f>
        <v>0</v>
      </c>
      <c r="BA39" s="45" t="s">
        <v>114</v>
      </c>
      <c r="BB39" s="69">
        <f t="shared" ref="BB39:BB44" si="56">BB49/1024</f>
        <v>0.53445014435601468</v>
      </c>
    </row>
    <row r="40" spans="9:54" x14ac:dyDescent="0.15">
      <c r="I40" s="218" t="s">
        <v>126</v>
      </c>
      <c r="J40" s="69">
        <f t="shared" si="47"/>
        <v>289.20083710906641</v>
      </c>
      <c r="K40" s="69">
        <f t="shared" si="47"/>
        <v>2.1551348709181151E-4</v>
      </c>
      <c r="L40" s="69">
        <f t="shared" si="47"/>
        <v>1.185412641461875E-3</v>
      </c>
      <c r="M40" s="69">
        <f t="shared" si="47"/>
        <v>2423.7360997402052</v>
      </c>
      <c r="N40" s="69">
        <f t="shared" si="48"/>
        <v>2712.9383377754002</v>
      </c>
      <c r="P40" s="218" t="s">
        <v>126</v>
      </c>
      <c r="Q40" s="69">
        <f t="shared" si="49"/>
        <v>555.87741620771578</v>
      </c>
      <c r="R40" s="69">
        <f t="shared" si="49"/>
        <v>1.1822311407740918E-3</v>
      </c>
      <c r="S40" s="69">
        <f t="shared" si="49"/>
        <v>694.3924787334854</v>
      </c>
      <c r="T40" s="69">
        <f t="shared" si="49"/>
        <v>2362.4156527172754</v>
      </c>
      <c r="U40" s="69">
        <f t="shared" si="49"/>
        <v>5.6890209907578516E-4</v>
      </c>
      <c r="V40" s="69">
        <f t="shared" si="50"/>
        <v>3612.6872987917163</v>
      </c>
      <c r="X40" s="218" t="s">
        <v>126</v>
      </c>
      <c r="Y40" s="69">
        <f t="shared" ref="Y40:AB44" si="57">Y50/1024</f>
        <v>0</v>
      </c>
      <c r="Z40" s="69">
        <f t="shared" si="57"/>
        <v>8.1910993266083008</v>
      </c>
      <c r="AA40" s="69">
        <f t="shared" si="57"/>
        <v>84.97059399180489</v>
      </c>
      <c r="AB40" s="69">
        <f t="shared" si="57"/>
        <v>0.10251798812168945</v>
      </c>
      <c r="AC40" s="69">
        <f t="shared" si="51"/>
        <v>93.264211306534875</v>
      </c>
      <c r="AE40" s="218" t="s">
        <v>126</v>
      </c>
      <c r="AF40" s="69">
        <f t="shared" si="52"/>
        <v>3.5626031967694822E-4</v>
      </c>
      <c r="AG40" s="69">
        <f t="shared" ref="AG40:AX40" si="58">AG50/1024</f>
        <v>0.80118129923266601</v>
      </c>
      <c r="AH40" s="69">
        <f t="shared" si="58"/>
        <v>0</v>
      </c>
      <c r="AI40" s="69">
        <f t="shared" si="58"/>
        <v>0.21722309108190527</v>
      </c>
      <c r="AJ40" s="69">
        <f t="shared" si="58"/>
        <v>0.12536883820666797</v>
      </c>
      <c r="AK40" s="69">
        <f t="shared" si="58"/>
        <v>0</v>
      </c>
      <c r="AL40" s="69">
        <f t="shared" si="58"/>
        <v>6.899723599790371</v>
      </c>
      <c r="AM40" s="69">
        <f t="shared" si="58"/>
        <v>0</v>
      </c>
      <c r="AN40" s="69">
        <f t="shared" si="58"/>
        <v>0</v>
      </c>
      <c r="AO40" s="69">
        <f t="shared" si="58"/>
        <v>3.5364282706259473</v>
      </c>
      <c r="AP40" s="69">
        <f t="shared" si="58"/>
        <v>3.9442439428157714</v>
      </c>
      <c r="AQ40" s="69">
        <f t="shared" ref="AQ40:AW40" si="59">AQ50/1024</f>
        <v>0.58314843124844529</v>
      </c>
      <c r="AR40" s="69">
        <f t="shared" si="59"/>
        <v>0</v>
      </c>
      <c r="AS40" s="69">
        <f t="shared" si="59"/>
        <v>4.2711585683718946E-4</v>
      </c>
      <c r="AT40" s="69">
        <f t="shared" si="59"/>
        <v>0</v>
      </c>
      <c r="AU40" s="69">
        <f t="shared" si="59"/>
        <v>2.9405959369796581E-2</v>
      </c>
      <c r="AV40" s="69">
        <f t="shared" si="59"/>
        <v>7.1832820867712111E-4</v>
      </c>
      <c r="AW40" s="69">
        <f t="shared" si="59"/>
        <v>0</v>
      </c>
      <c r="AX40" s="69">
        <f t="shared" si="58"/>
        <v>0</v>
      </c>
      <c r="AY40" s="396">
        <f t="shared" si="55"/>
        <v>16.138225136756763</v>
      </c>
      <c r="BA40" s="45" t="s">
        <v>115</v>
      </c>
      <c r="BB40" s="69">
        <f t="shared" si="56"/>
        <v>0.14374308693277246</v>
      </c>
    </row>
    <row r="41" spans="9:54" x14ac:dyDescent="0.15">
      <c r="I41" s="218" t="s">
        <v>127</v>
      </c>
      <c r="J41" s="69">
        <f t="shared" si="47"/>
        <v>134.6943074582461</v>
      </c>
      <c r="K41" s="69">
        <f t="shared" si="47"/>
        <v>6.4771261669520701</v>
      </c>
      <c r="L41" s="69">
        <f t="shared" si="47"/>
        <v>225.11556560031349</v>
      </c>
      <c r="M41" s="69">
        <f t="shared" si="47"/>
        <v>2293.7290853702539</v>
      </c>
      <c r="N41" s="69">
        <f t="shared" si="48"/>
        <v>2660.0160845957653</v>
      </c>
      <c r="P41" s="218" t="s">
        <v>127</v>
      </c>
      <c r="Q41" s="69">
        <f t="shared" si="49"/>
        <v>0</v>
      </c>
      <c r="R41" s="69">
        <f t="shared" si="49"/>
        <v>162.51933780222168</v>
      </c>
      <c r="S41" s="69">
        <f t="shared" si="49"/>
        <v>101.48326806111035</v>
      </c>
      <c r="T41" s="69">
        <f t="shared" si="49"/>
        <v>2202.7689595181837</v>
      </c>
      <c r="U41" s="69">
        <f t="shared" si="49"/>
        <v>65.066194583802741</v>
      </c>
      <c r="V41" s="69">
        <f t="shared" si="50"/>
        <v>2531.8377599653186</v>
      </c>
      <c r="X41" s="218" t="s">
        <v>127</v>
      </c>
      <c r="Y41" s="69">
        <f t="shared" si="57"/>
        <v>8.022491697920478E-2</v>
      </c>
      <c r="Z41" s="69">
        <f t="shared" si="57"/>
        <v>9.2688102527053999</v>
      </c>
      <c r="AA41" s="69">
        <f t="shared" si="57"/>
        <v>160.88445285640626</v>
      </c>
      <c r="AB41" s="69">
        <f t="shared" si="57"/>
        <v>3.2058853389953517</v>
      </c>
      <c r="AC41" s="69">
        <f t="shared" si="51"/>
        <v>173.43937336508623</v>
      </c>
      <c r="AE41" s="218" t="s">
        <v>127</v>
      </c>
      <c r="AF41" s="69">
        <f t="shared" si="52"/>
        <v>7.1736835980118453E-4</v>
      </c>
      <c r="AG41" s="69">
        <f t="shared" ref="AG41:AX41" si="60">AG51/1024</f>
        <v>8.1591687290710938E-2</v>
      </c>
      <c r="AH41" s="69">
        <f t="shared" si="60"/>
        <v>8.4347601932677153E-4</v>
      </c>
      <c r="AI41" s="69">
        <f t="shared" si="60"/>
        <v>0</v>
      </c>
      <c r="AJ41" s="69">
        <f t="shared" si="60"/>
        <v>5.6792175323607717E-2</v>
      </c>
      <c r="AK41" s="69">
        <f t="shared" si="60"/>
        <v>142.37831698738671</v>
      </c>
      <c r="AL41" s="69">
        <f t="shared" si="60"/>
        <v>1.0646556823221485</v>
      </c>
      <c r="AM41" s="69">
        <f t="shared" si="60"/>
        <v>0</v>
      </c>
      <c r="AN41" s="69">
        <f t="shared" si="60"/>
        <v>0</v>
      </c>
      <c r="AO41" s="69">
        <f t="shared" si="60"/>
        <v>0</v>
      </c>
      <c r="AP41" s="69">
        <f t="shared" si="60"/>
        <v>0</v>
      </c>
      <c r="AQ41" s="69">
        <f t="shared" ref="AQ41:AW41" si="61">AQ51/1024</f>
        <v>0.41832945652913572</v>
      </c>
      <c r="AR41" s="69">
        <f t="shared" si="61"/>
        <v>1.94267392635083E-3</v>
      </c>
      <c r="AS41" s="69">
        <f t="shared" si="61"/>
        <v>4.2432475311215921E-8</v>
      </c>
      <c r="AT41" s="69">
        <f t="shared" si="61"/>
        <v>0</v>
      </c>
      <c r="AU41" s="69">
        <f t="shared" si="61"/>
        <v>3.4349049683441895E-3</v>
      </c>
      <c r="AV41" s="69">
        <f t="shared" si="61"/>
        <v>0</v>
      </c>
      <c r="AW41" s="69">
        <f t="shared" si="61"/>
        <v>3.9481994544985355E-3</v>
      </c>
      <c r="AX41" s="69">
        <f t="shared" si="60"/>
        <v>0.14734360964393944</v>
      </c>
      <c r="AY41" s="396">
        <f t="shared" si="55"/>
        <v>144.15791626365706</v>
      </c>
      <c r="BA41" s="45" t="s">
        <v>540</v>
      </c>
      <c r="BB41" s="69">
        <f t="shared" si="56"/>
        <v>0.91040801405688376</v>
      </c>
    </row>
    <row r="42" spans="9:54" x14ac:dyDescent="0.15">
      <c r="I42" s="218" t="s">
        <v>128</v>
      </c>
      <c r="J42" s="69">
        <f t="shared" si="47"/>
        <v>149.64947953227539</v>
      </c>
      <c r="K42" s="69">
        <f t="shared" si="47"/>
        <v>6.6310023591986429</v>
      </c>
      <c r="L42" s="69">
        <f t="shared" si="47"/>
        <v>4.0864791141766501</v>
      </c>
      <c r="M42" s="69">
        <f t="shared" si="47"/>
        <v>1760.95224638375</v>
      </c>
      <c r="N42" s="69">
        <f t="shared" si="48"/>
        <v>1921.3192073894006</v>
      </c>
      <c r="P42" s="218" t="s">
        <v>128</v>
      </c>
      <c r="Q42" s="69">
        <f t="shared" si="49"/>
        <v>95.27309639184746</v>
      </c>
      <c r="R42" s="69">
        <f t="shared" si="49"/>
        <v>1080.2579920244532</v>
      </c>
      <c r="S42" s="69">
        <f t="shared" si="49"/>
        <v>69.935569960271977</v>
      </c>
      <c r="T42" s="69">
        <f t="shared" si="49"/>
        <v>2331.5339405505565</v>
      </c>
      <c r="U42" s="69">
        <f t="shared" si="49"/>
        <v>3.5800802453777538</v>
      </c>
      <c r="V42" s="69">
        <f t="shared" si="50"/>
        <v>3580.5806791725072</v>
      </c>
      <c r="X42" s="218" t="s">
        <v>128</v>
      </c>
      <c r="Y42" s="69">
        <f t="shared" si="57"/>
        <v>0.45498991551448831</v>
      </c>
      <c r="Z42" s="69">
        <f t="shared" si="57"/>
        <v>9.9117033350920904E-3</v>
      </c>
      <c r="AA42" s="69">
        <f t="shared" si="57"/>
        <v>10.01926877804541</v>
      </c>
      <c r="AB42" s="69">
        <f t="shared" si="57"/>
        <v>2.1372116242673631E-2</v>
      </c>
      <c r="AC42" s="69">
        <f t="shared" si="51"/>
        <v>10.505542513137664</v>
      </c>
      <c r="AE42" s="218" t="s">
        <v>128</v>
      </c>
      <c r="AF42" s="69">
        <f t="shared" si="52"/>
        <v>2.7090420846434374E-2</v>
      </c>
      <c r="AG42" s="69">
        <f t="shared" ref="AG42:AX42" si="62">AG52/1024</f>
        <v>0.22914671780836132</v>
      </c>
      <c r="AH42" s="69">
        <f t="shared" si="62"/>
        <v>0.38406025396670801</v>
      </c>
      <c r="AI42" s="69">
        <f t="shared" si="62"/>
        <v>34.613315271411913</v>
      </c>
      <c r="AJ42" s="69">
        <f t="shared" si="62"/>
        <v>6.2435451986857425E-2</v>
      </c>
      <c r="AK42" s="69">
        <f t="shared" si="62"/>
        <v>5.4487686934944533</v>
      </c>
      <c r="AL42" s="69">
        <f t="shared" si="62"/>
        <v>0.89148184235455075</v>
      </c>
      <c r="AM42" s="69">
        <f t="shared" si="62"/>
        <v>96.732554471032913</v>
      </c>
      <c r="AN42" s="69">
        <f t="shared" si="62"/>
        <v>270.98267165209376</v>
      </c>
      <c r="AO42" s="69">
        <f t="shared" si="62"/>
        <v>0</v>
      </c>
      <c r="AP42" s="69">
        <f t="shared" si="62"/>
        <v>0</v>
      </c>
      <c r="AQ42" s="69">
        <f t="shared" ref="AQ42:AW42" si="63">AQ52/1024</f>
        <v>1.427711882179209</v>
      </c>
      <c r="AR42" s="69">
        <f t="shared" si="63"/>
        <v>7.3504662395862302E-5</v>
      </c>
      <c r="AS42" s="69">
        <f t="shared" si="63"/>
        <v>0</v>
      </c>
      <c r="AT42" s="69">
        <f t="shared" si="63"/>
        <v>1.4260914537771875E-2</v>
      </c>
      <c r="AU42" s="69">
        <f t="shared" si="63"/>
        <v>0</v>
      </c>
      <c r="AV42" s="69">
        <f t="shared" si="63"/>
        <v>0</v>
      </c>
      <c r="AW42" s="69">
        <f t="shared" si="63"/>
        <v>0.89531604357853123</v>
      </c>
      <c r="AX42" s="69">
        <f t="shared" si="62"/>
        <v>1.9289671188625976</v>
      </c>
      <c r="AY42" s="396">
        <f t="shared" si="55"/>
        <v>413.63785423881643</v>
      </c>
      <c r="BA42" s="45" t="s">
        <v>541</v>
      </c>
      <c r="BB42" s="69">
        <f t="shared" si="56"/>
        <v>7.5939876144730079E-2</v>
      </c>
    </row>
    <row r="43" spans="9:54" x14ac:dyDescent="0.15">
      <c r="I43" s="218" t="s">
        <v>129</v>
      </c>
      <c r="J43" s="69">
        <f t="shared" si="47"/>
        <v>0</v>
      </c>
      <c r="K43" s="69">
        <f t="shared" si="47"/>
        <v>0</v>
      </c>
      <c r="L43" s="69">
        <f t="shared" si="47"/>
        <v>0</v>
      </c>
      <c r="M43" s="69">
        <f t="shared" si="47"/>
        <v>81.213757793887396</v>
      </c>
      <c r="N43" s="69">
        <f t="shared" si="48"/>
        <v>81.213757793887396</v>
      </c>
      <c r="P43" s="218" t="s">
        <v>129</v>
      </c>
      <c r="Q43" s="69">
        <f t="shared" si="49"/>
        <v>0</v>
      </c>
      <c r="R43" s="69">
        <f t="shared" si="49"/>
        <v>0</v>
      </c>
      <c r="S43" s="69">
        <f t="shared" si="49"/>
        <v>0</v>
      </c>
      <c r="T43" s="69">
        <f t="shared" si="49"/>
        <v>3097.982390410586</v>
      </c>
      <c r="U43" s="69">
        <f t="shared" si="49"/>
        <v>0</v>
      </c>
      <c r="V43" s="69">
        <f t="shared" si="50"/>
        <v>3097.982390410586</v>
      </c>
      <c r="X43" s="218" t="s">
        <v>129</v>
      </c>
      <c r="Y43" s="69">
        <f t="shared" si="57"/>
        <v>0</v>
      </c>
      <c r="Z43" s="69">
        <f t="shared" si="57"/>
        <v>0</v>
      </c>
      <c r="AA43" s="69">
        <f t="shared" si="57"/>
        <v>0</v>
      </c>
      <c r="AB43" s="69">
        <f t="shared" si="57"/>
        <v>0</v>
      </c>
      <c r="AC43" s="69">
        <f t="shared" si="51"/>
        <v>0</v>
      </c>
      <c r="AE43" s="218" t="s">
        <v>129</v>
      </c>
      <c r="AF43" s="69">
        <f t="shared" si="52"/>
        <v>0</v>
      </c>
      <c r="AG43" s="69">
        <f t="shared" ref="AG43:AX43" si="64">AG53/1024</f>
        <v>0</v>
      </c>
      <c r="AH43" s="69">
        <f t="shared" si="64"/>
        <v>0</v>
      </c>
      <c r="AI43" s="69">
        <f t="shared" si="64"/>
        <v>0</v>
      </c>
      <c r="AJ43" s="69">
        <f t="shared" si="64"/>
        <v>0</v>
      </c>
      <c r="AK43" s="69">
        <f t="shared" si="64"/>
        <v>0</v>
      </c>
      <c r="AL43" s="69">
        <f t="shared" si="64"/>
        <v>0</v>
      </c>
      <c r="AM43" s="69">
        <f t="shared" si="64"/>
        <v>0</v>
      </c>
      <c r="AN43" s="69">
        <f t="shared" si="64"/>
        <v>0</v>
      </c>
      <c r="AO43" s="69">
        <f t="shared" si="64"/>
        <v>0</v>
      </c>
      <c r="AP43" s="69">
        <f t="shared" si="64"/>
        <v>0</v>
      </c>
      <c r="AQ43" s="69">
        <f t="shared" ref="AQ43:AW43" si="65">AQ53/1024</f>
        <v>0</v>
      </c>
      <c r="AR43" s="69">
        <f t="shared" si="65"/>
        <v>0</v>
      </c>
      <c r="AS43" s="69">
        <f t="shared" si="65"/>
        <v>0</v>
      </c>
      <c r="AT43" s="69">
        <f t="shared" si="65"/>
        <v>0</v>
      </c>
      <c r="AU43" s="69">
        <f t="shared" si="65"/>
        <v>0</v>
      </c>
      <c r="AV43" s="69">
        <f t="shared" si="65"/>
        <v>0</v>
      </c>
      <c r="AW43" s="69">
        <f t="shared" si="65"/>
        <v>0</v>
      </c>
      <c r="AX43" s="69">
        <f t="shared" si="64"/>
        <v>0</v>
      </c>
      <c r="AY43" s="396">
        <f t="shared" si="55"/>
        <v>0</v>
      </c>
      <c r="BA43" s="45" t="s">
        <v>542</v>
      </c>
      <c r="BB43" s="69">
        <f t="shared" si="56"/>
        <v>3.6231476487955565E-3</v>
      </c>
    </row>
    <row r="44" spans="9:54" x14ac:dyDescent="0.15">
      <c r="I44" s="218" t="s">
        <v>737</v>
      </c>
      <c r="J44" s="69">
        <f t="shared" si="47"/>
        <v>1.672879079706035E-7</v>
      </c>
      <c r="K44" s="69">
        <f t="shared" si="47"/>
        <v>3.2151529012480664E-3</v>
      </c>
      <c r="L44" s="69">
        <f t="shared" si="47"/>
        <v>0</v>
      </c>
      <c r="M44" s="69">
        <f t="shared" si="47"/>
        <v>2.8735780779243165E-4</v>
      </c>
      <c r="N44" s="69">
        <f t="shared" si="48"/>
        <v>3.5026779969484687E-3</v>
      </c>
      <c r="P44" s="218" t="s">
        <v>737</v>
      </c>
      <c r="Q44" s="69">
        <f t="shared" si="49"/>
        <v>8.6953803511278224E-2</v>
      </c>
      <c r="R44" s="69">
        <f t="shared" si="49"/>
        <v>0</v>
      </c>
      <c r="S44" s="69">
        <f t="shared" si="49"/>
        <v>0.31212384328682619</v>
      </c>
      <c r="T44" s="69">
        <f t="shared" si="49"/>
        <v>7.4094592666369821E-2</v>
      </c>
      <c r="U44" s="69">
        <f t="shared" si="49"/>
        <v>2.9672810342162795E-7</v>
      </c>
      <c r="V44" s="69">
        <f t="shared" si="50"/>
        <v>0.47317253619257765</v>
      </c>
      <c r="X44" s="218" t="s">
        <v>737</v>
      </c>
      <c r="Y44" s="69">
        <f t="shared" si="57"/>
        <v>0</v>
      </c>
      <c r="Z44" s="69">
        <f t="shared" si="57"/>
        <v>0</v>
      </c>
      <c r="AA44" s="69">
        <f t="shared" si="57"/>
        <v>0</v>
      </c>
      <c r="AB44" s="69">
        <f t="shared" si="57"/>
        <v>0</v>
      </c>
      <c r="AC44" s="69">
        <f t="shared" si="51"/>
        <v>0</v>
      </c>
      <c r="AE44" s="218" t="s">
        <v>737</v>
      </c>
      <c r="AF44" s="69">
        <f t="shared" si="52"/>
        <v>0</v>
      </c>
      <c r="AG44" s="69">
        <f t="shared" ref="AG44:AX44" si="66">AG54/1024</f>
        <v>0</v>
      </c>
      <c r="AH44" s="69">
        <f t="shared" si="66"/>
        <v>0</v>
      </c>
      <c r="AI44" s="69">
        <f t="shared" si="66"/>
        <v>0</v>
      </c>
      <c r="AJ44" s="69">
        <f t="shared" si="66"/>
        <v>0</v>
      </c>
      <c r="AK44" s="69">
        <f t="shared" si="66"/>
        <v>0</v>
      </c>
      <c r="AL44" s="69">
        <f t="shared" si="66"/>
        <v>0</v>
      </c>
      <c r="AM44" s="69">
        <f t="shared" si="66"/>
        <v>0</v>
      </c>
      <c r="AN44" s="69">
        <f t="shared" si="66"/>
        <v>0</v>
      </c>
      <c r="AO44" s="69">
        <f t="shared" si="66"/>
        <v>0</v>
      </c>
      <c r="AP44" s="69">
        <f t="shared" si="66"/>
        <v>0</v>
      </c>
      <c r="AQ44" s="69">
        <f t="shared" ref="AQ44:AW44" si="67">AQ54/1024</f>
        <v>0</v>
      </c>
      <c r="AR44" s="69">
        <f t="shared" si="67"/>
        <v>0</v>
      </c>
      <c r="AS44" s="69">
        <f t="shared" si="67"/>
        <v>0</v>
      </c>
      <c r="AT44" s="69">
        <f t="shared" si="67"/>
        <v>0</v>
      </c>
      <c r="AU44" s="69">
        <f t="shared" si="67"/>
        <v>0</v>
      </c>
      <c r="AV44" s="69">
        <f t="shared" si="67"/>
        <v>0</v>
      </c>
      <c r="AW44" s="69">
        <f t="shared" si="67"/>
        <v>0</v>
      </c>
      <c r="AX44" s="69">
        <f t="shared" si="66"/>
        <v>0</v>
      </c>
      <c r="AY44" s="396">
        <f t="shared" si="55"/>
        <v>0</v>
      </c>
      <c r="BA44" s="45" t="s">
        <v>119</v>
      </c>
      <c r="BB44" s="69">
        <f t="shared" si="56"/>
        <v>0.35096796423476856</v>
      </c>
    </row>
    <row r="45" spans="9:54" x14ac:dyDescent="0.15">
      <c r="I45" s="163" t="s">
        <v>63</v>
      </c>
      <c r="J45" s="178">
        <f>SUM(J39:J44)</f>
        <v>578.15676816152791</v>
      </c>
      <c r="K45" s="178">
        <f>SUM(K39:K44)</f>
        <v>13.111590816516573</v>
      </c>
      <c r="L45" s="178">
        <f>SUM(L39:L44)</f>
        <v>229.2032301271316</v>
      </c>
      <c r="M45" s="178">
        <f>SUM(M39:M44)</f>
        <v>6601.5047764461078</v>
      </c>
      <c r="N45" s="178">
        <f>SUM(N39:N44)</f>
        <v>7421.9763655512834</v>
      </c>
      <c r="P45" s="163" t="s">
        <v>63</v>
      </c>
      <c r="Q45" s="178">
        <f t="shared" ref="Q45:V45" si="68">SUM(Q39:Q44)</f>
        <v>651.23746640307456</v>
      </c>
      <c r="R45" s="178">
        <f t="shared" si="68"/>
        <v>1242.7785120578155</v>
      </c>
      <c r="S45" s="178">
        <f t="shared" si="68"/>
        <v>866.12630797116947</v>
      </c>
      <c r="T45" s="178">
        <f t="shared" si="68"/>
        <v>10122.191784594088</v>
      </c>
      <c r="U45" s="178">
        <f t="shared" si="68"/>
        <v>68.646844028007678</v>
      </c>
      <c r="V45" s="178">
        <f t="shared" si="68"/>
        <v>12950.980915054155</v>
      </c>
      <c r="X45" s="163" t="s">
        <v>63</v>
      </c>
      <c r="Y45" s="178">
        <f>SUM(Y39:Y44)</f>
        <v>0.92727411845862573</v>
      </c>
      <c r="Z45" s="178">
        <f>SUM(Z39:Z44)</f>
        <v>18.033487787136423</v>
      </c>
      <c r="AA45" s="178">
        <f>SUM(AA39:AA44)</f>
        <v>257.14890170142218</v>
      </c>
      <c r="AB45" s="178">
        <f>SUM(AB39:AB44)</f>
        <v>3.3297754433597149</v>
      </c>
      <c r="AC45" s="178">
        <f>SUM(AC39:AC44)</f>
        <v>279.43943905037696</v>
      </c>
      <c r="AE45" s="163" t="s">
        <v>63</v>
      </c>
      <c r="AF45" s="171">
        <f t="shared" ref="AF45:AY45" si="69">SUM(AF39:AF44)</f>
        <v>2.8164049525912508E-2</v>
      </c>
      <c r="AG45" s="171">
        <f t="shared" si="69"/>
        <v>1.1119197043317384</v>
      </c>
      <c r="AH45" s="171">
        <f t="shared" si="69"/>
        <v>0.38490372998603478</v>
      </c>
      <c r="AI45" s="171">
        <f t="shared" si="69"/>
        <v>34.830538362493819</v>
      </c>
      <c r="AJ45" s="171">
        <f t="shared" si="69"/>
        <v>0.24459646551713313</v>
      </c>
      <c r="AK45" s="171">
        <f t="shared" si="69"/>
        <v>147.82708568088117</v>
      </c>
      <c r="AL45" s="171">
        <f t="shared" si="69"/>
        <v>8.8558611244670704</v>
      </c>
      <c r="AM45" s="171">
        <f t="shared" si="69"/>
        <v>96.732554471032913</v>
      </c>
      <c r="AN45" s="171">
        <f t="shared" si="69"/>
        <v>270.98267165209376</v>
      </c>
      <c r="AO45" s="171">
        <f t="shared" si="69"/>
        <v>3.5364282706259473</v>
      </c>
      <c r="AP45" s="171">
        <f t="shared" si="69"/>
        <v>3.9442439428157714</v>
      </c>
      <c r="AQ45" s="171">
        <f t="shared" ref="AQ45:AW45" si="70">SUM(AQ39:AQ44)</f>
        <v>2.4291897699567899</v>
      </c>
      <c r="AR45" s="171">
        <f t="shared" si="70"/>
        <v>2.0161785887466924E-3</v>
      </c>
      <c r="AS45" s="171">
        <f t="shared" si="70"/>
        <v>4.2715828931250068E-4</v>
      </c>
      <c r="AT45" s="171">
        <f t="shared" si="70"/>
        <v>1.4260914537771875E-2</v>
      </c>
      <c r="AU45" s="171">
        <f t="shared" si="70"/>
        <v>3.284086433814077E-2</v>
      </c>
      <c r="AV45" s="171">
        <f t="shared" si="70"/>
        <v>7.1832820867712111E-4</v>
      </c>
      <c r="AW45" s="171">
        <f t="shared" si="70"/>
        <v>0.89926424303302976</v>
      </c>
      <c r="AX45" s="171">
        <f t="shared" si="69"/>
        <v>2.0763107285065372</v>
      </c>
      <c r="AY45" s="505">
        <f t="shared" si="69"/>
        <v>573.93399563923026</v>
      </c>
      <c r="BA45" s="170" t="s">
        <v>63</v>
      </c>
      <c r="BB45" s="171">
        <f>SUM(BB39:BB44)</f>
        <v>2.0191322333739654</v>
      </c>
    </row>
    <row r="46" spans="9:54" x14ac:dyDescent="0.15">
      <c r="I46" s="179"/>
      <c r="P46" s="179"/>
      <c r="W46" s="179"/>
    </row>
    <row r="47" spans="9:54" x14ac:dyDescent="0.15">
      <c r="J47" s="164" t="s">
        <v>162</v>
      </c>
      <c r="P47" s="164" t="s">
        <v>162</v>
      </c>
      <c r="Q47" s="164"/>
      <c r="X47" s="164" t="s">
        <v>162</v>
      </c>
      <c r="AE47" s="164" t="s">
        <v>162</v>
      </c>
      <c r="BA47" s="164" t="s">
        <v>162</v>
      </c>
    </row>
    <row r="48" spans="9:54" ht="28" x14ac:dyDescent="0.15">
      <c r="I48" s="19" t="s">
        <v>678</v>
      </c>
      <c r="J48" s="633" t="s">
        <v>163</v>
      </c>
      <c r="K48" s="632" t="s">
        <v>151</v>
      </c>
      <c r="L48" s="632" t="s">
        <v>152</v>
      </c>
      <c r="M48" s="632" t="s">
        <v>153</v>
      </c>
      <c r="N48" s="628" t="s">
        <v>63</v>
      </c>
      <c r="O48" s="197"/>
      <c r="P48" s="19" t="s">
        <v>678</v>
      </c>
      <c r="Q48" s="631" t="s">
        <v>154</v>
      </c>
      <c r="R48" s="631" t="s">
        <v>152</v>
      </c>
      <c r="S48" s="631" t="s">
        <v>155</v>
      </c>
      <c r="T48" s="631" t="s">
        <v>153</v>
      </c>
      <c r="U48" s="631" t="s">
        <v>156</v>
      </c>
      <c r="V48" s="632" t="s">
        <v>63</v>
      </c>
      <c r="W48" s="197"/>
      <c r="X48" s="19" t="s">
        <v>678</v>
      </c>
      <c r="Y48" s="629" t="s">
        <v>157</v>
      </c>
      <c r="Z48" s="631" t="s">
        <v>158</v>
      </c>
      <c r="AA48" s="631" t="s">
        <v>159</v>
      </c>
      <c r="AB48" s="631" t="s">
        <v>160</v>
      </c>
      <c r="AC48" s="632" t="s">
        <v>63</v>
      </c>
      <c r="AD48" s="197"/>
      <c r="AE48" s="19" t="s">
        <v>678</v>
      </c>
      <c r="AF48" s="629" t="str">
        <f>AF26</f>
        <v>AIRS</v>
      </c>
      <c r="AG48" s="629" t="str">
        <f t="shared" ref="AG48:AX48" si="71">AG26</f>
        <v>AMSR2</v>
      </c>
      <c r="AH48" s="629" t="str">
        <f t="shared" si="71"/>
        <v>AMSRE</v>
      </c>
      <c r="AI48" s="629" t="str">
        <f t="shared" si="71"/>
        <v>AMSR-E</v>
      </c>
      <c r="AJ48" s="629" t="str">
        <f t="shared" si="71"/>
        <v>ATMS</v>
      </c>
      <c r="AK48" s="629" t="str">
        <f t="shared" si="71"/>
        <v>DPR</v>
      </c>
      <c r="AL48" s="629" t="str">
        <f t="shared" si="71"/>
        <v>GMI</v>
      </c>
      <c r="AM48" s="629" t="str">
        <f t="shared" si="71"/>
        <v>GOES-8/10</v>
      </c>
      <c r="AN48" s="629" t="str">
        <f t="shared" si="71"/>
        <v>IMERG</v>
      </c>
      <c r="AO48" s="629" t="str">
        <f t="shared" si="71"/>
        <v>KAPR</v>
      </c>
      <c r="AP48" s="629" t="str">
        <f t="shared" si="71"/>
        <v>KUPR</v>
      </c>
      <c r="AQ48" s="629" t="str">
        <f t="shared" si="71"/>
        <v>MHS</v>
      </c>
      <c r="AR48" s="629" t="str">
        <f t="shared" si="71"/>
        <v>MT1</v>
      </c>
      <c r="AS48" s="629" t="str">
        <f t="shared" si="71"/>
        <v>SAPHIR</v>
      </c>
      <c r="AT48" s="629" t="str">
        <f t="shared" si="71"/>
        <v>SAPHIR-DPR</v>
      </c>
      <c r="AU48" s="629" t="str">
        <f t="shared" si="71"/>
        <v>SSM/I</v>
      </c>
      <c r="AV48" s="629" t="str">
        <f t="shared" si="71"/>
        <v>SSMI</v>
      </c>
      <c r="AW48" s="629" t="str">
        <f t="shared" si="71"/>
        <v>SSMIS</v>
      </c>
      <c r="AX48" s="629" t="str">
        <f t="shared" si="71"/>
        <v>TMI</v>
      </c>
      <c r="AY48" s="628" t="s">
        <v>63</v>
      </c>
      <c r="AZ48" s="197"/>
      <c r="BA48" s="19" t="s">
        <v>676</v>
      </c>
      <c r="BB48" s="630" t="s">
        <v>776</v>
      </c>
    </row>
    <row r="49" spans="9:54" x14ac:dyDescent="0.15">
      <c r="I49" s="218" t="s">
        <v>125</v>
      </c>
      <c r="J49" s="372">
        <v>4722.83534812368</v>
      </c>
      <c r="K49" s="372">
        <v>3.2382952980697099E-2</v>
      </c>
      <c r="L49" s="372"/>
      <c r="M49" s="372">
        <v>42878.258995408098</v>
      </c>
      <c r="N49" s="372">
        <f t="shared" ref="N49:N54" si="72">SUM(J49:M49)</f>
        <v>47601.126726484756</v>
      </c>
      <c r="P49" s="218" t="s">
        <v>125</v>
      </c>
      <c r="Q49" s="372"/>
      <c r="R49" s="372"/>
      <c r="S49" s="372">
        <v>2.9361899672076102</v>
      </c>
      <c r="T49" s="372">
        <v>130474.748728135</v>
      </c>
      <c r="U49" s="372"/>
      <c r="V49" s="372">
        <f t="shared" ref="V49:V54" si="73">SUM(Q49:U49)</f>
        <v>130477.68491810221</v>
      </c>
      <c r="X49" s="218" t="s">
        <v>125</v>
      </c>
      <c r="Y49" s="372">
        <v>401.468708828091</v>
      </c>
      <c r="Z49" s="372">
        <v>577.19450059533096</v>
      </c>
      <c r="AA49" s="372">
        <v>1305.1761409696101</v>
      </c>
      <c r="AB49" s="372"/>
      <c r="AC49" s="372">
        <f t="shared" ref="AC49:AC54" si="74">SUM(Y49:AB49)</f>
        <v>2283.839350393032</v>
      </c>
      <c r="AE49" s="218" t="s">
        <v>125</v>
      </c>
      <c r="AF49" s="509"/>
      <c r="AG49" s="168"/>
      <c r="AH49" s="168"/>
      <c r="AI49" s="168"/>
      <c r="AJ49" s="168"/>
      <c r="AK49" s="168"/>
      <c r="AL49" s="168"/>
      <c r="AM49" s="168"/>
      <c r="AN49" s="168"/>
      <c r="AO49" s="168"/>
      <c r="AP49" s="168"/>
      <c r="AQ49" s="168"/>
      <c r="AR49" s="168"/>
      <c r="AS49" s="168"/>
      <c r="AT49" s="168"/>
      <c r="AU49" s="168"/>
      <c r="AV49" s="168"/>
      <c r="AW49" s="168"/>
      <c r="AX49" s="168"/>
      <c r="AY49" s="509">
        <f t="shared" ref="AY49:AY54" si="75">SUM(AF49:AX49)</f>
        <v>0</v>
      </c>
      <c r="BA49" s="45" t="s">
        <v>114</v>
      </c>
      <c r="BB49" s="509">
        <v>547.27694782055903</v>
      </c>
    </row>
    <row r="50" spans="9:54" x14ac:dyDescent="0.15">
      <c r="I50" s="218" t="s">
        <v>126</v>
      </c>
      <c r="J50" s="372">
        <v>296141.65719968401</v>
      </c>
      <c r="K50" s="372">
        <v>0.22068581078201499</v>
      </c>
      <c r="L50" s="372">
        <v>1.21386254485696</v>
      </c>
      <c r="M50" s="372">
        <v>2481905.7661339701</v>
      </c>
      <c r="N50" s="372">
        <f t="shared" si="72"/>
        <v>2778048.8578820098</v>
      </c>
      <c r="P50" s="218" t="s">
        <v>126</v>
      </c>
      <c r="Q50" s="372">
        <v>569218.47419670096</v>
      </c>
      <c r="R50" s="372">
        <v>1.21060468815267</v>
      </c>
      <c r="S50" s="372">
        <v>711057.89822308905</v>
      </c>
      <c r="T50" s="372">
        <v>2419113.62838249</v>
      </c>
      <c r="U50" s="372">
        <v>0.582555749453604</v>
      </c>
      <c r="V50" s="372">
        <f t="shared" si="73"/>
        <v>3699391.7939627175</v>
      </c>
      <c r="X50" s="218" t="s">
        <v>126</v>
      </c>
      <c r="Y50" s="372"/>
      <c r="Z50" s="372">
        <v>8387.6857104469</v>
      </c>
      <c r="AA50" s="372">
        <v>87009.888247608207</v>
      </c>
      <c r="AB50" s="372">
        <v>104.97841983661</v>
      </c>
      <c r="AC50" s="372">
        <f t="shared" si="74"/>
        <v>95502.552377891712</v>
      </c>
      <c r="AE50" s="218" t="s">
        <v>126</v>
      </c>
      <c r="AF50" s="509">
        <v>0.36481056734919498</v>
      </c>
      <c r="AG50" s="509">
        <v>820.40965041425</v>
      </c>
      <c r="AH50" s="509"/>
      <c r="AI50" s="509">
        <v>222.43644526787099</v>
      </c>
      <c r="AJ50" s="509">
        <v>128.377690323628</v>
      </c>
      <c r="AK50" s="509"/>
      <c r="AL50" s="509">
        <v>7065.3169661853399</v>
      </c>
      <c r="AM50" s="509"/>
      <c r="AN50" s="509"/>
      <c r="AO50" s="509">
        <v>3621.3025491209701</v>
      </c>
      <c r="AP50" s="509">
        <v>4038.9057974433499</v>
      </c>
      <c r="AQ50" s="509">
        <v>597.14399359840797</v>
      </c>
      <c r="AR50" s="509"/>
      <c r="AS50" s="509">
        <v>0.43736663740128201</v>
      </c>
      <c r="AT50" s="509"/>
      <c r="AU50" s="509">
        <v>30.111702394671699</v>
      </c>
      <c r="AV50" s="509">
        <v>0.73556808568537202</v>
      </c>
      <c r="AW50" s="509"/>
      <c r="AX50" s="509"/>
      <c r="AY50" s="509">
        <f t="shared" si="75"/>
        <v>16525.542540038925</v>
      </c>
      <c r="BA50" s="45" t="s">
        <v>115</v>
      </c>
      <c r="BB50" s="509">
        <v>147.192921019159</v>
      </c>
    </row>
    <row r="51" spans="9:54" x14ac:dyDescent="0.15">
      <c r="I51" s="218" t="s">
        <v>127</v>
      </c>
      <c r="J51" s="372">
        <v>137926.97083724401</v>
      </c>
      <c r="K51" s="372">
        <v>6632.5771949589198</v>
      </c>
      <c r="L51" s="372">
        <v>230518.33917472101</v>
      </c>
      <c r="M51" s="372">
        <v>2348778.58341914</v>
      </c>
      <c r="N51" s="372">
        <f t="shared" si="72"/>
        <v>2723856.4706260636</v>
      </c>
      <c r="P51" s="218" t="s">
        <v>127</v>
      </c>
      <c r="Q51" s="372"/>
      <c r="R51" s="372">
        <v>166419.80190947501</v>
      </c>
      <c r="S51" s="372">
        <v>103918.866494577</v>
      </c>
      <c r="T51" s="372">
        <v>2255635.4145466201</v>
      </c>
      <c r="U51" s="372">
        <v>66627.783253814006</v>
      </c>
      <c r="V51" s="372">
        <f t="shared" si="73"/>
        <v>2592601.8662044862</v>
      </c>
      <c r="X51" s="218" t="s">
        <v>127</v>
      </c>
      <c r="Y51" s="372">
        <v>82.150314986705695</v>
      </c>
      <c r="Z51" s="372">
        <v>9491.2616987703295</v>
      </c>
      <c r="AA51" s="372">
        <v>164745.67972496001</v>
      </c>
      <c r="AB51" s="372">
        <v>3282.8265871312401</v>
      </c>
      <c r="AC51" s="372">
        <f t="shared" si="74"/>
        <v>177601.9183258483</v>
      </c>
      <c r="AE51" s="218" t="s">
        <v>127</v>
      </c>
      <c r="AF51" s="509">
        <v>0.73458520043641296</v>
      </c>
      <c r="AG51" s="509">
        <v>83.549887785688</v>
      </c>
      <c r="AH51" s="509">
        <v>0.86371944379061405</v>
      </c>
      <c r="AI51" s="509"/>
      <c r="AJ51" s="509">
        <v>58.155187531374303</v>
      </c>
      <c r="AK51" s="509">
        <v>145795.39659508399</v>
      </c>
      <c r="AL51" s="509">
        <v>1090.20741869788</v>
      </c>
      <c r="AM51" s="509"/>
      <c r="AN51" s="509"/>
      <c r="AO51" s="509"/>
      <c r="AP51" s="509"/>
      <c r="AQ51" s="509">
        <v>428.36936348583498</v>
      </c>
      <c r="AR51" s="509">
        <v>1.98929810058325</v>
      </c>
      <c r="AS51" s="509">
        <v>4.3450854718685103E-5</v>
      </c>
      <c r="AT51" s="509"/>
      <c r="AU51" s="509">
        <v>3.51734268758445</v>
      </c>
      <c r="AV51" s="509"/>
      <c r="AW51" s="509">
        <v>4.0429562414065003</v>
      </c>
      <c r="AX51" s="509">
        <v>150.87985627539399</v>
      </c>
      <c r="AY51" s="509">
        <f t="shared" si="75"/>
        <v>147617.70625398483</v>
      </c>
      <c r="BA51" s="45" t="s">
        <v>540</v>
      </c>
      <c r="BB51" s="509">
        <v>932.25780639424897</v>
      </c>
    </row>
    <row r="52" spans="9:54" x14ac:dyDescent="0.15">
      <c r="I52" s="218" t="s">
        <v>128</v>
      </c>
      <c r="J52" s="372">
        <v>153241.06704105</v>
      </c>
      <c r="K52" s="372">
        <v>6790.1464158194103</v>
      </c>
      <c r="L52" s="372">
        <v>4184.5546129168897</v>
      </c>
      <c r="M52" s="372">
        <v>1803215.10029696</v>
      </c>
      <c r="N52" s="372">
        <f t="shared" si="72"/>
        <v>1967430.8683667462</v>
      </c>
      <c r="P52" s="218" t="s">
        <v>128</v>
      </c>
      <c r="Q52" s="372">
        <v>97559.650705251799</v>
      </c>
      <c r="R52" s="372">
        <v>1106184.1838330401</v>
      </c>
      <c r="S52" s="372">
        <v>71614.023639318504</v>
      </c>
      <c r="T52" s="372">
        <v>2387490.7551237699</v>
      </c>
      <c r="U52" s="372">
        <v>3666.0021712668199</v>
      </c>
      <c r="V52" s="372">
        <f t="shared" si="73"/>
        <v>3666514.6154726474</v>
      </c>
      <c r="X52" s="218" t="s">
        <v>128</v>
      </c>
      <c r="Y52" s="372">
        <v>465.90967348683603</v>
      </c>
      <c r="Z52" s="372">
        <v>10.149584215134301</v>
      </c>
      <c r="AA52" s="372">
        <v>10259.7312287185</v>
      </c>
      <c r="AB52" s="372">
        <v>21.885047032497798</v>
      </c>
      <c r="AC52" s="372">
        <f t="shared" si="74"/>
        <v>10757.675533452968</v>
      </c>
      <c r="AE52" s="218" t="s">
        <v>128</v>
      </c>
      <c r="AF52" s="509">
        <v>27.740590946748799</v>
      </c>
      <c r="AG52" s="509">
        <v>234.64623903576199</v>
      </c>
      <c r="AH52" s="509">
        <v>393.277700061909</v>
      </c>
      <c r="AI52" s="509">
        <v>35444.034837925799</v>
      </c>
      <c r="AJ52" s="509">
        <v>63.933902834542003</v>
      </c>
      <c r="AK52" s="509">
        <v>5579.5391421383201</v>
      </c>
      <c r="AL52" s="509">
        <v>912.87740657105996</v>
      </c>
      <c r="AM52" s="509">
        <v>99054.135778337703</v>
      </c>
      <c r="AN52" s="509">
        <v>277486.25577174401</v>
      </c>
      <c r="AO52" s="509"/>
      <c r="AP52" s="509"/>
      <c r="AQ52" s="509">
        <v>1461.97696735151</v>
      </c>
      <c r="AR52" s="509">
        <v>7.5268774293362997E-2</v>
      </c>
      <c r="AS52" s="509"/>
      <c r="AT52" s="509">
        <v>14.6031764866784</v>
      </c>
      <c r="AU52" s="509"/>
      <c r="AV52" s="509"/>
      <c r="AW52" s="509">
        <v>916.80362862441598</v>
      </c>
      <c r="AX52" s="509">
        <v>1975.2623297153</v>
      </c>
      <c r="AY52" s="509">
        <f t="shared" si="75"/>
        <v>423565.16274054802</v>
      </c>
      <c r="BA52" s="45" t="s">
        <v>541</v>
      </c>
      <c r="BB52" s="509">
        <v>77.7624331722036</v>
      </c>
    </row>
    <row r="53" spans="9:54" x14ac:dyDescent="0.15">
      <c r="I53" s="218" t="s">
        <v>129</v>
      </c>
      <c r="J53" s="372"/>
      <c r="K53" s="372"/>
      <c r="L53" s="372"/>
      <c r="M53" s="372">
        <v>83162.887980940694</v>
      </c>
      <c r="N53" s="372">
        <f t="shared" si="72"/>
        <v>83162.887980940694</v>
      </c>
      <c r="P53" s="218" t="s">
        <v>129</v>
      </c>
      <c r="Q53" s="372"/>
      <c r="R53" s="372"/>
      <c r="S53" s="372"/>
      <c r="T53" s="372">
        <v>3172333.9677804401</v>
      </c>
      <c r="U53" s="372"/>
      <c r="V53" s="372">
        <f t="shared" si="73"/>
        <v>3172333.9677804401</v>
      </c>
      <c r="X53" s="218" t="s">
        <v>129</v>
      </c>
      <c r="Y53" s="372"/>
      <c r="Z53" s="372"/>
      <c r="AA53" s="372"/>
      <c r="AB53" s="372"/>
      <c r="AC53" s="372">
        <f t="shared" si="74"/>
        <v>0</v>
      </c>
      <c r="AE53" s="218" t="s">
        <v>129</v>
      </c>
      <c r="AF53" s="509"/>
      <c r="AG53" s="509"/>
      <c r="AH53" s="509"/>
      <c r="AI53" s="509"/>
      <c r="AJ53" s="509"/>
      <c r="AK53" s="509"/>
      <c r="AL53" s="509"/>
      <c r="AM53" s="509"/>
      <c r="AN53" s="509"/>
      <c r="AO53" s="509"/>
      <c r="AP53" s="509"/>
      <c r="AQ53" s="509"/>
      <c r="AR53" s="509"/>
      <c r="AS53" s="509"/>
      <c r="AT53" s="509"/>
      <c r="AU53" s="509"/>
      <c r="AV53" s="509"/>
      <c r="AW53" s="509"/>
      <c r="AX53" s="509"/>
      <c r="AY53" s="509">
        <f t="shared" si="75"/>
        <v>0</v>
      </c>
      <c r="BA53" s="45" t="s">
        <v>542</v>
      </c>
      <c r="BB53" s="509">
        <v>3.7101031923666499</v>
      </c>
    </row>
    <row r="54" spans="9:54" x14ac:dyDescent="0.15">
      <c r="I54" s="218" t="s">
        <v>682</v>
      </c>
      <c r="J54" s="372">
        <v>1.7130281776189799E-4</v>
      </c>
      <c r="K54" s="372">
        <v>3.29231657087802</v>
      </c>
      <c r="L54" s="372"/>
      <c r="M54" s="372">
        <v>0.29425439517945001</v>
      </c>
      <c r="N54" s="372">
        <f t="shared" si="72"/>
        <v>3.586742268875232</v>
      </c>
      <c r="P54" s="218" t="s">
        <v>737</v>
      </c>
      <c r="Q54" s="372">
        <v>89.040694795548902</v>
      </c>
      <c r="R54" s="372"/>
      <c r="S54" s="372">
        <v>319.61481552571001</v>
      </c>
      <c r="T54" s="372">
        <v>75.872862890362697</v>
      </c>
      <c r="U54" s="372">
        <v>3.0384957790374702E-4</v>
      </c>
      <c r="V54" s="372">
        <f t="shared" si="73"/>
        <v>484.52867706119952</v>
      </c>
      <c r="X54" s="218" t="s">
        <v>737</v>
      </c>
      <c r="Y54" s="372"/>
      <c r="Z54" s="372"/>
      <c r="AA54" s="372"/>
      <c r="AB54" s="372"/>
      <c r="AC54" s="372">
        <f t="shared" si="74"/>
        <v>0</v>
      </c>
      <c r="AE54" s="218" t="s">
        <v>737</v>
      </c>
      <c r="AF54" s="509"/>
      <c r="AG54" s="509"/>
      <c r="AH54" s="509"/>
      <c r="AI54" s="509"/>
      <c r="AJ54" s="509"/>
      <c r="AK54" s="509"/>
      <c r="AL54" s="509"/>
      <c r="AM54" s="509"/>
      <c r="AN54" s="509"/>
      <c r="AO54" s="509"/>
      <c r="AP54" s="509"/>
      <c r="AQ54" s="509"/>
      <c r="AR54" s="509"/>
      <c r="AS54" s="509"/>
      <c r="AT54" s="509"/>
      <c r="AU54" s="509"/>
      <c r="AV54" s="509"/>
      <c r="AW54" s="509"/>
      <c r="AX54" s="509"/>
      <c r="AY54" s="509">
        <f t="shared" si="75"/>
        <v>0</v>
      </c>
      <c r="BA54" s="45" t="s">
        <v>119</v>
      </c>
      <c r="BB54" s="509">
        <v>359.391195376403</v>
      </c>
    </row>
    <row r="55" spans="9:54" x14ac:dyDescent="0.15">
      <c r="I55" s="163" t="s">
        <v>63</v>
      </c>
      <c r="J55" s="512">
        <f>SUM(J49:J54)</f>
        <v>592032.53059740458</v>
      </c>
      <c r="K55" s="512">
        <f>SUM(K49:K54)</f>
        <v>13426.268996112971</v>
      </c>
      <c r="L55" s="512">
        <f>SUM(L49:L54)</f>
        <v>234704.10765018276</v>
      </c>
      <c r="M55" s="512">
        <f>SUM(M49:M54)</f>
        <v>6759940.8910808144</v>
      </c>
      <c r="N55" s="512">
        <f>SUM(N49:N54)</f>
        <v>7600103.7983245142</v>
      </c>
      <c r="P55" s="163" t="s">
        <v>63</v>
      </c>
      <c r="Q55" s="512">
        <f t="shared" ref="Q55:V55" si="76">SUM(Q49:Q54)</f>
        <v>666867.16559674835</v>
      </c>
      <c r="R55" s="512">
        <f t="shared" si="76"/>
        <v>1272605.1963472031</v>
      </c>
      <c r="S55" s="512">
        <f t="shared" si="76"/>
        <v>886913.33936247753</v>
      </c>
      <c r="T55" s="512">
        <f t="shared" si="76"/>
        <v>10365124.387424346</v>
      </c>
      <c r="U55" s="512">
        <f t="shared" si="76"/>
        <v>70294.368284679862</v>
      </c>
      <c r="V55" s="512">
        <f t="shared" si="76"/>
        <v>13261804.457015455</v>
      </c>
      <c r="X55" s="163" t="s">
        <v>63</v>
      </c>
      <c r="Y55" s="512">
        <f>SUM(Y49:Y54)</f>
        <v>949.52869730163275</v>
      </c>
      <c r="Z55" s="512">
        <f>SUM(Z49:Z54)</f>
        <v>18466.291494027697</v>
      </c>
      <c r="AA55" s="512">
        <f>SUM(AA49:AA54)</f>
        <v>263320.47534225631</v>
      </c>
      <c r="AB55" s="512">
        <f>SUM(AB49:AB54)</f>
        <v>3409.690054000348</v>
      </c>
      <c r="AC55" s="512">
        <f>SUM(AC49:AC54)</f>
        <v>286145.98558758601</v>
      </c>
      <c r="AE55" s="163" t="s">
        <v>63</v>
      </c>
      <c r="AF55" s="510">
        <f t="shared" ref="AF55:AY55" si="77">SUM(AF49:AF54)</f>
        <v>28.839986714534408</v>
      </c>
      <c r="AG55" s="510">
        <f t="shared" si="77"/>
        <v>1138.6057772357001</v>
      </c>
      <c r="AH55" s="510">
        <f t="shared" si="77"/>
        <v>394.14141950569962</v>
      </c>
      <c r="AI55" s="510">
        <f t="shared" si="77"/>
        <v>35666.47128319367</v>
      </c>
      <c r="AJ55" s="510">
        <f t="shared" si="77"/>
        <v>250.46678068954432</v>
      </c>
      <c r="AK55" s="510">
        <f t="shared" si="77"/>
        <v>151374.93573722232</v>
      </c>
      <c r="AL55" s="510">
        <f t="shared" si="77"/>
        <v>9068.4017914542801</v>
      </c>
      <c r="AM55" s="510">
        <f t="shared" si="77"/>
        <v>99054.135778337703</v>
      </c>
      <c r="AN55" s="510">
        <f t="shared" si="77"/>
        <v>277486.25577174401</v>
      </c>
      <c r="AO55" s="510">
        <f t="shared" si="77"/>
        <v>3621.3025491209701</v>
      </c>
      <c r="AP55" s="510">
        <f t="shared" si="77"/>
        <v>4038.9057974433499</v>
      </c>
      <c r="AQ55" s="510">
        <f t="shared" si="77"/>
        <v>2487.4903244357529</v>
      </c>
      <c r="AR55" s="510">
        <f t="shared" si="77"/>
        <v>2.0645668748766131</v>
      </c>
      <c r="AS55" s="510">
        <f t="shared" si="77"/>
        <v>0.4374100882560007</v>
      </c>
      <c r="AT55" s="510">
        <f t="shared" si="77"/>
        <v>14.6031764866784</v>
      </c>
      <c r="AU55" s="510">
        <f t="shared" si="77"/>
        <v>33.629045082256148</v>
      </c>
      <c r="AV55" s="510">
        <f t="shared" si="77"/>
        <v>0.73556808568537202</v>
      </c>
      <c r="AW55" s="510">
        <f t="shared" si="77"/>
        <v>920.84658486582248</v>
      </c>
      <c r="AX55" s="510">
        <f t="shared" si="77"/>
        <v>2126.1421859906941</v>
      </c>
      <c r="AY55" s="510">
        <f t="shared" si="77"/>
        <v>587708.41153457179</v>
      </c>
      <c r="BA55" s="170" t="s">
        <v>63</v>
      </c>
      <c r="BB55" s="510">
        <f>SUM(BB49:BB54)</f>
        <v>2067.5914069749406</v>
      </c>
    </row>
    <row r="56" spans="9:54" x14ac:dyDescent="0.15">
      <c r="J56" s="178"/>
      <c r="K56" s="178"/>
      <c r="L56" s="178"/>
      <c r="M56" s="178"/>
      <c r="N56" s="178"/>
      <c r="Q56" s="178"/>
      <c r="R56" s="178"/>
      <c r="S56" s="178"/>
      <c r="T56" s="178"/>
      <c r="U56" s="178"/>
      <c r="V56" s="178"/>
      <c r="Y56" s="178"/>
      <c r="Z56" s="178"/>
      <c r="AA56" s="178"/>
      <c r="AB56" s="178"/>
      <c r="AC56" s="178"/>
    </row>
    <row r="57" spans="9:54" x14ac:dyDescent="0.15">
      <c r="J57" s="178"/>
      <c r="K57" s="178"/>
      <c r="L57" s="178"/>
      <c r="M57" s="178"/>
      <c r="N57" s="178"/>
      <c r="Q57" s="178"/>
      <c r="R57" s="178"/>
      <c r="S57" s="178"/>
      <c r="T57" s="178"/>
      <c r="U57" s="178"/>
      <c r="V57" s="178"/>
      <c r="Y57" s="178"/>
      <c r="Z57" s="178"/>
      <c r="AA57" s="178"/>
      <c r="AB57" s="178"/>
      <c r="AC57" s="178"/>
    </row>
    <row r="58" spans="9:54" ht="16" x14ac:dyDescent="0.2">
      <c r="J58" s="406" t="s">
        <v>133</v>
      </c>
      <c r="Q58" s="406" t="s">
        <v>134</v>
      </c>
      <c r="Y58" s="406" t="s">
        <v>135</v>
      </c>
      <c r="AF58" s="406" t="s">
        <v>764</v>
      </c>
      <c r="BB58" s="406" t="s">
        <v>776</v>
      </c>
    </row>
    <row r="59" spans="9:54" x14ac:dyDescent="0.15">
      <c r="J59" s="164" t="s">
        <v>164</v>
      </c>
      <c r="P59" s="164" t="s">
        <v>164</v>
      </c>
      <c r="Q59" s="164"/>
      <c r="X59" s="164" t="s">
        <v>164</v>
      </c>
      <c r="AE59" s="164" t="s">
        <v>164</v>
      </c>
      <c r="AF59" s="499"/>
      <c r="AG59" s="499"/>
      <c r="AH59" s="499"/>
      <c r="BA59" s="164" t="s">
        <v>164</v>
      </c>
    </row>
    <row r="60" spans="9:54" ht="28" x14ac:dyDescent="0.15">
      <c r="I60" s="19" t="s">
        <v>679</v>
      </c>
      <c r="J60" s="633" t="s">
        <v>163</v>
      </c>
      <c r="K60" s="632" t="s">
        <v>151</v>
      </c>
      <c r="L60" s="632" t="s">
        <v>152</v>
      </c>
      <c r="M60" s="632" t="s">
        <v>153</v>
      </c>
      <c r="N60" s="628" t="s">
        <v>63</v>
      </c>
      <c r="O60" s="197"/>
      <c r="P60" s="19" t="s">
        <v>679</v>
      </c>
      <c r="Q60" s="631" t="s">
        <v>154</v>
      </c>
      <c r="R60" s="631" t="s">
        <v>152</v>
      </c>
      <c r="S60" s="631" t="s">
        <v>155</v>
      </c>
      <c r="T60" s="631" t="s">
        <v>153</v>
      </c>
      <c r="U60" s="631" t="s">
        <v>156</v>
      </c>
      <c r="V60" s="632" t="s">
        <v>63</v>
      </c>
      <c r="W60" s="197"/>
      <c r="X60" s="19" t="s">
        <v>679</v>
      </c>
      <c r="Y60" s="629" t="s">
        <v>157</v>
      </c>
      <c r="Z60" s="631" t="s">
        <v>158</v>
      </c>
      <c r="AA60" s="631" t="s">
        <v>159</v>
      </c>
      <c r="AB60" s="631" t="s">
        <v>160</v>
      </c>
      <c r="AC60" s="632" t="s">
        <v>63</v>
      </c>
      <c r="AD60" s="197"/>
      <c r="AE60" s="19" t="s">
        <v>679</v>
      </c>
      <c r="AF60" s="629" t="str">
        <f>AF48</f>
        <v>AIRS</v>
      </c>
      <c r="AG60" s="629" t="str">
        <f t="shared" ref="AG60:AX60" si="78">AG48</f>
        <v>AMSR2</v>
      </c>
      <c r="AH60" s="629" t="str">
        <f t="shared" si="78"/>
        <v>AMSRE</v>
      </c>
      <c r="AI60" s="629" t="str">
        <f t="shared" si="78"/>
        <v>AMSR-E</v>
      </c>
      <c r="AJ60" s="629" t="str">
        <f t="shared" si="78"/>
        <v>ATMS</v>
      </c>
      <c r="AK60" s="629" t="str">
        <f t="shared" si="78"/>
        <v>DPR</v>
      </c>
      <c r="AL60" s="629" t="str">
        <f t="shared" si="78"/>
        <v>GMI</v>
      </c>
      <c r="AM60" s="629" t="str">
        <f t="shared" si="78"/>
        <v>GOES-8/10</v>
      </c>
      <c r="AN60" s="629" t="str">
        <f t="shared" si="78"/>
        <v>IMERG</v>
      </c>
      <c r="AO60" s="629" t="str">
        <f t="shared" si="78"/>
        <v>KAPR</v>
      </c>
      <c r="AP60" s="629" t="str">
        <f t="shared" si="78"/>
        <v>KUPR</v>
      </c>
      <c r="AQ60" s="629" t="str">
        <f t="shared" si="78"/>
        <v>MHS</v>
      </c>
      <c r="AR60" s="629" t="str">
        <f t="shared" si="78"/>
        <v>MT1</v>
      </c>
      <c r="AS60" s="629" t="str">
        <f t="shared" si="78"/>
        <v>SAPHIR</v>
      </c>
      <c r="AT60" s="629" t="str">
        <f t="shared" si="78"/>
        <v>SAPHIR-DPR</v>
      </c>
      <c r="AU60" s="629" t="str">
        <f t="shared" si="78"/>
        <v>SSM/I</v>
      </c>
      <c r="AV60" s="629" t="str">
        <f t="shared" si="78"/>
        <v>SSMI</v>
      </c>
      <c r="AW60" s="629" t="str">
        <f t="shared" si="78"/>
        <v>SSMIS</v>
      </c>
      <c r="AX60" s="629" t="str">
        <f t="shared" si="78"/>
        <v>TMI</v>
      </c>
      <c r="AY60" s="628" t="s">
        <v>63</v>
      </c>
      <c r="AZ60" s="197"/>
      <c r="BA60" s="19" t="s">
        <v>679</v>
      </c>
      <c r="BB60" s="630" t="s">
        <v>776</v>
      </c>
    </row>
    <row r="61" spans="9:54" x14ac:dyDescent="0.15">
      <c r="I61" s="218" t="s">
        <v>125</v>
      </c>
      <c r="J61" s="173">
        <v>1</v>
      </c>
      <c r="K61" s="173">
        <v>2</v>
      </c>
      <c r="L61" s="173"/>
      <c r="M61" s="173">
        <v>1436</v>
      </c>
      <c r="N61" s="173">
        <f t="shared" ref="N61:N66" si="79">SUM(J61:M61)</f>
        <v>1439</v>
      </c>
      <c r="P61" s="218" t="s">
        <v>125</v>
      </c>
      <c r="Q61" s="173"/>
      <c r="R61" s="173"/>
      <c r="S61" s="173">
        <v>1</v>
      </c>
      <c r="T61" s="173">
        <v>1327</v>
      </c>
      <c r="U61" s="173"/>
      <c r="V61" s="173">
        <f t="shared" ref="V61:V66" si="80">SUM(Q61:U61)</f>
        <v>1328</v>
      </c>
      <c r="X61" s="218" t="s">
        <v>125</v>
      </c>
      <c r="Y61" s="398">
        <v>2</v>
      </c>
      <c r="Z61" s="398">
        <v>4</v>
      </c>
      <c r="AA61" s="398">
        <v>1</v>
      </c>
      <c r="AB61" s="398"/>
      <c r="AC61" s="398">
        <f t="shared" ref="AC61:AC66" si="81">SUM(Y61:AB61)</f>
        <v>7</v>
      </c>
      <c r="AE61" s="218" t="s">
        <v>125</v>
      </c>
      <c r="AF61" s="398"/>
      <c r="AG61" s="398"/>
      <c r="AH61" s="398"/>
      <c r="AI61" s="398"/>
      <c r="AJ61" s="398"/>
      <c r="AK61" s="398"/>
      <c r="AL61" s="398"/>
      <c r="AM61" s="398"/>
      <c r="AN61" s="398"/>
      <c r="AO61" s="398"/>
      <c r="AP61" s="398"/>
      <c r="AQ61" s="398"/>
      <c r="AR61" s="398"/>
      <c r="AS61" s="398"/>
      <c r="AT61" s="398"/>
      <c r="AU61" s="398"/>
      <c r="AV61" s="398"/>
      <c r="AW61" s="398"/>
      <c r="AX61" s="398"/>
      <c r="AY61" s="398">
        <f t="shared" ref="AY61:AY66" si="82">SUM(AF61:AX61)</f>
        <v>0</v>
      </c>
      <c r="BA61" s="218" t="s">
        <v>125</v>
      </c>
      <c r="BB61" s="398">
        <v>118</v>
      </c>
    </row>
    <row r="62" spans="9:54" x14ac:dyDescent="0.15">
      <c r="I62" s="218" t="s">
        <v>126</v>
      </c>
      <c r="J62" s="173">
        <v>5490</v>
      </c>
      <c r="K62" s="173">
        <v>5</v>
      </c>
      <c r="L62" s="173">
        <v>2</v>
      </c>
      <c r="M62" s="173">
        <v>31852</v>
      </c>
      <c r="N62" s="173">
        <f t="shared" si="79"/>
        <v>37349</v>
      </c>
      <c r="P62" s="218" t="s">
        <v>126</v>
      </c>
      <c r="Q62" s="173">
        <v>13203</v>
      </c>
      <c r="R62" s="173">
        <v>1</v>
      </c>
      <c r="S62" s="173">
        <v>235</v>
      </c>
      <c r="T62" s="173">
        <v>36389</v>
      </c>
      <c r="U62" s="173">
        <v>5</v>
      </c>
      <c r="V62" s="173">
        <f t="shared" si="80"/>
        <v>49833</v>
      </c>
      <c r="X62" s="218" t="s">
        <v>126</v>
      </c>
      <c r="Y62" s="398"/>
      <c r="Z62" s="398">
        <v>766</v>
      </c>
      <c r="AA62" s="398">
        <v>1706</v>
      </c>
      <c r="AB62" s="398">
        <v>30</v>
      </c>
      <c r="AC62" s="398">
        <f t="shared" si="81"/>
        <v>2502</v>
      </c>
      <c r="AE62" s="218" t="s">
        <v>126</v>
      </c>
      <c r="AF62" s="398">
        <v>448</v>
      </c>
      <c r="AG62" s="398">
        <v>446</v>
      </c>
      <c r="AH62" s="398"/>
      <c r="AI62" s="398">
        <v>49</v>
      </c>
      <c r="AJ62" s="398">
        <v>629</v>
      </c>
      <c r="AK62" s="398"/>
      <c r="AL62" s="398">
        <v>823</v>
      </c>
      <c r="AM62" s="398"/>
      <c r="AN62" s="398"/>
      <c r="AO62" s="398">
        <v>59</v>
      </c>
      <c r="AP62" s="398">
        <v>61</v>
      </c>
      <c r="AQ62" s="398">
        <v>589</v>
      </c>
      <c r="AR62" s="398"/>
      <c r="AS62" s="398">
        <v>479</v>
      </c>
      <c r="AT62" s="398"/>
      <c r="AU62" s="398">
        <v>647</v>
      </c>
      <c r="AV62" s="398">
        <v>232</v>
      </c>
      <c r="AW62" s="398"/>
      <c r="AX62" s="398"/>
      <c r="AY62" s="398">
        <f t="shared" si="82"/>
        <v>4462</v>
      </c>
      <c r="BA62" s="218" t="s">
        <v>126</v>
      </c>
      <c r="BB62" s="398">
        <v>95</v>
      </c>
    </row>
    <row r="63" spans="9:54" x14ac:dyDescent="0.15">
      <c r="I63" s="218" t="s">
        <v>127</v>
      </c>
      <c r="J63" s="173">
        <v>3326</v>
      </c>
      <c r="K63" s="173">
        <v>889</v>
      </c>
      <c r="L63" s="173">
        <v>102</v>
      </c>
      <c r="M63" s="173">
        <v>326559</v>
      </c>
      <c r="N63" s="173">
        <f t="shared" si="79"/>
        <v>330876</v>
      </c>
      <c r="P63" s="218" t="s">
        <v>127</v>
      </c>
      <c r="Q63" s="173"/>
      <c r="R63" s="173">
        <v>101</v>
      </c>
      <c r="S63" s="173">
        <v>461</v>
      </c>
      <c r="T63" s="173">
        <v>220399</v>
      </c>
      <c r="U63" s="173">
        <v>359</v>
      </c>
      <c r="V63" s="173">
        <f t="shared" si="80"/>
        <v>221320</v>
      </c>
      <c r="X63" s="218" t="s">
        <v>127</v>
      </c>
      <c r="Y63" s="398">
        <v>276</v>
      </c>
      <c r="Z63" s="398">
        <v>3553</v>
      </c>
      <c r="AA63" s="398">
        <v>6624</v>
      </c>
      <c r="AB63" s="398">
        <v>276</v>
      </c>
      <c r="AC63" s="398">
        <f t="shared" si="81"/>
        <v>10729</v>
      </c>
      <c r="AD63" s="498"/>
      <c r="AE63" s="218" t="s">
        <v>127</v>
      </c>
      <c r="AF63" s="398">
        <v>56</v>
      </c>
      <c r="AG63" s="398">
        <v>66</v>
      </c>
      <c r="AH63" s="398">
        <v>41</v>
      </c>
      <c r="AI63" s="398"/>
      <c r="AJ63" s="398">
        <v>71</v>
      </c>
      <c r="AK63" s="398">
        <v>944</v>
      </c>
      <c r="AL63" s="398">
        <v>165</v>
      </c>
      <c r="AM63" s="398"/>
      <c r="AN63" s="398"/>
      <c r="AO63" s="398"/>
      <c r="AP63" s="398"/>
      <c r="AQ63" s="398">
        <v>172</v>
      </c>
      <c r="AR63" s="398">
        <v>52</v>
      </c>
      <c r="AS63" s="398">
        <v>14</v>
      </c>
      <c r="AT63" s="398"/>
      <c r="AU63" s="398">
        <v>78</v>
      </c>
      <c r="AV63" s="398"/>
      <c r="AW63" s="398">
        <v>626</v>
      </c>
      <c r="AX63" s="398">
        <v>561</v>
      </c>
      <c r="AY63" s="398">
        <f t="shared" si="82"/>
        <v>2846</v>
      </c>
      <c r="BA63" s="218" t="s">
        <v>127</v>
      </c>
      <c r="BB63" s="398">
        <v>202</v>
      </c>
    </row>
    <row r="64" spans="9:54" x14ac:dyDescent="0.15">
      <c r="I64" s="218" t="s">
        <v>128</v>
      </c>
      <c r="J64" s="173">
        <v>13728</v>
      </c>
      <c r="K64" s="173">
        <v>3518</v>
      </c>
      <c r="L64" s="173">
        <v>47</v>
      </c>
      <c r="M64" s="173">
        <v>83275</v>
      </c>
      <c r="N64" s="173">
        <f t="shared" si="79"/>
        <v>100568</v>
      </c>
      <c r="P64" s="218" t="s">
        <v>128</v>
      </c>
      <c r="Q64" s="173">
        <v>93545</v>
      </c>
      <c r="R64" s="173">
        <v>1185</v>
      </c>
      <c r="S64" s="173">
        <v>293</v>
      </c>
      <c r="T64" s="173">
        <v>148075</v>
      </c>
      <c r="U64" s="173">
        <v>204</v>
      </c>
      <c r="V64" s="173">
        <f t="shared" si="80"/>
        <v>243302</v>
      </c>
      <c r="X64" s="218" t="s">
        <v>128</v>
      </c>
      <c r="Y64" s="398">
        <v>489</v>
      </c>
      <c r="Z64" s="398">
        <v>397</v>
      </c>
      <c r="AA64" s="398">
        <v>7489</v>
      </c>
      <c r="AB64" s="398">
        <v>218</v>
      </c>
      <c r="AC64" s="398">
        <f t="shared" si="81"/>
        <v>8593</v>
      </c>
      <c r="AE64" s="218" t="s">
        <v>128</v>
      </c>
      <c r="AF64" s="398">
        <v>91</v>
      </c>
      <c r="AG64" s="398">
        <v>77</v>
      </c>
      <c r="AH64" s="398">
        <v>59</v>
      </c>
      <c r="AI64" s="398">
        <v>5359</v>
      </c>
      <c r="AJ64" s="398">
        <v>86</v>
      </c>
      <c r="AK64" s="398">
        <v>484</v>
      </c>
      <c r="AL64" s="398">
        <v>594</v>
      </c>
      <c r="AM64" s="398">
        <v>1836</v>
      </c>
      <c r="AN64" s="398">
        <v>7004</v>
      </c>
      <c r="AO64" s="398"/>
      <c r="AP64" s="398"/>
      <c r="AQ64" s="398">
        <v>78</v>
      </c>
      <c r="AR64" s="398">
        <v>28</v>
      </c>
      <c r="AS64" s="398"/>
      <c r="AT64" s="398">
        <v>54</v>
      </c>
      <c r="AU64" s="398"/>
      <c r="AV64" s="398"/>
      <c r="AW64" s="398">
        <v>477</v>
      </c>
      <c r="AX64" s="398">
        <v>840</v>
      </c>
      <c r="AY64" s="398">
        <f t="shared" si="82"/>
        <v>17067</v>
      </c>
      <c r="BA64" s="218" t="s">
        <v>128</v>
      </c>
      <c r="BB64" s="398">
        <v>1322</v>
      </c>
    </row>
    <row r="65" spans="9:54" x14ac:dyDescent="0.15">
      <c r="I65" s="218" t="s">
        <v>129</v>
      </c>
      <c r="J65" s="173"/>
      <c r="K65" s="173"/>
      <c r="L65" s="173"/>
      <c r="M65" s="173">
        <v>21177</v>
      </c>
      <c r="N65" s="173">
        <f t="shared" si="79"/>
        <v>21177</v>
      </c>
      <c r="P65" s="218" t="s">
        <v>129</v>
      </c>
      <c r="Q65" s="173"/>
      <c r="R65" s="173"/>
      <c r="S65" s="173"/>
      <c r="T65" s="173">
        <v>22486</v>
      </c>
      <c r="U65" s="173"/>
      <c r="V65" s="173">
        <f t="shared" si="80"/>
        <v>22486</v>
      </c>
      <c r="X65" s="218" t="s">
        <v>129</v>
      </c>
      <c r="Y65" s="398"/>
      <c r="Z65" s="398"/>
      <c r="AA65" s="398"/>
      <c r="AB65" s="398"/>
      <c r="AC65" s="398">
        <f t="shared" si="81"/>
        <v>0</v>
      </c>
      <c r="AE65" s="218" t="s">
        <v>129</v>
      </c>
      <c r="AF65" s="398"/>
      <c r="AG65" s="398"/>
      <c r="AH65" s="398"/>
      <c r="AI65" s="398"/>
      <c r="AJ65" s="398"/>
      <c r="AK65" s="398"/>
      <c r="AL65" s="398"/>
      <c r="AM65" s="398"/>
      <c r="AN65" s="398"/>
      <c r="AO65" s="398"/>
      <c r="AP65" s="398"/>
      <c r="AQ65" s="398"/>
      <c r="AR65" s="398"/>
      <c r="AS65" s="398"/>
      <c r="AT65" s="398"/>
      <c r="AU65" s="398"/>
      <c r="AV65" s="398"/>
      <c r="AW65" s="398"/>
      <c r="AX65" s="398"/>
      <c r="AY65" s="398">
        <f t="shared" si="82"/>
        <v>0</v>
      </c>
      <c r="BA65" s="218" t="s">
        <v>129</v>
      </c>
      <c r="BB65" s="398">
        <v>239</v>
      </c>
    </row>
    <row r="66" spans="9:54" x14ac:dyDescent="0.15">
      <c r="I66" s="218" t="s">
        <v>737</v>
      </c>
      <c r="J66" s="173">
        <v>2</v>
      </c>
      <c r="K66" s="173">
        <v>2</v>
      </c>
      <c r="L66" s="173"/>
      <c r="M66" s="173">
        <v>19</v>
      </c>
      <c r="N66" s="173">
        <f t="shared" si="79"/>
        <v>23</v>
      </c>
      <c r="P66" s="218" t="s">
        <v>737</v>
      </c>
      <c r="Q66" s="173">
        <v>2</v>
      </c>
      <c r="R66" s="173"/>
      <c r="S66" s="173">
        <v>89</v>
      </c>
      <c r="T66" s="173">
        <v>279</v>
      </c>
      <c r="U66" s="173">
        <v>7</v>
      </c>
      <c r="V66" s="173">
        <f t="shared" si="80"/>
        <v>377</v>
      </c>
      <c r="X66" s="218" t="s">
        <v>737</v>
      </c>
      <c r="Y66" s="398"/>
      <c r="Z66" s="398"/>
      <c r="AA66" s="398"/>
      <c r="AB66" s="398"/>
      <c r="AC66" s="398">
        <f t="shared" si="81"/>
        <v>0</v>
      </c>
      <c r="AE66" s="218" t="s">
        <v>737</v>
      </c>
      <c r="AF66" s="398"/>
      <c r="AG66" s="398"/>
      <c r="AH66" s="398"/>
      <c r="AI66" s="398"/>
      <c r="AJ66" s="398"/>
      <c r="AK66" s="398"/>
      <c r="AL66" s="398"/>
      <c r="AM66" s="398"/>
      <c r="AN66" s="398"/>
      <c r="AO66" s="398"/>
      <c r="AP66" s="398"/>
      <c r="AQ66" s="398"/>
      <c r="AR66" s="398"/>
      <c r="AS66" s="398"/>
      <c r="AT66" s="398"/>
      <c r="AU66" s="398"/>
      <c r="AV66" s="398"/>
      <c r="AW66" s="398"/>
      <c r="AX66" s="398"/>
      <c r="AY66" s="398">
        <f t="shared" si="82"/>
        <v>0</v>
      </c>
      <c r="BA66" s="218" t="s">
        <v>737</v>
      </c>
      <c r="BB66" s="398">
        <v>26</v>
      </c>
    </row>
    <row r="67" spans="9:54" x14ac:dyDescent="0.15">
      <c r="I67" s="163" t="s">
        <v>63</v>
      </c>
      <c r="J67" s="180">
        <f>SUM(J61:J66)</f>
        <v>22547</v>
      </c>
      <c r="K67" s="180">
        <f>SUM(K61:K66)</f>
        <v>4416</v>
      </c>
      <c r="L67" s="180">
        <f>SUM(L61:L66)</f>
        <v>151</v>
      </c>
      <c r="M67" s="180">
        <f>SUM(M61:M66)</f>
        <v>464318</v>
      </c>
      <c r="N67" s="180">
        <f>SUM(N61:N66)</f>
        <v>491432</v>
      </c>
      <c r="P67" s="163" t="s">
        <v>63</v>
      </c>
      <c r="Q67" s="180">
        <f t="shared" ref="Q67:V67" si="83">SUM(Q61:Q66)</f>
        <v>106750</v>
      </c>
      <c r="R67" s="180">
        <f t="shared" si="83"/>
        <v>1287</v>
      </c>
      <c r="S67" s="180">
        <f t="shared" si="83"/>
        <v>1079</v>
      </c>
      <c r="T67" s="180">
        <f t="shared" si="83"/>
        <v>428955</v>
      </c>
      <c r="U67" s="180">
        <f t="shared" si="83"/>
        <v>575</v>
      </c>
      <c r="V67" s="180">
        <f t="shared" si="83"/>
        <v>538646</v>
      </c>
      <c r="X67" s="163" t="s">
        <v>63</v>
      </c>
      <c r="Y67" s="399">
        <f>SUM(Y61:Y66)</f>
        <v>767</v>
      </c>
      <c r="Z67" s="399">
        <f>SUM(Z61:Z66)</f>
        <v>4720</v>
      </c>
      <c r="AA67" s="399">
        <f>SUM(AA61:AA66)</f>
        <v>15820</v>
      </c>
      <c r="AB67" s="399">
        <f>SUM(AB61:AB66)</f>
        <v>524</v>
      </c>
      <c r="AC67" s="399">
        <f>SUM(AC61:AC66)</f>
        <v>21831</v>
      </c>
      <c r="AE67" s="163" t="s">
        <v>63</v>
      </c>
      <c r="AF67" s="511">
        <f t="shared" ref="AF67:AY67" si="84">SUM(AF61:AF66)</f>
        <v>595</v>
      </c>
      <c r="AG67" s="511">
        <f t="shared" si="84"/>
        <v>589</v>
      </c>
      <c r="AH67" s="511">
        <f t="shared" si="84"/>
        <v>100</v>
      </c>
      <c r="AI67" s="511">
        <f t="shared" si="84"/>
        <v>5408</v>
      </c>
      <c r="AJ67" s="511">
        <f t="shared" si="84"/>
        <v>786</v>
      </c>
      <c r="AK67" s="511">
        <f t="shared" si="84"/>
        <v>1428</v>
      </c>
      <c r="AL67" s="511">
        <f t="shared" si="84"/>
        <v>1582</v>
      </c>
      <c r="AM67" s="511">
        <f t="shared" si="84"/>
        <v>1836</v>
      </c>
      <c r="AN67" s="511">
        <f t="shared" si="84"/>
        <v>7004</v>
      </c>
      <c r="AO67" s="511">
        <f t="shared" si="84"/>
        <v>59</v>
      </c>
      <c r="AP67" s="511">
        <f t="shared" si="84"/>
        <v>61</v>
      </c>
      <c r="AQ67" s="511">
        <f t="shared" si="84"/>
        <v>839</v>
      </c>
      <c r="AR67" s="511">
        <f t="shared" si="84"/>
        <v>80</v>
      </c>
      <c r="AS67" s="511">
        <f t="shared" si="84"/>
        <v>493</v>
      </c>
      <c r="AT67" s="511">
        <f t="shared" si="84"/>
        <v>54</v>
      </c>
      <c r="AU67" s="511">
        <f t="shared" si="84"/>
        <v>725</v>
      </c>
      <c r="AV67" s="511">
        <f t="shared" si="84"/>
        <v>232</v>
      </c>
      <c r="AW67" s="511">
        <f t="shared" si="84"/>
        <v>1103</v>
      </c>
      <c r="AX67" s="511">
        <f t="shared" si="84"/>
        <v>1401</v>
      </c>
      <c r="AY67" s="511">
        <f t="shared" si="84"/>
        <v>24375</v>
      </c>
      <c r="BA67" s="163" t="s">
        <v>63</v>
      </c>
      <c r="BB67" s="511">
        <f>SUM(BB61:BB66)</f>
        <v>2002</v>
      </c>
    </row>
    <row r="69" spans="9:54" x14ac:dyDescent="0.15">
      <c r="I69"/>
      <c r="J69"/>
      <c r="K69"/>
      <c r="L69"/>
      <c r="M69"/>
      <c r="N69"/>
      <c r="O69"/>
      <c r="P69"/>
      <c r="Q69"/>
      <c r="R69"/>
      <c r="S69"/>
      <c r="T69"/>
      <c r="U69"/>
      <c r="V69"/>
      <c r="W69"/>
      <c r="X69"/>
      <c r="Y69"/>
      <c r="Z69"/>
      <c r="AA69"/>
      <c r="AB69"/>
      <c r="AC69"/>
    </row>
    <row r="70" spans="9:54" x14ac:dyDescent="0.15">
      <c r="I70"/>
      <c r="J70"/>
      <c r="K70"/>
      <c r="L70"/>
      <c r="M70"/>
      <c r="N70"/>
      <c r="O70"/>
      <c r="P70"/>
      <c r="Q70"/>
      <c r="R70"/>
      <c r="S70"/>
      <c r="T70"/>
      <c r="U70"/>
      <c r="V70"/>
      <c r="W70"/>
      <c r="X70"/>
      <c r="Y70"/>
      <c r="Z70"/>
      <c r="AA70"/>
      <c r="AB70"/>
      <c r="AC70"/>
    </row>
    <row r="71" spans="9:54" x14ac:dyDescent="0.15">
      <c r="I71"/>
      <c r="J71"/>
      <c r="K71"/>
      <c r="L71"/>
      <c r="M71"/>
      <c r="N71"/>
      <c r="O71"/>
      <c r="P71"/>
      <c r="Q71"/>
      <c r="R71"/>
      <c r="S71"/>
      <c r="T71"/>
      <c r="U71"/>
      <c r="V71"/>
      <c r="W71"/>
      <c r="X71"/>
      <c r="Y71"/>
      <c r="Z71"/>
      <c r="AA71"/>
      <c r="AB71"/>
      <c r="AC71"/>
      <c r="AF71" s="235"/>
      <c r="AG71" s="235"/>
      <c r="AH71" s="235"/>
      <c r="AI71" s="235"/>
    </row>
    <row r="72" spans="9:54" x14ac:dyDescent="0.15">
      <c r="I72"/>
      <c r="J72"/>
      <c r="K72"/>
      <c r="L72"/>
      <c r="M72"/>
      <c r="N72"/>
      <c r="O72"/>
      <c r="P72"/>
      <c r="Q72"/>
      <c r="R72"/>
      <c r="S72"/>
      <c r="T72"/>
      <c r="U72"/>
      <c r="V72"/>
      <c r="W72"/>
      <c r="X72"/>
      <c r="Y72"/>
      <c r="Z72"/>
      <c r="AA72"/>
      <c r="AB72"/>
      <c r="AC72"/>
      <c r="AF72" s="235"/>
      <c r="AG72" s="235"/>
      <c r="AH72" s="235"/>
      <c r="AI72" s="235"/>
    </row>
    <row r="73" spans="9:54" x14ac:dyDescent="0.15">
      <c r="I73"/>
      <c r="J73"/>
      <c r="K73"/>
      <c r="L73"/>
      <c r="M73"/>
      <c r="N73"/>
      <c r="O73"/>
      <c r="P73"/>
      <c r="Q73"/>
      <c r="R73"/>
      <c r="S73"/>
      <c r="T73"/>
      <c r="U73"/>
      <c r="V73"/>
      <c r="W73"/>
      <c r="X73"/>
      <c r="Y73"/>
      <c r="Z73"/>
      <c r="AA73"/>
      <c r="AB73"/>
      <c r="AC73"/>
      <c r="AF73" s="235"/>
      <c r="AG73" s="235"/>
      <c r="AH73" s="235"/>
      <c r="AI73" s="235"/>
    </row>
    <row r="74" spans="9:54" x14ac:dyDescent="0.15">
      <c r="I74"/>
      <c r="J74"/>
      <c r="K74"/>
      <c r="L74"/>
      <c r="M74"/>
      <c r="N74"/>
      <c r="O74"/>
      <c r="P74"/>
      <c r="Q74"/>
      <c r="R74"/>
      <c r="S74"/>
      <c r="T74"/>
      <c r="U74"/>
      <c r="V74"/>
      <c r="W74"/>
      <c r="X74"/>
      <c r="Y74"/>
      <c r="Z74"/>
      <c r="AA74"/>
      <c r="AB74"/>
      <c r="AC74"/>
    </row>
    <row r="75" spans="9:54" x14ac:dyDescent="0.15">
      <c r="I75"/>
      <c r="J75"/>
      <c r="K75"/>
      <c r="L75"/>
      <c r="M75"/>
      <c r="N75"/>
      <c r="O75"/>
      <c r="P75"/>
      <c r="Q75"/>
      <c r="R75"/>
      <c r="S75"/>
      <c r="T75"/>
      <c r="U75"/>
      <c r="V75"/>
      <c r="W75"/>
      <c r="X75"/>
      <c r="Y75"/>
      <c r="Z75"/>
      <c r="AA75"/>
      <c r="AB75"/>
      <c r="AC75"/>
      <c r="AE75" s="402"/>
    </row>
    <row r="76" spans="9:54" x14ac:dyDescent="0.15">
      <c r="I76"/>
      <c r="J76"/>
      <c r="K76"/>
      <c r="L76"/>
      <c r="M76"/>
      <c r="N76"/>
      <c r="O76"/>
      <c r="P76"/>
      <c r="Q76"/>
      <c r="R76"/>
      <c r="S76"/>
      <c r="T76"/>
      <c r="U76"/>
      <c r="V76"/>
      <c r="W76"/>
      <c r="X76"/>
      <c r="Y76"/>
      <c r="Z76"/>
      <c r="AA76"/>
      <c r="AB76"/>
      <c r="AC76"/>
      <c r="AE76" s="235"/>
    </row>
    <row r="77" spans="9:54" x14ac:dyDescent="0.15">
      <c r="I77"/>
      <c r="J77"/>
      <c r="K77"/>
      <c r="L77"/>
      <c r="M77"/>
      <c r="N77"/>
      <c r="O77"/>
      <c r="P77"/>
      <c r="Q77"/>
      <c r="R77"/>
      <c r="S77"/>
      <c r="T77"/>
      <c r="U77"/>
      <c r="V77"/>
      <c r="W77"/>
      <c r="X77"/>
      <c r="Y77"/>
      <c r="Z77"/>
      <c r="AA77"/>
      <c r="AB77"/>
      <c r="AC77"/>
      <c r="AE77" s="235"/>
    </row>
    <row r="78" spans="9:54" x14ac:dyDescent="0.15">
      <c r="I78"/>
      <c r="J78"/>
      <c r="K78"/>
      <c r="L78"/>
      <c r="M78"/>
      <c r="N78"/>
      <c r="O78"/>
      <c r="P78"/>
      <c r="Q78"/>
      <c r="R78"/>
      <c r="S78"/>
      <c r="T78"/>
      <c r="U78"/>
      <c r="V78"/>
      <c r="W78"/>
      <c r="X78"/>
      <c r="Y78"/>
      <c r="Z78"/>
      <c r="AA78"/>
      <c r="AB78"/>
      <c r="AC78"/>
    </row>
    <row r="79" spans="9:54" x14ac:dyDescent="0.15">
      <c r="I79"/>
      <c r="J79"/>
      <c r="K79"/>
      <c r="L79"/>
      <c r="M79"/>
      <c r="N79"/>
      <c r="O79"/>
      <c r="P79"/>
      <c r="Q79"/>
      <c r="R79"/>
      <c r="S79"/>
      <c r="T79"/>
      <c r="U79"/>
      <c r="V79"/>
      <c r="W79"/>
      <c r="X79"/>
      <c r="Y79"/>
      <c r="Z79"/>
      <c r="AA79"/>
      <c r="AB79"/>
      <c r="AC79"/>
    </row>
    <row r="80" spans="9:54" x14ac:dyDescent="0.15">
      <c r="I80"/>
      <c r="J80"/>
      <c r="K80"/>
      <c r="L80"/>
      <c r="M80"/>
      <c r="N80"/>
      <c r="O80"/>
      <c r="P80"/>
      <c r="Q80"/>
      <c r="R80"/>
      <c r="S80"/>
      <c r="T80"/>
      <c r="U80"/>
      <c r="V80"/>
      <c r="W80"/>
      <c r="X80"/>
      <c r="Y80"/>
      <c r="Z80"/>
      <c r="AA80"/>
      <c r="AB80"/>
      <c r="AC80"/>
    </row>
  </sheetData>
  <mergeCells count="5">
    <mergeCell ref="M3:Q3"/>
    <mergeCell ref="B1:H1"/>
    <mergeCell ref="B3:B4"/>
    <mergeCell ref="C3:G3"/>
    <mergeCell ref="H3:L3"/>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A12"/>
  <sheetViews>
    <sheetView tabSelected="1" zoomScaleNormal="100" workbookViewId="0">
      <selection activeCell="K64" sqref="K64"/>
    </sheetView>
  </sheetViews>
  <sheetFormatPr baseColWidth="10" defaultColWidth="11.5" defaultRowHeight="13" x14ac:dyDescent="0.15"/>
  <cols>
    <col min="1" max="1" width="124.33203125" style="6" customWidth="1"/>
  </cols>
  <sheetData>
    <row r="1" spans="1:1" ht="31" x14ac:dyDescent="0.3">
      <c r="A1" s="5" t="s">
        <v>0</v>
      </c>
    </row>
    <row r="2" spans="1:1" ht="37" customHeight="1" x14ac:dyDescent="0.15"/>
    <row r="3" spans="1:1" ht="207.75" customHeight="1" x14ac:dyDescent="0.15">
      <c r="A3" s="848" t="s">
        <v>1067</v>
      </c>
    </row>
    <row r="4" spans="1:1" x14ac:dyDescent="0.15">
      <c r="A4" s="7"/>
    </row>
    <row r="5" spans="1:1" x14ac:dyDescent="0.15">
      <c r="A5" s="8"/>
    </row>
    <row r="6" spans="1:1" x14ac:dyDescent="0.15">
      <c r="A6" s="7"/>
    </row>
    <row r="7" spans="1:1" x14ac:dyDescent="0.15">
      <c r="A7" s="9"/>
    </row>
    <row r="8" spans="1:1" x14ac:dyDescent="0.15">
      <c r="A8" s="8"/>
    </row>
    <row r="9" spans="1:1" x14ac:dyDescent="0.15">
      <c r="A9" s="7"/>
    </row>
    <row r="10" spans="1:1" x14ac:dyDescent="0.15">
      <c r="A10" s="8"/>
    </row>
    <row r="11" spans="1:1" ht="12" customHeight="1" x14ac:dyDescent="0.15"/>
    <row r="12" spans="1:1" x14ac:dyDescent="0.15">
      <c r="A12" s="8"/>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theme="0"/>
  </sheetPr>
  <dimension ref="A1:XFD261"/>
  <sheetViews>
    <sheetView zoomScale="80" zoomScaleNormal="80" workbookViewId="0">
      <selection activeCell="N72" sqref="N72"/>
    </sheetView>
  </sheetViews>
  <sheetFormatPr baseColWidth="10" defaultColWidth="9.1640625" defaultRowHeight="13" x14ac:dyDescent="0.15"/>
  <cols>
    <col min="1" max="1" width="24" style="163" customWidth="1"/>
    <col min="2" max="2" width="18.5" style="163" customWidth="1"/>
    <col min="3" max="3" width="16.33203125" style="180" customWidth="1"/>
    <col min="4" max="4" width="16.33203125" style="178" customWidth="1"/>
    <col min="5" max="7" width="14.6640625" style="163" customWidth="1"/>
    <col min="8" max="8" width="15.1640625" style="163" customWidth="1"/>
    <col min="9" max="10" width="12.83203125" style="163" customWidth="1"/>
    <col min="11" max="11" width="11.6640625" style="163" customWidth="1"/>
    <col min="12" max="15" width="14.6640625" style="163" customWidth="1"/>
    <col min="16" max="16" width="12.33203125" style="163" customWidth="1"/>
    <col min="17" max="17" width="11" style="163" customWidth="1"/>
    <col min="18" max="18" width="11.1640625" style="163" customWidth="1"/>
    <col min="19" max="19" width="14" style="163" bestFit="1" customWidth="1"/>
    <col min="20" max="20" width="12" style="163" customWidth="1"/>
    <col min="21" max="21" width="12.83203125" style="163" customWidth="1"/>
    <col min="22" max="22" width="10.33203125" style="163" bestFit="1" customWidth="1"/>
    <col min="23" max="23" width="13.1640625" style="163" customWidth="1"/>
    <col min="24" max="24" width="12.5" style="163" customWidth="1"/>
    <col min="25" max="25" width="10.5" style="163" customWidth="1"/>
    <col min="26" max="26" width="9" style="163" customWidth="1"/>
    <col min="27" max="27" width="13.6640625" style="163" customWidth="1"/>
    <col min="28" max="28" width="8.83203125" style="163" customWidth="1"/>
    <col min="29" max="29" width="12.83203125" style="163" customWidth="1"/>
    <col min="30" max="30" width="11.83203125" style="163" customWidth="1"/>
    <col min="31" max="33" width="9.1640625" style="163"/>
    <col min="34" max="34" width="12" style="163" customWidth="1"/>
    <col min="35" max="16384" width="9.1640625" style="163"/>
  </cols>
  <sheetData>
    <row r="1" spans="1:18" ht="35.25" customHeight="1" x14ac:dyDescent="0.15">
      <c r="A1" s="942" t="s">
        <v>873</v>
      </c>
      <c r="B1" s="955"/>
      <c r="C1" s="955"/>
      <c r="D1" s="955"/>
      <c r="E1" s="955"/>
      <c r="F1" s="955"/>
      <c r="G1" s="955"/>
      <c r="H1" s="955"/>
      <c r="I1" s="955"/>
      <c r="J1" s="955"/>
      <c r="K1" s="181"/>
      <c r="L1" s="181"/>
      <c r="M1" s="181"/>
      <c r="N1" s="181"/>
      <c r="O1" s="181"/>
    </row>
    <row r="2" spans="1:18" x14ac:dyDescent="0.15">
      <c r="A2" s="182"/>
      <c r="K2"/>
      <c r="L2"/>
      <c r="M2"/>
      <c r="N2"/>
      <c r="O2"/>
      <c r="P2"/>
      <c r="Q2"/>
      <c r="R2"/>
    </row>
    <row r="3" spans="1:18" s="182" customFormat="1" x14ac:dyDescent="0.15">
      <c r="A3" s="460" t="s">
        <v>960</v>
      </c>
      <c r="B3" s="184"/>
      <c r="C3" s="184"/>
      <c r="D3" s="184"/>
      <c r="E3" s="184"/>
      <c r="F3" s="184"/>
      <c r="G3" s="184"/>
      <c r="H3" s="184"/>
      <c r="I3" s="184"/>
      <c r="J3" s="184"/>
      <c r="K3"/>
      <c r="L3"/>
      <c r="M3"/>
      <c r="N3"/>
      <c r="O3"/>
      <c r="P3"/>
      <c r="Q3"/>
      <c r="R3"/>
    </row>
    <row r="4" spans="1:18" s="182" customFormat="1" x14ac:dyDescent="0.15">
      <c r="A4" s="652"/>
      <c r="B4" s="184"/>
      <c r="C4" s="184"/>
      <c r="D4" s="184"/>
      <c r="E4" s="184"/>
      <c r="F4" s="184"/>
      <c r="G4" s="184"/>
      <c r="H4" s="184"/>
      <c r="I4" s="184"/>
      <c r="J4" s="184"/>
      <c r="K4"/>
      <c r="L4"/>
      <c r="M4"/>
      <c r="N4"/>
      <c r="O4"/>
      <c r="P4"/>
      <c r="Q4"/>
      <c r="R4"/>
    </row>
    <row r="5" spans="1:18" s="182" customFormat="1" x14ac:dyDescent="0.15">
      <c r="A5" s="183"/>
      <c r="B5" s="185"/>
      <c r="C5" s="163"/>
      <c r="D5" s="186" t="s">
        <v>86</v>
      </c>
      <c r="E5" s="187"/>
      <c r="F5" s="187"/>
      <c r="G5" s="184"/>
      <c r="H5" s="184"/>
      <c r="I5" s="184"/>
      <c r="J5" s="184"/>
      <c r="K5"/>
      <c r="L5"/>
      <c r="M5"/>
      <c r="N5"/>
      <c r="O5"/>
      <c r="P5"/>
      <c r="Q5"/>
      <c r="R5"/>
    </row>
    <row r="6" spans="1:18" s="182" customFormat="1" ht="17" x14ac:dyDescent="0.15">
      <c r="A6" s="797" t="s">
        <v>165</v>
      </c>
      <c r="B6" s="797" t="s">
        <v>166</v>
      </c>
      <c r="C6" s="744" t="s">
        <v>167</v>
      </c>
      <c r="D6" s="744" t="s">
        <v>51</v>
      </c>
      <c r="E6" s="184"/>
      <c r="F6" s="184"/>
      <c r="G6" s="184"/>
      <c r="H6" s="184"/>
      <c r="I6"/>
      <c r="J6" s="184"/>
      <c r="K6"/>
      <c r="L6"/>
      <c r="M6"/>
      <c r="N6"/>
      <c r="O6"/>
      <c r="P6"/>
      <c r="Q6"/>
      <c r="R6"/>
    </row>
    <row r="7" spans="1:18" s="182" customFormat="1" ht="17" x14ac:dyDescent="0.15">
      <c r="A7" s="798" t="s">
        <v>168</v>
      </c>
      <c r="B7" s="799" t="s">
        <v>169</v>
      </c>
      <c r="C7" s="800">
        <v>31.381707846071485</v>
      </c>
      <c r="D7" s="800">
        <v>2.7980960000000001</v>
      </c>
      <c r="E7" s="184"/>
      <c r="F7" s="184"/>
      <c r="G7" s="184"/>
      <c r="H7" s="184"/>
      <c r="I7"/>
      <c r="J7" s="184"/>
      <c r="K7"/>
      <c r="L7"/>
      <c r="M7"/>
      <c r="N7"/>
      <c r="O7"/>
      <c r="P7"/>
      <c r="Q7"/>
      <c r="R7"/>
    </row>
    <row r="8" spans="1:18" s="182" customFormat="1" ht="17" x14ac:dyDescent="0.15">
      <c r="A8" s="798" t="s">
        <v>168</v>
      </c>
      <c r="B8" s="799" t="s">
        <v>158</v>
      </c>
      <c r="C8" s="800">
        <v>0.47482237889471368</v>
      </c>
      <c r="D8" s="800">
        <v>0.73966399999999999</v>
      </c>
      <c r="E8" s="184"/>
      <c r="F8" s="184"/>
      <c r="G8" s="184"/>
      <c r="H8" s="184"/>
      <c r="I8" s="184"/>
      <c r="J8" s="184"/>
      <c r="K8"/>
      <c r="L8"/>
      <c r="M8"/>
      <c r="N8"/>
      <c r="O8"/>
      <c r="P8"/>
      <c r="Q8"/>
      <c r="R8"/>
    </row>
    <row r="9" spans="1:18" s="182" customFormat="1" ht="18" x14ac:dyDescent="0.15">
      <c r="A9" s="798" t="s">
        <v>168</v>
      </c>
      <c r="B9" s="799" t="s">
        <v>1062</v>
      </c>
      <c r="C9" s="800">
        <v>1.1323014041408886E-2</v>
      </c>
      <c r="D9" s="800">
        <v>3.2392000000000004E-2</v>
      </c>
      <c r="E9" s="184"/>
      <c r="F9" s="184"/>
      <c r="G9" s="184"/>
      <c r="H9" s="184"/>
      <c r="I9" s="184"/>
      <c r="J9" s="184"/>
      <c r="K9"/>
      <c r="L9"/>
      <c r="M9"/>
      <c r="N9"/>
      <c r="O9"/>
      <c r="P9"/>
      <c r="Q9"/>
      <c r="R9"/>
    </row>
    <row r="10" spans="1:18" s="182" customFormat="1" ht="17" x14ac:dyDescent="0.15">
      <c r="A10" s="798" t="s">
        <v>711</v>
      </c>
      <c r="B10" s="799" t="s">
        <v>703</v>
      </c>
      <c r="C10" s="800">
        <v>2.9933547373038798</v>
      </c>
      <c r="D10" s="800">
        <v>8.8225999999999999E-2</v>
      </c>
      <c r="E10" s="184"/>
      <c r="F10" s="184"/>
      <c r="G10" s="184"/>
      <c r="H10" s="184"/>
      <c r="I10" s="184"/>
      <c r="J10" s="184"/>
      <c r="K10"/>
      <c r="L10"/>
      <c r="M10"/>
      <c r="N10"/>
      <c r="O10"/>
      <c r="P10"/>
      <c r="Q10"/>
      <c r="R10"/>
    </row>
    <row r="11" spans="1:18" s="182" customFormat="1" ht="17" x14ac:dyDescent="0.2">
      <c r="A11" s="798" t="s">
        <v>835</v>
      </c>
      <c r="B11" s="801" t="s">
        <v>836</v>
      </c>
      <c r="C11" s="800">
        <v>0.1608141024526045</v>
      </c>
      <c r="D11" s="800">
        <v>0.94311100000000003</v>
      </c>
      <c r="E11" s="184"/>
      <c r="F11" s="184"/>
      <c r="G11" s="184"/>
      <c r="H11" s="184"/>
      <c r="I11" s="184"/>
      <c r="J11" s="184"/>
      <c r="K11"/>
      <c r="L11"/>
      <c r="M11"/>
      <c r="N11"/>
      <c r="O11"/>
      <c r="P11"/>
      <c r="Q11"/>
      <c r="R11"/>
    </row>
    <row r="12" spans="1:18" s="182" customFormat="1" ht="17" x14ac:dyDescent="0.15">
      <c r="A12" s="798" t="s">
        <v>712</v>
      </c>
      <c r="B12" s="799" t="s">
        <v>713</v>
      </c>
      <c r="C12" s="800">
        <v>48.061113141599805</v>
      </c>
      <c r="D12" s="800">
        <v>0.97989099999999996</v>
      </c>
      <c r="E12" s="184"/>
      <c r="F12" s="184"/>
      <c r="G12" s="184"/>
      <c r="H12" s="184"/>
      <c r="I12" s="184"/>
      <c r="J12" s="184"/>
      <c r="K12"/>
      <c r="L12"/>
      <c r="M12"/>
      <c r="N12"/>
      <c r="O12"/>
      <c r="P12"/>
      <c r="Q12"/>
      <c r="R12"/>
    </row>
    <row r="13" spans="1:18" s="182" customFormat="1" ht="18" x14ac:dyDescent="0.15">
      <c r="A13" s="798" t="s">
        <v>712</v>
      </c>
      <c r="B13" s="799" t="s">
        <v>1062</v>
      </c>
      <c r="C13" s="800">
        <v>2.1107621607370577E-2</v>
      </c>
      <c r="D13" s="800">
        <v>5.6897999999999997E-2</v>
      </c>
      <c r="E13" s="184"/>
      <c r="F13" s="184"/>
      <c r="G13" s="184"/>
      <c r="H13" s="184"/>
      <c r="I13" s="184"/>
      <c r="J13" s="184"/>
      <c r="K13"/>
      <c r="L13"/>
      <c r="M13"/>
      <c r="N13"/>
      <c r="O13"/>
      <c r="P13"/>
      <c r="Q13"/>
      <c r="R13"/>
    </row>
    <row r="14" spans="1:18" s="182" customFormat="1" ht="17" x14ac:dyDescent="0.15">
      <c r="A14" s="798" t="s">
        <v>837</v>
      </c>
      <c r="B14" s="799" t="s">
        <v>170</v>
      </c>
      <c r="C14" s="800">
        <v>341.85906270726173</v>
      </c>
      <c r="D14" s="800">
        <v>8.1492280000000008</v>
      </c>
      <c r="E14" s="184"/>
      <c r="F14" s="184"/>
      <c r="G14" s="184"/>
      <c r="H14" s="184"/>
      <c r="I14" s="184"/>
      <c r="J14" s="184"/>
      <c r="K14"/>
      <c r="L14"/>
      <c r="M14"/>
      <c r="N14"/>
      <c r="O14"/>
      <c r="P14"/>
      <c r="Q14"/>
      <c r="R14"/>
    </row>
    <row r="15" spans="1:18" s="182" customFormat="1" ht="17" x14ac:dyDescent="0.15">
      <c r="A15" s="798" t="s">
        <v>837</v>
      </c>
      <c r="B15" s="799" t="s">
        <v>171</v>
      </c>
      <c r="C15" s="800">
        <v>426.60446000347071</v>
      </c>
      <c r="D15" s="800">
        <v>38.586675999999997</v>
      </c>
      <c r="E15" s="184"/>
      <c r="F15" s="184"/>
      <c r="G15" s="184"/>
      <c r="H15" s="184"/>
      <c r="I15" s="184"/>
      <c r="J15" s="184"/>
      <c r="K15"/>
      <c r="L15"/>
      <c r="M15"/>
      <c r="N15"/>
      <c r="O15"/>
      <c r="P15"/>
      <c r="Q15"/>
      <c r="R15"/>
    </row>
    <row r="16" spans="1:18" s="182" customFormat="1" ht="17" x14ac:dyDescent="0.15">
      <c r="A16" s="798" t="s">
        <v>781</v>
      </c>
      <c r="B16" s="799" t="s">
        <v>714</v>
      </c>
      <c r="C16" s="800">
        <v>946.47509096053909</v>
      </c>
      <c r="D16" s="800">
        <v>24.077508999999999</v>
      </c>
      <c r="E16" s="184"/>
      <c r="F16" s="184"/>
      <c r="G16" s="184"/>
      <c r="H16" s="184"/>
      <c r="I16" s="184"/>
      <c r="J16" s="184"/>
      <c r="K16"/>
      <c r="L16"/>
      <c r="M16"/>
      <c r="N16"/>
      <c r="O16"/>
      <c r="P16"/>
      <c r="Q16"/>
      <c r="R16"/>
    </row>
    <row r="17" spans="1:18" s="182" customFormat="1" ht="17" x14ac:dyDescent="0.15">
      <c r="A17" s="798" t="s">
        <v>781</v>
      </c>
      <c r="B17" s="799" t="s">
        <v>961</v>
      </c>
      <c r="C17" s="800">
        <v>22.797707757348626</v>
      </c>
      <c r="D17" s="800">
        <v>0.484068</v>
      </c>
      <c r="E17" s="184"/>
      <c r="F17" s="184"/>
      <c r="G17" s="184"/>
      <c r="H17" s="184"/>
      <c r="I17" s="184"/>
      <c r="J17" s="184"/>
      <c r="K17"/>
      <c r="L17"/>
      <c r="M17"/>
      <c r="N17"/>
      <c r="O17"/>
      <c r="P17"/>
      <c r="Q17"/>
      <c r="R17"/>
    </row>
    <row r="18" spans="1:18" s="182" customFormat="1" ht="18" x14ac:dyDescent="0.15">
      <c r="A18" s="798" t="s">
        <v>781</v>
      </c>
      <c r="B18" s="799" t="s">
        <v>1062</v>
      </c>
      <c r="C18" s="800">
        <v>44.794008626406011</v>
      </c>
      <c r="D18" s="800">
        <v>1.746686</v>
      </c>
      <c r="E18" s="184"/>
      <c r="F18" s="184"/>
      <c r="G18" s="184"/>
      <c r="H18" s="184"/>
      <c r="I18" s="184"/>
      <c r="J18" s="184"/>
      <c r="K18"/>
      <c r="L18"/>
      <c r="M18"/>
      <c r="N18"/>
      <c r="O18"/>
      <c r="P18"/>
      <c r="Q18"/>
      <c r="R18"/>
    </row>
    <row r="19" spans="1:18" s="182" customFormat="1" ht="17" x14ac:dyDescent="0.15">
      <c r="A19" s="798" t="s">
        <v>838</v>
      </c>
      <c r="B19" s="802" t="s">
        <v>156</v>
      </c>
      <c r="C19" s="800">
        <v>0.34447374598039354</v>
      </c>
      <c r="D19" s="800">
        <v>1.8128999999999999E-2</v>
      </c>
      <c r="E19" s="184"/>
      <c r="F19" s="184"/>
      <c r="G19" s="184"/>
      <c r="H19" s="184"/>
      <c r="I19" s="184"/>
      <c r="J19" s="184"/>
      <c r="K19"/>
      <c r="L19"/>
      <c r="M19"/>
      <c r="N19"/>
      <c r="O19"/>
      <c r="P19"/>
      <c r="Q19"/>
      <c r="R19"/>
    </row>
    <row r="20" spans="1:18" s="182" customFormat="1" ht="17" x14ac:dyDescent="0.15">
      <c r="A20" s="798" t="s">
        <v>172</v>
      </c>
      <c r="B20" s="802" t="s">
        <v>159</v>
      </c>
      <c r="C20" s="800">
        <v>6.6849506154312603</v>
      </c>
      <c r="D20" s="800">
        <v>8.9468000000000006E-2</v>
      </c>
      <c r="E20" s="184"/>
      <c r="F20" s="184"/>
      <c r="G20" s="184"/>
      <c r="H20" s="184"/>
      <c r="I20" s="184"/>
      <c r="J20" s="184"/>
      <c r="K20"/>
      <c r="L20"/>
      <c r="M20"/>
      <c r="N20"/>
      <c r="O20"/>
      <c r="P20"/>
      <c r="Q20"/>
      <c r="R20"/>
    </row>
    <row r="21" spans="1:18" s="182" customFormat="1" ht="17" x14ac:dyDescent="0.15">
      <c r="A21" s="798" t="s">
        <v>172</v>
      </c>
      <c r="B21" s="802" t="s">
        <v>839</v>
      </c>
      <c r="C21" s="800">
        <v>2.224263492725179</v>
      </c>
      <c r="D21" s="800">
        <v>0.49907899999999999</v>
      </c>
      <c r="E21" s="184"/>
      <c r="F21" s="184"/>
      <c r="G21" s="184"/>
      <c r="H21" s="184"/>
      <c r="I21" s="184"/>
      <c r="J21" s="184"/>
      <c r="K21" s="184"/>
      <c r="L21" s="184"/>
      <c r="M21" s="184"/>
      <c r="N21" s="184"/>
      <c r="O21" s="184"/>
    </row>
    <row r="22" spans="1:18" s="182" customFormat="1" ht="17" x14ac:dyDescent="0.15">
      <c r="A22" s="798" t="s">
        <v>63</v>
      </c>
      <c r="B22" s="803"/>
      <c r="C22" s="800">
        <f>SUM(C7:C21)</f>
        <v>1874.8882607511343</v>
      </c>
      <c r="D22" s="800">
        <f>SUM(D7:D21)</f>
        <v>79.28912099999998</v>
      </c>
      <c r="E22" s="184"/>
      <c r="F22" s="184"/>
      <c r="G22" s="184"/>
      <c r="H22" s="184"/>
      <c r="I22" s="184"/>
      <c r="J22" s="184"/>
      <c r="K22" s="184"/>
      <c r="L22" s="184"/>
      <c r="M22" s="184"/>
      <c r="N22" s="184"/>
      <c r="O22" s="184"/>
    </row>
    <row r="23" spans="1:18" s="182" customFormat="1" x14ac:dyDescent="0.15">
      <c r="A23" s="666"/>
      <c r="B23" s="667"/>
      <c r="C23" s="668">
        <f>C22/365</f>
        <v>5.1366801664414643</v>
      </c>
      <c r="D23" s="668"/>
      <c r="E23" s="189"/>
      <c r="F23" s="189"/>
      <c r="G23" s="184"/>
      <c r="H23" s="184"/>
      <c r="I23" s="184"/>
      <c r="J23" s="184"/>
      <c r="K23" s="184"/>
      <c r="L23" s="184"/>
      <c r="M23" s="184"/>
      <c r="N23" s="184"/>
      <c r="O23" s="184"/>
    </row>
    <row r="24" spans="1:18" s="182" customFormat="1" x14ac:dyDescent="0.15">
      <c r="A24" s="531"/>
      <c r="B24" s="184"/>
      <c r="C24" s="184"/>
      <c r="D24" s="189"/>
      <c r="E24" s="189"/>
      <c r="F24" s="189"/>
      <c r="G24" s="184"/>
      <c r="H24" s="184"/>
      <c r="I24" s="184"/>
      <c r="J24" s="184"/>
      <c r="K24" s="184"/>
      <c r="L24" s="184"/>
      <c r="M24" s="184"/>
      <c r="N24" s="184"/>
      <c r="O24" s="184"/>
    </row>
    <row r="25" spans="1:18" s="182" customFormat="1" ht="15" x14ac:dyDescent="0.15">
      <c r="A25" s="676" t="s">
        <v>1029</v>
      </c>
      <c r="B25" s="184"/>
      <c r="C25" s="184"/>
      <c r="D25" s="189"/>
      <c r="E25" s="189"/>
      <c r="F25" s="189"/>
      <c r="G25" s="184"/>
      <c r="H25" s="184"/>
      <c r="I25" s="184"/>
      <c r="J25" s="184"/>
      <c r="K25" s="184"/>
      <c r="L25" s="184"/>
      <c r="M25" s="184"/>
      <c r="N25" s="184"/>
      <c r="O25" s="184"/>
    </row>
    <row r="26" spans="1:18" s="182" customFormat="1" x14ac:dyDescent="0.15">
      <c r="A26" s="672"/>
      <c r="B26" s="184"/>
      <c r="C26" s="184"/>
      <c r="D26" s="189"/>
      <c r="E26" s="189"/>
      <c r="F26" s="189"/>
      <c r="G26" s="184"/>
      <c r="H26" s="184"/>
      <c r="I26" s="184"/>
      <c r="J26" s="184"/>
      <c r="K26" s="184"/>
      <c r="L26" s="184"/>
      <c r="M26" s="184"/>
      <c r="N26" s="184"/>
      <c r="O26" s="184"/>
    </row>
    <row r="27" spans="1:18" s="182" customFormat="1" x14ac:dyDescent="0.15">
      <c r="A27" s="531"/>
      <c r="B27" s="184"/>
      <c r="C27" s="184"/>
      <c r="D27" s="189"/>
      <c r="E27" s="189"/>
      <c r="F27" s="189"/>
      <c r="G27" s="184"/>
      <c r="H27" s="184"/>
      <c r="I27" s="184"/>
      <c r="J27" s="184"/>
      <c r="K27" s="184"/>
      <c r="L27" s="184"/>
      <c r="M27" s="184"/>
      <c r="N27" s="184"/>
      <c r="O27" s="184"/>
    </row>
    <row r="28" spans="1:18" s="182" customFormat="1" x14ac:dyDescent="0.15">
      <c r="A28" s="531"/>
      <c r="B28" s="184"/>
      <c r="C28" s="184"/>
      <c r="D28" s="189"/>
      <c r="E28" s="189"/>
      <c r="F28" s="189"/>
      <c r="G28" s="184"/>
      <c r="H28" s="184"/>
      <c r="I28" s="184"/>
      <c r="J28" s="184"/>
      <c r="K28" s="184"/>
      <c r="L28" s="184"/>
      <c r="M28" s="184"/>
      <c r="N28" s="184"/>
      <c r="O28" s="184"/>
    </row>
    <row r="29" spans="1:18" s="182" customFormat="1" x14ac:dyDescent="0.15">
      <c r="A29" s="531"/>
      <c r="B29" s="184"/>
      <c r="C29" s="184"/>
      <c r="D29" s="189"/>
      <c r="E29" s="189"/>
      <c r="F29" s="189"/>
      <c r="G29" s="184"/>
      <c r="H29" s="184"/>
      <c r="I29" s="184"/>
      <c r="J29" s="184"/>
      <c r="K29" s="184"/>
      <c r="L29" s="184"/>
      <c r="M29" s="184"/>
      <c r="N29" s="184"/>
      <c r="O29" s="184"/>
    </row>
    <row r="30" spans="1:18" s="182" customFormat="1" x14ac:dyDescent="0.15">
      <c r="A30" s="531"/>
      <c r="B30" s="184"/>
      <c r="C30" s="184"/>
      <c r="D30" s="189"/>
      <c r="E30" s="189"/>
      <c r="F30" s="189"/>
      <c r="G30" s="184"/>
      <c r="H30" s="184"/>
      <c r="I30" s="184"/>
      <c r="J30" s="184"/>
      <c r="K30" s="184"/>
      <c r="L30" s="184"/>
      <c r="M30" s="184"/>
      <c r="N30" s="184"/>
      <c r="O30" s="184"/>
    </row>
    <row r="31" spans="1:18" s="182" customFormat="1" x14ac:dyDescent="0.15">
      <c r="A31" s="531"/>
      <c r="B31" s="184"/>
      <c r="C31" s="184"/>
      <c r="D31" s="189"/>
      <c r="E31" s="189"/>
      <c r="F31" s="189"/>
      <c r="G31" s="184"/>
      <c r="H31" s="184"/>
      <c r="I31" s="184"/>
      <c r="J31" s="184"/>
      <c r="K31" s="184"/>
      <c r="L31" s="184"/>
      <c r="M31" s="184"/>
      <c r="N31" s="184"/>
      <c r="O31" s="184"/>
    </row>
    <row r="32" spans="1:18" s="182" customFormat="1" x14ac:dyDescent="0.15">
      <c r="A32" s="531"/>
      <c r="B32" s="184"/>
      <c r="C32" s="184"/>
      <c r="D32" s="189"/>
      <c r="E32" s="189"/>
      <c r="F32" s="189"/>
      <c r="G32" s="184"/>
      <c r="H32" s="184"/>
      <c r="I32" s="184"/>
      <c r="J32" s="184"/>
      <c r="K32" s="184"/>
      <c r="L32" s="184"/>
      <c r="M32" s="184"/>
      <c r="N32" s="184"/>
      <c r="O32" s="184"/>
    </row>
    <row r="33" spans="1:15" s="182" customFormat="1" x14ac:dyDescent="0.15">
      <c r="A33" s="531"/>
      <c r="B33" s="184"/>
      <c r="C33" s="184"/>
      <c r="D33" s="189"/>
      <c r="E33" s="189"/>
      <c r="F33" s="189"/>
      <c r="G33" s="184"/>
      <c r="H33" s="184"/>
      <c r="I33" s="184"/>
      <c r="J33" s="184"/>
      <c r="K33" s="184"/>
      <c r="L33" s="184"/>
      <c r="M33" s="184"/>
      <c r="N33" s="184"/>
      <c r="O33" s="184"/>
    </row>
    <row r="34" spans="1:15" s="182" customFormat="1" x14ac:dyDescent="0.15">
      <c r="A34" s="531"/>
      <c r="B34" s="184"/>
      <c r="C34" s="184"/>
      <c r="D34" s="189"/>
      <c r="E34" s="189"/>
      <c r="F34" s="189"/>
      <c r="G34" s="184"/>
      <c r="H34" s="184"/>
      <c r="I34" s="184"/>
      <c r="J34" s="184"/>
      <c r="K34" s="184"/>
      <c r="L34" s="184"/>
      <c r="M34" s="184"/>
      <c r="N34" s="184"/>
      <c r="O34" s="184"/>
    </row>
    <row r="35" spans="1:15" s="182" customFormat="1" x14ac:dyDescent="0.15">
      <c r="A35" s="531"/>
      <c r="B35" s="184"/>
      <c r="C35" s="184"/>
      <c r="D35" s="189"/>
      <c r="E35" s="189"/>
      <c r="F35" s="189"/>
      <c r="G35" s="184"/>
      <c r="H35" s="184"/>
      <c r="I35" s="184"/>
      <c r="J35" s="184"/>
      <c r="K35" s="184"/>
      <c r="L35" s="184"/>
      <c r="M35" s="184"/>
      <c r="N35" s="184"/>
      <c r="O35" s="184"/>
    </row>
    <row r="36" spans="1:15" s="182" customFormat="1" x14ac:dyDescent="0.15">
      <c r="A36" s="531"/>
      <c r="B36" s="184"/>
      <c r="C36" s="184"/>
      <c r="D36" s="189"/>
      <c r="E36" s="189"/>
      <c r="F36" s="189"/>
      <c r="G36" s="184"/>
      <c r="H36" s="184"/>
      <c r="I36" s="184"/>
      <c r="J36" s="184"/>
      <c r="K36" s="184"/>
      <c r="L36" s="184"/>
      <c r="M36" s="184"/>
      <c r="N36" s="184"/>
      <c r="O36" s="184"/>
    </row>
    <row r="37" spans="1:15" s="182" customFormat="1" x14ac:dyDescent="0.15">
      <c r="A37" s="531"/>
      <c r="B37" s="184"/>
      <c r="C37" s="184"/>
      <c r="D37" s="189"/>
      <c r="E37" s="189"/>
      <c r="F37" s="189"/>
      <c r="G37" s="184"/>
      <c r="H37" s="184"/>
      <c r="I37" s="184"/>
      <c r="J37" s="184"/>
      <c r="K37" s="184"/>
      <c r="L37" s="184"/>
      <c r="M37" s="184"/>
      <c r="N37" s="184"/>
      <c r="O37" s="184"/>
    </row>
    <row r="38" spans="1:15" s="182" customFormat="1" x14ac:dyDescent="0.15">
      <c r="A38" s="531"/>
      <c r="B38" s="184"/>
      <c r="C38" s="184"/>
      <c r="D38" s="189"/>
      <c r="E38" s="189"/>
      <c r="F38" s="189"/>
      <c r="G38" s="184"/>
      <c r="H38" s="184"/>
      <c r="I38" s="184"/>
      <c r="J38" s="184"/>
      <c r="K38" s="184"/>
      <c r="L38" s="184"/>
      <c r="M38" s="184"/>
      <c r="N38" s="184"/>
      <c r="O38" s="184"/>
    </row>
    <row r="39" spans="1:15" s="182" customFormat="1" x14ac:dyDescent="0.15">
      <c r="A39" s="531"/>
      <c r="B39" s="184"/>
      <c r="C39" s="184"/>
      <c r="D39" s="189"/>
      <c r="E39" s="189"/>
      <c r="F39" s="189"/>
      <c r="G39" s="184"/>
      <c r="H39" s="184"/>
      <c r="I39" s="184"/>
      <c r="J39" s="184"/>
      <c r="K39" s="184"/>
      <c r="L39" s="184"/>
      <c r="M39" s="184"/>
      <c r="N39" s="184"/>
      <c r="O39" s="184"/>
    </row>
    <row r="40" spans="1:15" s="182" customFormat="1" x14ac:dyDescent="0.15">
      <c r="A40" s="531"/>
      <c r="B40" s="184"/>
      <c r="C40" s="184"/>
      <c r="D40" s="189"/>
      <c r="E40" s="189"/>
      <c r="F40" s="189"/>
      <c r="G40" s="184"/>
      <c r="H40" s="184"/>
      <c r="I40" s="184"/>
      <c r="J40" s="184"/>
      <c r="K40" s="184"/>
      <c r="L40" s="184"/>
      <c r="M40" s="184"/>
      <c r="N40" s="184"/>
      <c r="O40" s="184"/>
    </row>
    <row r="41" spans="1:15" s="182" customFormat="1" x14ac:dyDescent="0.15">
      <c r="A41" s="531"/>
      <c r="B41" s="184"/>
      <c r="C41" s="184"/>
      <c r="D41" s="189"/>
      <c r="E41" s="189"/>
      <c r="F41" s="189"/>
      <c r="G41" s="184"/>
      <c r="H41" s="184"/>
      <c r="I41" s="184"/>
      <c r="J41" s="184"/>
      <c r="K41" s="184"/>
      <c r="L41" s="184"/>
      <c r="M41" s="184"/>
      <c r="N41" s="184"/>
      <c r="O41" s="184"/>
    </row>
    <row r="42" spans="1:15" s="182" customFormat="1" x14ac:dyDescent="0.15">
      <c r="A42" s="531"/>
      <c r="B42" s="184"/>
      <c r="C42" s="184"/>
      <c r="D42" s="189"/>
      <c r="E42" s="189"/>
      <c r="F42" s="189"/>
      <c r="G42" s="184"/>
      <c r="H42" s="184"/>
      <c r="I42" s="184"/>
      <c r="J42" s="184"/>
      <c r="K42" s="184"/>
      <c r="L42" s="184"/>
      <c r="M42" s="184"/>
      <c r="N42" s="184"/>
      <c r="O42" s="184"/>
    </row>
    <row r="43" spans="1:15" s="182" customFormat="1" x14ac:dyDescent="0.15">
      <c r="A43" s="531"/>
      <c r="B43" s="184"/>
      <c r="C43" s="184"/>
      <c r="D43" s="189"/>
      <c r="E43" s="189"/>
      <c r="F43" s="189"/>
      <c r="G43" s="184"/>
      <c r="H43" s="184"/>
      <c r="I43" s="184"/>
      <c r="J43" s="184"/>
      <c r="K43" s="184"/>
      <c r="L43" s="184"/>
      <c r="M43" s="184"/>
      <c r="N43" s="184"/>
      <c r="O43" s="184"/>
    </row>
    <row r="44" spans="1:15" s="182" customFormat="1" x14ac:dyDescent="0.15">
      <c r="A44" s="531"/>
      <c r="B44" s="184"/>
      <c r="C44" s="184"/>
      <c r="D44" s="189"/>
      <c r="E44" s="189"/>
      <c r="F44" s="189"/>
      <c r="G44" s="184"/>
      <c r="H44" s="184"/>
      <c r="I44" s="184"/>
      <c r="J44" s="184"/>
      <c r="K44" s="184"/>
      <c r="L44" s="184"/>
      <c r="M44" s="184"/>
      <c r="N44" s="184"/>
      <c r="O44" s="184"/>
    </row>
    <row r="45" spans="1:15" s="182" customFormat="1" x14ac:dyDescent="0.15">
      <c r="A45" s="531"/>
      <c r="B45" s="184"/>
      <c r="C45" s="184"/>
      <c r="D45" s="189"/>
      <c r="E45" s="189"/>
      <c r="F45" s="189"/>
      <c r="G45" s="184"/>
      <c r="H45" s="184"/>
      <c r="I45" s="184"/>
      <c r="J45" s="184"/>
      <c r="K45" s="184"/>
      <c r="L45" s="184"/>
      <c r="M45" s="184"/>
      <c r="N45" s="184"/>
      <c r="O45" s="184"/>
    </row>
    <row r="46" spans="1:15" s="182" customFormat="1" x14ac:dyDescent="0.15">
      <c r="A46" s="531"/>
      <c r="B46" s="184"/>
      <c r="C46" s="184"/>
      <c r="D46" s="189"/>
      <c r="E46" s="189"/>
      <c r="F46" s="189"/>
      <c r="G46" s="184"/>
      <c r="H46" s="184"/>
      <c r="I46" s="184"/>
      <c r="J46" s="184"/>
      <c r="K46" s="184"/>
      <c r="L46" s="184"/>
      <c r="M46" s="184"/>
      <c r="N46" s="184"/>
      <c r="O46" s="184"/>
    </row>
    <row r="47" spans="1:15" s="182" customFormat="1" x14ac:dyDescent="0.15">
      <c r="A47" s="531"/>
      <c r="B47" s="184"/>
      <c r="C47" s="184"/>
      <c r="D47" s="189"/>
      <c r="E47" s="184"/>
      <c r="F47" s="184"/>
      <c r="G47" s="184"/>
      <c r="H47" s="184"/>
      <c r="I47" s="184"/>
      <c r="J47" s="184"/>
      <c r="K47" s="184"/>
      <c r="L47" s="184"/>
      <c r="M47" s="184"/>
      <c r="N47" s="184"/>
      <c r="O47" s="184"/>
    </row>
    <row r="48" spans="1:15" s="182" customFormat="1" ht="44.25" customHeight="1" x14ac:dyDescent="0.15">
      <c r="A48" s="531"/>
      <c r="B48" s="184"/>
      <c r="C48" s="184"/>
      <c r="D48" s="184"/>
      <c r="E48" s="663"/>
      <c r="F48" s="663"/>
      <c r="G48" s="663"/>
      <c r="H48" s="663"/>
      <c r="I48" s="663"/>
      <c r="J48" s="663"/>
      <c r="K48" s="190"/>
      <c r="L48" s="190"/>
      <c r="M48" s="190"/>
      <c r="N48" s="190"/>
      <c r="O48" s="190"/>
    </row>
    <row r="49" spans="1:27" s="182" customFormat="1" ht="11.25" customHeight="1" x14ac:dyDescent="0.15">
      <c r="A49" s="656" t="s">
        <v>874</v>
      </c>
      <c r="B49" s="663"/>
      <c r="C49" s="663"/>
      <c r="D49" s="663"/>
      <c r="E49" s="184"/>
      <c r="F49" s="184"/>
      <c r="G49" s="184"/>
      <c r="H49" s="184"/>
      <c r="I49" s="184"/>
      <c r="J49" s="184"/>
      <c r="K49" s="184"/>
      <c r="L49" s="184"/>
      <c r="M49" s="184"/>
      <c r="N49" s="184"/>
      <c r="O49" s="184"/>
    </row>
    <row r="50" spans="1:27" ht="13" customHeight="1" x14ac:dyDescent="0.15">
      <c r="A50" s="652"/>
      <c r="B50" s="184"/>
      <c r="C50" s="184"/>
      <c r="D50" s="184"/>
      <c r="E50" s="186"/>
      <c r="F50" s="186"/>
    </row>
    <row r="51" spans="1:27" x14ac:dyDescent="0.15">
      <c r="A51" s="460" t="s">
        <v>901</v>
      </c>
      <c r="B51" s="186"/>
      <c r="C51" s="176"/>
      <c r="D51" s="191"/>
      <c r="E51" s="186"/>
      <c r="F51" s="186"/>
    </row>
    <row r="52" spans="1:27" x14ac:dyDescent="0.15">
      <c r="A52" s="186"/>
      <c r="B52" s="186"/>
      <c r="C52" s="176"/>
      <c r="D52" s="191"/>
      <c r="E52" s="186"/>
      <c r="F52" s="186"/>
      <c r="Z52" s="192"/>
      <c r="AA52" s="192"/>
    </row>
    <row r="53" spans="1:27" x14ac:dyDescent="0.15">
      <c r="A53" s="948" t="s">
        <v>173</v>
      </c>
      <c r="B53" s="657" t="s">
        <v>174</v>
      </c>
      <c r="C53" s="664"/>
      <c r="D53" s="664"/>
      <c r="E53" s="664"/>
      <c r="F53" s="664"/>
      <c r="G53" s="664"/>
      <c r="H53" s="664"/>
      <c r="I53" s="664"/>
      <c r="J53" s="664"/>
      <c r="K53" s="664"/>
      <c r="L53" s="664"/>
      <c r="M53" s="665"/>
      <c r="N53" s="956" t="s">
        <v>175</v>
      </c>
      <c r="O53" s="957"/>
      <c r="P53" s="957"/>
      <c r="Q53" s="957"/>
      <c r="R53" s="957"/>
      <c r="S53" s="957"/>
      <c r="T53" s="957"/>
      <c r="U53" s="957"/>
      <c r="V53" s="957"/>
      <c r="W53" s="957"/>
      <c r="X53" s="957"/>
      <c r="Y53" s="958"/>
    </row>
    <row r="54" spans="1:27" ht="15" x14ac:dyDescent="0.15">
      <c r="A54" s="948"/>
      <c r="B54" s="582" t="s">
        <v>176</v>
      </c>
      <c r="C54" s="582" t="s">
        <v>703</v>
      </c>
      <c r="D54" s="582" t="s">
        <v>836</v>
      </c>
      <c r="E54" s="582" t="s">
        <v>155</v>
      </c>
      <c r="F54" s="582" t="s">
        <v>158</v>
      </c>
      <c r="G54" s="582" t="s">
        <v>170</v>
      </c>
      <c r="H54" s="582" t="s">
        <v>171</v>
      </c>
      <c r="I54" s="582" t="s">
        <v>156</v>
      </c>
      <c r="J54" s="582" t="s">
        <v>159</v>
      </c>
      <c r="K54" s="582" t="s">
        <v>839</v>
      </c>
      <c r="L54" s="582" t="s">
        <v>704</v>
      </c>
      <c r="M54" s="582" t="s">
        <v>875</v>
      </c>
      <c r="N54" s="582" t="s">
        <v>176</v>
      </c>
      <c r="O54" s="582" t="s">
        <v>703</v>
      </c>
      <c r="P54" s="582" t="s">
        <v>836</v>
      </c>
      <c r="Q54" s="582" t="s">
        <v>155</v>
      </c>
      <c r="R54" s="582" t="s">
        <v>158</v>
      </c>
      <c r="S54" s="582" t="s">
        <v>170</v>
      </c>
      <c r="T54" s="582" t="s">
        <v>171</v>
      </c>
      <c r="U54" s="582" t="s">
        <v>156</v>
      </c>
      <c r="V54" s="582" t="s">
        <v>159</v>
      </c>
      <c r="W54" s="582" t="s">
        <v>839</v>
      </c>
      <c r="X54" s="582" t="s">
        <v>704</v>
      </c>
      <c r="Y54" s="582" t="s">
        <v>875</v>
      </c>
    </row>
    <row r="55" spans="1:27" x14ac:dyDescent="0.15">
      <c r="A55" s="194" t="s">
        <v>902</v>
      </c>
      <c r="B55" s="557">
        <v>131391</v>
      </c>
      <c r="C55" s="557">
        <v>44332</v>
      </c>
      <c r="D55" s="557">
        <v>5640</v>
      </c>
      <c r="E55" s="557">
        <v>1562</v>
      </c>
      <c r="F55" s="557">
        <v>1252463</v>
      </c>
      <c r="G55" s="557">
        <v>2738082</v>
      </c>
      <c r="H55" s="557">
        <v>1948419</v>
      </c>
      <c r="I55" s="557">
        <v>839830</v>
      </c>
      <c r="J55" s="557">
        <v>1465186</v>
      </c>
      <c r="K55" s="557">
        <v>4</v>
      </c>
      <c r="L55" s="557">
        <v>852908</v>
      </c>
      <c r="M55" s="557">
        <v>22172</v>
      </c>
      <c r="N55" s="561">
        <v>1625.5026081921501</v>
      </c>
      <c r="O55" s="561">
        <v>186.74007878545632</v>
      </c>
      <c r="P55" s="561">
        <v>2.2743917517363998</v>
      </c>
      <c r="Q55" s="561">
        <v>0.38984489440917802</v>
      </c>
      <c r="R55" s="561">
        <v>383.47749883495197</v>
      </c>
      <c r="S55" s="561">
        <v>42520.790275851199</v>
      </c>
      <c r="T55" s="561">
        <v>35244.0734894704</v>
      </c>
      <c r="U55" s="561">
        <v>9065.6132516255602</v>
      </c>
      <c r="V55" s="561">
        <v>2152.6419318057501</v>
      </c>
      <c r="W55" s="561">
        <v>1.7725639976561E-2</v>
      </c>
      <c r="X55" s="561">
        <v>2883.3594773160285</v>
      </c>
      <c r="Y55" s="561">
        <v>0.46161884535103975</v>
      </c>
    </row>
    <row r="56" spans="1:27" x14ac:dyDescent="0.15">
      <c r="A56" s="194" t="s">
        <v>903</v>
      </c>
      <c r="B56" s="557">
        <v>182479</v>
      </c>
      <c r="C56" s="557">
        <v>28544</v>
      </c>
      <c r="D56" s="557">
        <v>1944</v>
      </c>
      <c r="E56" s="557">
        <v>745</v>
      </c>
      <c r="F56" s="557">
        <v>1260706</v>
      </c>
      <c r="G56" s="557">
        <v>1900079</v>
      </c>
      <c r="H56" s="557">
        <v>1031019</v>
      </c>
      <c r="I56" s="557">
        <v>2584747</v>
      </c>
      <c r="J56" s="557">
        <v>633352</v>
      </c>
      <c r="K56" s="557">
        <v>619</v>
      </c>
      <c r="L56" s="557">
        <v>1022908</v>
      </c>
      <c r="M56" s="557">
        <v>2834</v>
      </c>
      <c r="N56" s="561">
        <v>1642.0661737825701</v>
      </c>
      <c r="O56" s="561">
        <v>169.78204488940531</v>
      </c>
      <c r="P56" s="561">
        <v>0.53629428893327702</v>
      </c>
      <c r="Q56" s="561">
        <v>5.9780964162200654</v>
      </c>
      <c r="R56" s="561">
        <v>384.85257178824298</v>
      </c>
      <c r="S56" s="561">
        <v>22791.074735824899</v>
      </c>
      <c r="T56" s="561">
        <v>19013.806715299299</v>
      </c>
      <c r="U56" s="561">
        <v>14251.981299454301</v>
      </c>
      <c r="V56" s="561">
        <v>7189.2789379367596</v>
      </c>
      <c r="W56" s="561">
        <v>1.9336899146437601</v>
      </c>
      <c r="X56" s="561">
        <v>1682.1692158542505</v>
      </c>
      <c r="Y56" s="561">
        <v>7.0292613469064152E-2</v>
      </c>
    </row>
    <row r="57" spans="1:27" x14ac:dyDescent="0.15">
      <c r="A57" s="194" t="s">
        <v>904</v>
      </c>
      <c r="B57" s="557">
        <v>218207</v>
      </c>
      <c r="C57" s="557">
        <v>35100</v>
      </c>
      <c r="D57" s="557">
        <v>372</v>
      </c>
      <c r="E57" s="557">
        <v>330</v>
      </c>
      <c r="F57" s="557">
        <v>1259783</v>
      </c>
      <c r="G57" s="557">
        <v>1822813</v>
      </c>
      <c r="H57" s="557">
        <v>902655</v>
      </c>
      <c r="I57" s="557">
        <v>2016199</v>
      </c>
      <c r="J57" s="557">
        <v>190895</v>
      </c>
      <c r="K57" s="557">
        <v>3759</v>
      </c>
      <c r="L57" s="557">
        <v>1048200</v>
      </c>
      <c r="M57" s="557">
        <v>15795</v>
      </c>
      <c r="N57" s="561">
        <v>2004.9954795399599</v>
      </c>
      <c r="O57" s="561">
        <v>198.07110915053624</v>
      </c>
      <c r="P57" s="561">
        <v>9.3353167176246608E-3</v>
      </c>
      <c r="Q57" s="561">
        <v>9.5787885598838302E-2</v>
      </c>
      <c r="R57" s="561">
        <v>385.79503188654701</v>
      </c>
      <c r="S57" s="561">
        <v>21753.892472971202</v>
      </c>
      <c r="T57" s="561">
        <v>17171.905689359599</v>
      </c>
      <c r="U57" s="561">
        <v>82.003955920226801</v>
      </c>
      <c r="V57" s="561">
        <v>3552.4583127666201</v>
      </c>
      <c r="W57" s="561">
        <v>16.2493206430226</v>
      </c>
      <c r="X57" s="561">
        <v>1720.5507751936077</v>
      </c>
      <c r="Y57" s="561">
        <v>0.29917950741946681</v>
      </c>
    </row>
    <row r="58" spans="1:27" x14ac:dyDescent="0.15">
      <c r="A58" s="194" t="s">
        <v>905</v>
      </c>
      <c r="B58" s="557">
        <v>201719</v>
      </c>
      <c r="C58" s="557">
        <v>42221</v>
      </c>
      <c r="D58" s="557">
        <v>3353</v>
      </c>
      <c r="E58" s="557">
        <v>367</v>
      </c>
      <c r="F58" s="557">
        <v>1113006</v>
      </c>
      <c r="G58" s="557">
        <v>2668467</v>
      </c>
      <c r="H58" s="557">
        <v>1111023</v>
      </c>
      <c r="I58" s="557">
        <v>1316327</v>
      </c>
      <c r="J58" s="557">
        <v>40552</v>
      </c>
      <c r="K58" s="557">
        <v>11474</v>
      </c>
      <c r="L58" s="557">
        <v>1023224</v>
      </c>
      <c r="M58" s="557">
        <v>18028</v>
      </c>
      <c r="N58" s="561">
        <v>1844.6456826888</v>
      </c>
      <c r="O58" s="561">
        <v>219.53274913132142</v>
      </c>
      <c r="P58" s="561">
        <v>1.1426851684227499</v>
      </c>
      <c r="Q58" s="561">
        <v>3.0842239251360293</v>
      </c>
      <c r="R58" s="561">
        <v>341.02714083995602</v>
      </c>
      <c r="S58" s="561">
        <v>30233.3893647408</v>
      </c>
      <c r="T58" s="561">
        <v>21644.750210493799</v>
      </c>
      <c r="U58" s="561">
        <v>93.4053651727735</v>
      </c>
      <c r="V58" s="561">
        <v>594.07713539525798</v>
      </c>
      <c r="W58" s="561">
        <v>53.342152007855397</v>
      </c>
      <c r="X58" s="561">
        <v>2282.2931143939422</v>
      </c>
      <c r="Y58" s="561">
        <v>0.380963151343166</v>
      </c>
    </row>
    <row r="59" spans="1:27" x14ac:dyDescent="0.15">
      <c r="A59" s="194" t="s">
        <v>906</v>
      </c>
      <c r="B59" s="557">
        <v>225581</v>
      </c>
      <c r="C59" s="557">
        <v>27460</v>
      </c>
      <c r="D59" s="557">
        <v>2349</v>
      </c>
      <c r="E59" s="557">
        <v>1315</v>
      </c>
      <c r="F59" s="557">
        <v>1091339</v>
      </c>
      <c r="G59" s="557">
        <v>2734509</v>
      </c>
      <c r="H59" s="557">
        <v>1094660</v>
      </c>
      <c r="I59" s="557">
        <v>1206269</v>
      </c>
      <c r="J59" s="557">
        <v>37604</v>
      </c>
      <c r="K59" s="557">
        <v>17413</v>
      </c>
      <c r="L59" s="557">
        <v>888397</v>
      </c>
      <c r="M59" s="557">
        <v>15048</v>
      </c>
      <c r="N59" s="561">
        <v>2433.1206332081902</v>
      </c>
      <c r="O59" s="561">
        <v>149.0918849492441</v>
      </c>
      <c r="P59" s="561">
        <v>0.76412458997219801</v>
      </c>
      <c r="Q59" s="561">
        <v>0.16095305979251789</v>
      </c>
      <c r="R59" s="561">
        <v>334.37782421521803</v>
      </c>
      <c r="S59" s="561">
        <v>32734.024485558199</v>
      </c>
      <c r="T59" s="561">
        <v>21831.150093620599</v>
      </c>
      <c r="U59" s="561">
        <v>85.817590387538004</v>
      </c>
      <c r="V59" s="561">
        <v>523.30357154738101</v>
      </c>
      <c r="W59" s="561">
        <v>78.478996461257296</v>
      </c>
      <c r="X59" s="561">
        <v>2376.0736185442615</v>
      </c>
      <c r="Y59" s="561">
        <v>0.41598630696535049</v>
      </c>
    </row>
    <row r="60" spans="1:27" x14ac:dyDescent="0.15">
      <c r="A60" s="194" t="s">
        <v>907</v>
      </c>
      <c r="B60" s="557">
        <v>351055</v>
      </c>
      <c r="C60" s="557">
        <v>35449</v>
      </c>
      <c r="D60" s="557">
        <v>55990</v>
      </c>
      <c r="E60" s="557">
        <v>1312</v>
      </c>
      <c r="F60" s="557">
        <v>1187876</v>
      </c>
      <c r="G60" s="557">
        <v>3066739</v>
      </c>
      <c r="H60" s="557">
        <v>1131537</v>
      </c>
      <c r="I60" s="557">
        <v>944365</v>
      </c>
      <c r="J60" s="557">
        <v>40674</v>
      </c>
      <c r="K60" s="557">
        <v>18703</v>
      </c>
      <c r="L60" s="557">
        <v>996246</v>
      </c>
      <c r="M60" s="557">
        <v>22089</v>
      </c>
      <c r="N60" s="561">
        <v>3019.83490718342</v>
      </c>
      <c r="O60" s="561">
        <v>143.65672572236494</v>
      </c>
      <c r="P60" s="561">
        <v>19.770112266763999</v>
      </c>
      <c r="Q60" s="561">
        <v>0.23194097355008031</v>
      </c>
      <c r="R60" s="561">
        <v>362.84510058071402</v>
      </c>
      <c r="S60" s="561">
        <v>38130.914706888601</v>
      </c>
      <c r="T60" s="561">
        <v>27274.2580846725</v>
      </c>
      <c r="U60" s="561">
        <v>57.5802876353263</v>
      </c>
      <c r="V60" s="561">
        <v>570.88216780312302</v>
      </c>
      <c r="W60" s="561">
        <v>87.610090643167396</v>
      </c>
      <c r="X60" s="561">
        <v>3621.6943571129746</v>
      </c>
      <c r="Y60" s="561">
        <v>6.7613020567223376</v>
      </c>
    </row>
    <row r="61" spans="1:27" x14ac:dyDescent="0.15">
      <c r="A61" s="194" t="s">
        <v>908</v>
      </c>
      <c r="B61" s="557">
        <v>329309</v>
      </c>
      <c r="C61" s="557">
        <v>55603</v>
      </c>
      <c r="D61" s="557">
        <v>13437</v>
      </c>
      <c r="E61" s="557">
        <v>1561</v>
      </c>
      <c r="F61" s="557">
        <v>386511</v>
      </c>
      <c r="G61" s="557">
        <v>2728526</v>
      </c>
      <c r="H61" s="557">
        <v>806601</v>
      </c>
      <c r="I61" s="557">
        <v>1608880</v>
      </c>
      <c r="J61" s="557">
        <v>35513</v>
      </c>
      <c r="K61" s="557">
        <v>16888</v>
      </c>
      <c r="L61" s="557">
        <v>1027232</v>
      </c>
      <c r="M61" s="557">
        <v>737725</v>
      </c>
      <c r="N61" s="561">
        <v>2736.40803287271</v>
      </c>
      <c r="O61" s="561">
        <v>146.12499332707361</v>
      </c>
      <c r="P61" s="561">
        <v>5.0779378721490502</v>
      </c>
      <c r="Q61" s="561">
        <v>0.22329041920602249</v>
      </c>
      <c r="R61" s="561">
        <v>110.70457286667001</v>
      </c>
      <c r="S61" s="561">
        <v>37969.643072589301</v>
      </c>
      <c r="T61" s="561">
        <v>25876.937207901799</v>
      </c>
      <c r="U61" s="561">
        <v>72.624095807783277</v>
      </c>
      <c r="V61" s="561">
        <v>507.99962548352698</v>
      </c>
      <c r="W61" s="561">
        <v>84.200786123052197</v>
      </c>
      <c r="X61" s="561">
        <v>6153.6274277549146</v>
      </c>
      <c r="Y61" s="561">
        <v>23.500305957160812</v>
      </c>
    </row>
    <row r="62" spans="1:27" x14ac:dyDescent="0.15">
      <c r="A62" s="194" t="s">
        <v>909</v>
      </c>
      <c r="B62" s="557">
        <v>344326</v>
      </c>
      <c r="C62" s="557">
        <v>38531</v>
      </c>
      <c r="D62" s="557">
        <v>33755</v>
      </c>
      <c r="E62" s="557">
        <v>1591</v>
      </c>
      <c r="F62" s="557">
        <v>440012</v>
      </c>
      <c r="G62" s="557">
        <v>2889908</v>
      </c>
      <c r="H62" s="557">
        <v>866478</v>
      </c>
      <c r="I62" s="557">
        <v>2611676</v>
      </c>
      <c r="J62" s="557">
        <v>41522</v>
      </c>
      <c r="K62" s="557">
        <v>18646</v>
      </c>
      <c r="L62" s="557">
        <v>1064125</v>
      </c>
      <c r="M62" s="557">
        <v>17872</v>
      </c>
      <c r="N62" s="561">
        <v>2856.3717712359498</v>
      </c>
      <c r="O62" s="561">
        <v>139.92252395767699</v>
      </c>
      <c r="P62" s="561">
        <v>7.2583420025184697</v>
      </c>
      <c r="Q62" s="561">
        <v>0.21351681184023569</v>
      </c>
      <c r="R62" s="561">
        <v>125.375203896313</v>
      </c>
      <c r="S62" s="561">
        <v>39035.678098861099</v>
      </c>
      <c r="T62" s="561">
        <v>26567.587136914</v>
      </c>
      <c r="U62" s="561">
        <v>122.3663328764959</v>
      </c>
      <c r="V62" s="561">
        <v>600.84748154971703</v>
      </c>
      <c r="W62" s="561">
        <v>92.048839802853706</v>
      </c>
      <c r="X62" s="561">
        <v>5936.5228942502235</v>
      </c>
      <c r="Y62" s="561">
        <v>0.3381331842392678</v>
      </c>
    </row>
    <row r="63" spans="1:27" x14ac:dyDescent="0.15">
      <c r="A63" s="194" t="s">
        <v>910</v>
      </c>
      <c r="B63" s="557">
        <v>347208</v>
      </c>
      <c r="C63" s="557">
        <v>34881</v>
      </c>
      <c r="D63" s="557">
        <v>36932</v>
      </c>
      <c r="E63" s="557">
        <v>1453</v>
      </c>
      <c r="F63" s="557">
        <v>393475</v>
      </c>
      <c r="G63" s="557">
        <v>2843949</v>
      </c>
      <c r="H63" s="557">
        <v>910220</v>
      </c>
      <c r="I63" s="557">
        <v>1388869</v>
      </c>
      <c r="J63" s="557">
        <v>36774</v>
      </c>
      <c r="K63" s="557">
        <v>16564</v>
      </c>
      <c r="L63" s="557">
        <v>1050082</v>
      </c>
      <c r="M63" s="557">
        <v>17310</v>
      </c>
      <c r="N63" s="561">
        <v>3188.1491790991199</v>
      </c>
      <c r="O63" s="561">
        <v>129.77595628611704</v>
      </c>
      <c r="P63" s="561">
        <v>10.7367368051782</v>
      </c>
      <c r="Q63" s="561">
        <v>0.19053075928240981</v>
      </c>
      <c r="R63" s="561">
        <v>114.24963305611099</v>
      </c>
      <c r="S63" s="561">
        <v>39257.266702068002</v>
      </c>
      <c r="T63" s="561">
        <v>27845.926096138501</v>
      </c>
      <c r="U63" s="561">
        <v>86.258997913449903</v>
      </c>
      <c r="V63" s="561">
        <v>520.15142089035305</v>
      </c>
      <c r="W63" s="561">
        <v>78.823493875563102</v>
      </c>
      <c r="X63" s="561">
        <v>5428.3912418279715</v>
      </c>
      <c r="Y63" s="561">
        <v>0.36383198387920773</v>
      </c>
    </row>
    <row r="64" spans="1:27" x14ac:dyDescent="0.15">
      <c r="A64" s="194" t="s">
        <v>911</v>
      </c>
      <c r="B64" s="557">
        <v>208473</v>
      </c>
      <c r="C64" s="557">
        <v>26453</v>
      </c>
      <c r="D64" s="557">
        <v>56360</v>
      </c>
      <c r="E64" s="557">
        <v>1808</v>
      </c>
      <c r="F64" s="557">
        <v>410690</v>
      </c>
      <c r="G64" s="557">
        <v>3009678</v>
      </c>
      <c r="H64" s="557">
        <v>959712</v>
      </c>
      <c r="I64" s="557">
        <v>2648</v>
      </c>
      <c r="J64" s="557">
        <v>36513</v>
      </c>
      <c r="K64" s="557">
        <v>18559</v>
      </c>
      <c r="L64" s="557">
        <v>1109381</v>
      </c>
      <c r="M64" s="557">
        <v>17930</v>
      </c>
      <c r="N64" s="561">
        <v>2859.0614761747402</v>
      </c>
      <c r="O64" s="561">
        <v>128.5038066096599</v>
      </c>
      <c r="P64" s="561">
        <v>13.5096183689311</v>
      </c>
      <c r="Q64" s="561">
        <v>0.24458093475550319</v>
      </c>
      <c r="R64" s="561">
        <v>120.591924601234</v>
      </c>
      <c r="S64" s="561">
        <v>40123.143667419397</v>
      </c>
      <c r="T64" s="561">
        <v>28924.839717864001</v>
      </c>
      <c r="U64" s="561">
        <v>51.270777352154241</v>
      </c>
      <c r="V64" s="561">
        <v>530.77136880531896</v>
      </c>
      <c r="W64" s="561">
        <v>90.8423980725929</v>
      </c>
      <c r="X64" s="561">
        <v>5893.4019361212831</v>
      </c>
      <c r="Y64" s="561">
        <v>0.33867913763970103</v>
      </c>
    </row>
    <row r="65" spans="1:25" x14ac:dyDescent="0.15">
      <c r="A65" s="194" t="s">
        <v>912</v>
      </c>
      <c r="B65" s="557">
        <v>208088</v>
      </c>
      <c r="C65" s="557">
        <v>26233</v>
      </c>
      <c r="D65" s="557">
        <v>56048</v>
      </c>
      <c r="E65" s="557">
        <v>1158</v>
      </c>
      <c r="F65" s="557">
        <v>419374</v>
      </c>
      <c r="G65" s="557">
        <v>3463743</v>
      </c>
      <c r="H65" s="557">
        <v>1278897</v>
      </c>
      <c r="I65" s="557">
        <v>781</v>
      </c>
      <c r="J65" s="557">
        <v>30275</v>
      </c>
      <c r="K65" s="557">
        <v>18315</v>
      </c>
      <c r="L65" s="557">
        <v>1206550</v>
      </c>
      <c r="M65" s="557">
        <v>18790</v>
      </c>
      <c r="N65" s="561">
        <v>2977.5037869149801</v>
      </c>
      <c r="O65" s="561">
        <v>127.04102750960703</v>
      </c>
      <c r="P65" s="561">
        <v>9.4838765906169993</v>
      </c>
      <c r="Q65" s="561">
        <v>0.25856587011367071</v>
      </c>
      <c r="R65" s="561">
        <v>120.256270905025</v>
      </c>
      <c r="S65" s="561">
        <v>39216.144650614799</v>
      </c>
      <c r="T65" s="561">
        <v>27852.744218678199</v>
      </c>
      <c r="U65" s="561">
        <v>13.141783063299867</v>
      </c>
      <c r="V65" s="561">
        <v>389.87846193928198</v>
      </c>
      <c r="W65" s="561">
        <v>87.234642199240596</v>
      </c>
      <c r="X65" s="561">
        <v>6740.9691062113243</v>
      </c>
      <c r="Y65" s="561">
        <v>0.39765835087746304</v>
      </c>
    </row>
    <row r="66" spans="1:25" x14ac:dyDescent="0.15">
      <c r="A66" s="194" t="s">
        <v>913</v>
      </c>
      <c r="B66" s="557">
        <v>207845</v>
      </c>
      <c r="C66" s="557">
        <v>37226</v>
      </c>
      <c r="D66" s="557">
        <v>51021</v>
      </c>
      <c r="E66" s="557">
        <v>1093</v>
      </c>
      <c r="F66" s="557">
        <v>403125</v>
      </c>
      <c r="G66" s="557">
        <v>3167275</v>
      </c>
      <c r="H66" s="557">
        <v>932564</v>
      </c>
      <c r="I66" s="557">
        <v>2979</v>
      </c>
      <c r="J66" s="557">
        <v>19070</v>
      </c>
      <c r="K66" s="557">
        <v>17297</v>
      </c>
      <c r="L66" s="557">
        <v>1246555</v>
      </c>
      <c r="M66" s="557">
        <v>17334</v>
      </c>
      <c r="N66" s="561">
        <v>4569.5238896384799</v>
      </c>
      <c r="O66" s="561">
        <v>132.38382151443466</v>
      </c>
      <c r="P66" s="561">
        <v>8.52588635496795</v>
      </c>
      <c r="Q66" s="561">
        <v>0.20914074778556799</v>
      </c>
      <c r="R66" s="561">
        <v>128.11656774766701</v>
      </c>
      <c r="S66" s="561">
        <v>42395.444496069998</v>
      </c>
      <c r="T66" s="561">
        <v>27071.200958636498</v>
      </c>
      <c r="U66" s="561">
        <v>49.682903494685803</v>
      </c>
      <c r="V66" s="561">
        <v>212.74733132217</v>
      </c>
      <c r="W66" s="561">
        <v>87.225172682665203</v>
      </c>
      <c r="X66" s="561">
        <v>6608.7636810000913</v>
      </c>
      <c r="Y66" s="561">
        <v>0.35050521511584443</v>
      </c>
    </row>
    <row r="67" spans="1:25" x14ac:dyDescent="0.15">
      <c r="A67" s="462" t="s">
        <v>914</v>
      </c>
      <c r="B67" s="556">
        <f>SUM(B55:B66)</f>
        <v>2955681</v>
      </c>
      <c r="C67" s="556">
        <f t="shared" ref="C67:Y67" si="0">SUM(C55:C66)</f>
        <v>432033</v>
      </c>
      <c r="D67" s="556">
        <f t="shared" si="0"/>
        <v>317201</v>
      </c>
      <c r="E67" s="556">
        <f t="shared" si="0"/>
        <v>14295</v>
      </c>
      <c r="F67" s="556">
        <f t="shared" si="0"/>
        <v>9618360</v>
      </c>
      <c r="G67" s="556">
        <f t="shared" si="0"/>
        <v>33033768</v>
      </c>
      <c r="H67" s="556">
        <f t="shared" si="0"/>
        <v>12973785</v>
      </c>
      <c r="I67" s="556">
        <f t="shared" si="0"/>
        <v>14523570</v>
      </c>
      <c r="J67" s="556">
        <f t="shared" si="0"/>
        <v>2607930</v>
      </c>
      <c r="K67" s="556">
        <f t="shared" si="0"/>
        <v>158241</v>
      </c>
      <c r="L67" s="556">
        <f t="shared" si="0"/>
        <v>12535808</v>
      </c>
      <c r="M67" s="556">
        <f t="shared" si="0"/>
        <v>922927</v>
      </c>
      <c r="N67" s="562">
        <f t="shared" si="0"/>
        <v>31757.183620531072</v>
      </c>
      <c r="O67" s="562">
        <f t="shared" si="0"/>
        <v>1870.6267218328976</v>
      </c>
      <c r="P67" s="562">
        <f t="shared" si="0"/>
        <v>79.089341376908024</v>
      </c>
      <c r="Q67" s="562">
        <f t="shared" si="0"/>
        <v>11.28047269769012</v>
      </c>
      <c r="R67" s="562">
        <f t="shared" si="0"/>
        <v>2911.6693412186501</v>
      </c>
      <c r="S67" s="562">
        <f t="shared" si="0"/>
        <v>426161.40672945749</v>
      </c>
      <c r="T67" s="562">
        <f t="shared" si="0"/>
        <v>306319.17961904919</v>
      </c>
      <c r="U67" s="562">
        <f t="shared" si="0"/>
        <v>24031.746640703597</v>
      </c>
      <c r="V67" s="562">
        <f t="shared" si="0"/>
        <v>17345.037747245264</v>
      </c>
      <c r="W67" s="562">
        <f t="shared" si="0"/>
        <v>758.0073080658907</v>
      </c>
      <c r="X67" s="562">
        <f t="shared" si="0"/>
        <v>51327.816845580877</v>
      </c>
      <c r="Y67" s="562">
        <f t="shared" si="0"/>
        <v>33.678456310182725</v>
      </c>
    </row>
    <row r="68" spans="1:25" x14ac:dyDescent="0.15">
      <c r="A68" s="196"/>
      <c r="B68" s="186"/>
      <c r="C68" s="176"/>
      <c r="D68" s="191"/>
      <c r="E68" s="186"/>
      <c r="F68" s="186"/>
      <c r="G68" s="186"/>
      <c r="H68" s="186"/>
      <c r="I68" s="186"/>
      <c r="J68" s="186"/>
      <c r="K68" s="186"/>
      <c r="L68" s="186"/>
      <c r="M68" s="186"/>
      <c r="N68" s="186"/>
      <c r="O68" s="186"/>
    </row>
    <row r="69" spans="1:25" s="197" customFormat="1" x14ac:dyDescent="0.15">
      <c r="A69" s="186"/>
      <c r="B69" s="186"/>
      <c r="C69" s="176"/>
      <c r="D69" s="191"/>
      <c r="E69" s="186"/>
      <c r="F69" s="186"/>
      <c r="G69" s="163"/>
      <c r="H69" s="163"/>
      <c r="I69" s="163"/>
      <c r="J69" s="163"/>
      <c r="K69" s="163"/>
      <c r="L69" s="163"/>
      <c r="M69" s="163"/>
      <c r="N69" s="163"/>
      <c r="O69" s="163"/>
      <c r="P69" s="163"/>
      <c r="Q69" s="163"/>
      <c r="R69" s="163"/>
      <c r="S69" s="163"/>
      <c r="T69" s="163"/>
      <c r="U69" s="163"/>
      <c r="V69" s="163"/>
      <c r="W69" s="163"/>
      <c r="X69" s="163"/>
      <c r="Y69" s="163"/>
    </row>
    <row r="70" spans="1:25" ht="51" x14ac:dyDescent="0.15">
      <c r="A70" s="743" t="s">
        <v>166</v>
      </c>
      <c r="B70" s="743" t="s">
        <v>178</v>
      </c>
      <c r="C70" s="804" t="s">
        <v>179</v>
      </c>
      <c r="D70" s="805" t="s">
        <v>180</v>
      </c>
      <c r="E70" s="797" t="s">
        <v>181</v>
      </c>
      <c r="F70" s="797" t="s">
        <v>182</v>
      </c>
      <c r="G70" s="197"/>
      <c r="H70" s="197"/>
      <c r="I70" s="197"/>
      <c r="J70" s="197"/>
      <c r="K70" s="197"/>
      <c r="L70" s="197"/>
      <c r="M70" s="197"/>
      <c r="N70" s="197"/>
      <c r="O70" s="197"/>
      <c r="P70" s="197"/>
      <c r="Q70" s="197"/>
      <c r="R70" s="197"/>
      <c r="S70" s="197"/>
      <c r="T70" s="197"/>
      <c r="U70" s="197"/>
      <c r="V70" s="197"/>
      <c r="W70" s="197"/>
      <c r="X70" s="197"/>
      <c r="Y70" s="197"/>
    </row>
    <row r="71" spans="1:25" ht="16" x14ac:dyDescent="0.2">
      <c r="A71" s="806" t="str">
        <f>B54</f>
        <v>AIRS/AMSU-A</v>
      </c>
      <c r="B71" s="807">
        <v>21</v>
      </c>
      <c r="C71" s="808">
        <f>B67</f>
        <v>2955681</v>
      </c>
      <c r="D71" s="809">
        <f>N67</f>
        <v>31757.183620531072</v>
      </c>
      <c r="E71" s="810">
        <v>183</v>
      </c>
      <c r="F71" s="810">
        <v>3232</v>
      </c>
    </row>
    <row r="72" spans="1:25" ht="16" x14ac:dyDescent="0.2">
      <c r="A72" s="806" t="str">
        <f>C54</f>
        <v>AMSR2</v>
      </c>
      <c r="B72" s="807">
        <v>14</v>
      </c>
      <c r="C72" s="808">
        <f>C67</f>
        <v>432033</v>
      </c>
      <c r="D72" s="809">
        <f>O67</f>
        <v>1870.6267218328976</v>
      </c>
      <c r="E72" s="810">
        <v>272</v>
      </c>
      <c r="F72" s="810">
        <v>1166</v>
      </c>
      <c r="H72"/>
      <c r="I72"/>
    </row>
    <row r="73" spans="1:25" ht="16" x14ac:dyDescent="0.2">
      <c r="A73" s="806" t="str">
        <f>D54</f>
        <v>LIS</v>
      </c>
      <c r="B73" s="807">
        <v>4</v>
      </c>
      <c r="C73" s="808">
        <f>D67</f>
        <v>317201</v>
      </c>
      <c r="D73" s="809">
        <f>P67</f>
        <v>79.089341376908024</v>
      </c>
      <c r="E73" s="810">
        <v>223</v>
      </c>
      <c r="F73" s="810">
        <v>2376</v>
      </c>
    </row>
    <row r="74" spans="1:25" ht="16" x14ac:dyDescent="0.2">
      <c r="A74" s="811" t="str">
        <f>E54</f>
        <v>MISR</v>
      </c>
      <c r="B74" s="807">
        <v>10</v>
      </c>
      <c r="C74" s="808">
        <f>E67</f>
        <v>14295</v>
      </c>
      <c r="D74" s="809">
        <f>Q67</f>
        <v>11.28047269769012</v>
      </c>
      <c r="E74" s="810">
        <v>12</v>
      </c>
      <c r="F74" s="810">
        <v>1</v>
      </c>
      <c r="H74" s="182"/>
    </row>
    <row r="75" spans="1:25" ht="16" x14ac:dyDescent="0.2">
      <c r="A75" s="811" t="str">
        <f>F54</f>
        <v>MLS</v>
      </c>
      <c r="B75" s="807">
        <v>14</v>
      </c>
      <c r="C75" s="808">
        <f>F67</f>
        <v>9618360</v>
      </c>
      <c r="D75" s="809">
        <f>R67</f>
        <v>2911.6693412186501</v>
      </c>
      <c r="E75" s="810">
        <v>82</v>
      </c>
      <c r="F75" s="810">
        <v>1390</v>
      </c>
    </row>
    <row r="76" spans="1:25" ht="16" x14ac:dyDescent="0.2">
      <c r="A76" s="811" t="str">
        <f>G54</f>
        <v>MODIS - Aqua</v>
      </c>
      <c r="B76" s="807">
        <v>187</v>
      </c>
      <c r="C76" s="808">
        <f>G67</f>
        <v>33033768</v>
      </c>
      <c r="D76" s="809">
        <f>S67</f>
        <v>426161.40672945749</v>
      </c>
      <c r="E76" s="810">
        <v>716</v>
      </c>
      <c r="F76" s="810">
        <v>185956</v>
      </c>
    </row>
    <row r="77" spans="1:25" ht="16" x14ac:dyDescent="0.2">
      <c r="A77" s="811" t="str">
        <f>H54</f>
        <v>MODIS - Terra</v>
      </c>
      <c r="B77" s="807">
        <v>181</v>
      </c>
      <c r="C77" s="808">
        <f>H67</f>
        <v>12973785</v>
      </c>
      <c r="D77" s="809">
        <f>T67</f>
        <v>306319.17961904919</v>
      </c>
      <c r="E77" s="810">
        <v>742</v>
      </c>
      <c r="F77" s="810">
        <v>81987</v>
      </c>
    </row>
    <row r="78" spans="1:25" ht="16" x14ac:dyDescent="0.2">
      <c r="A78" s="811" t="str">
        <f>I54</f>
        <v>MOPITT</v>
      </c>
      <c r="B78" s="807">
        <v>1</v>
      </c>
      <c r="C78" s="808">
        <f>I67</f>
        <v>14523570</v>
      </c>
      <c r="D78" s="809">
        <f>U67</f>
        <v>24031.746640703597</v>
      </c>
      <c r="E78" s="810">
        <v>165</v>
      </c>
      <c r="F78" s="810">
        <v>6</v>
      </c>
    </row>
    <row r="79" spans="1:25" ht="16" x14ac:dyDescent="0.2">
      <c r="A79" s="802" t="str">
        <f>J54</f>
        <v>OMI</v>
      </c>
      <c r="B79" s="807">
        <v>9</v>
      </c>
      <c r="C79" s="808">
        <f>J67</f>
        <v>2607930</v>
      </c>
      <c r="D79" s="809">
        <f>V67</f>
        <v>17345.037747245264</v>
      </c>
      <c r="E79" s="810">
        <v>174</v>
      </c>
      <c r="F79" s="810">
        <v>0</v>
      </c>
    </row>
    <row r="80" spans="1:25" ht="16" x14ac:dyDescent="0.2">
      <c r="A80" s="802" t="str">
        <f>K54</f>
        <v>OMPS</v>
      </c>
      <c r="B80" s="807">
        <v>4</v>
      </c>
      <c r="C80" s="808">
        <f>K67</f>
        <v>158241</v>
      </c>
      <c r="D80" s="809">
        <f>W67</f>
        <v>758.0073080658907</v>
      </c>
      <c r="E80" s="810">
        <v>63</v>
      </c>
      <c r="F80" s="810">
        <v>0</v>
      </c>
      <c r="G80" s="199"/>
      <c r="H80"/>
    </row>
    <row r="81" spans="1:6" ht="16" x14ac:dyDescent="0.2">
      <c r="A81" s="802" t="str">
        <f>L54</f>
        <v>VIIRS</v>
      </c>
      <c r="B81" s="807">
        <v>98</v>
      </c>
      <c r="C81" s="808">
        <f>L67</f>
        <v>12535808</v>
      </c>
      <c r="D81" s="809">
        <f>X67</f>
        <v>51327.816845580877</v>
      </c>
      <c r="E81" s="810">
        <v>676</v>
      </c>
      <c r="F81" s="810">
        <v>78140</v>
      </c>
    </row>
    <row r="82" spans="1:6" ht="18" x14ac:dyDescent="0.2">
      <c r="A82" s="802" t="s">
        <v>1062</v>
      </c>
      <c r="B82" s="807">
        <v>16</v>
      </c>
      <c r="C82" s="808">
        <f>M67</f>
        <v>922927</v>
      </c>
      <c r="D82" s="809">
        <f>Y67</f>
        <v>33.678456310182725</v>
      </c>
      <c r="E82" s="810">
        <v>52</v>
      </c>
      <c r="F82" s="810">
        <v>1409</v>
      </c>
    </row>
    <row r="83" spans="1:6" ht="16" x14ac:dyDescent="0.2">
      <c r="A83" s="812" t="s">
        <v>63</v>
      </c>
      <c r="B83" s="813">
        <f>SUM(B71:B82)</f>
        <v>559</v>
      </c>
      <c r="C83" s="814">
        <f t="shared" ref="C83:F83" si="1">SUM(C71:C82)</f>
        <v>90093599</v>
      </c>
      <c r="D83" s="815">
        <f t="shared" si="1"/>
        <v>862606.72284406982</v>
      </c>
      <c r="E83" s="814">
        <f t="shared" si="1"/>
        <v>3360</v>
      </c>
      <c r="F83" s="814">
        <f t="shared" si="1"/>
        <v>355663</v>
      </c>
    </row>
    <row r="84" spans="1:6" x14ac:dyDescent="0.15">
      <c r="A84" s="200"/>
      <c r="D84" s="191">
        <f>D83/(1024*365)</f>
        <v>2.3079161034997586</v>
      </c>
    </row>
    <row r="85" spans="1:6" x14ac:dyDescent="0.15">
      <c r="A85" s="200" t="s">
        <v>183</v>
      </c>
      <c r="D85" s="191"/>
    </row>
    <row r="86" spans="1:6" x14ac:dyDescent="0.15">
      <c r="A86" s="201" t="s">
        <v>184</v>
      </c>
    </row>
    <row r="87" spans="1:6" x14ac:dyDescent="0.15">
      <c r="A87" s="201" t="s">
        <v>185</v>
      </c>
    </row>
    <row r="88" spans="1:6" x14ac:dyDescent="0.15">
      <c r="A88" s="201" t="s">
        <v>186</v>
      </c>
    </row>
    <row r="89" spans="1:6" ht="15" x14ac:dyDescent="0.15">
      <c r="A89" s="201" t="s">
        <v>187</v>
      </c>
    </row>
    <row r="91" spans="1:6" x14ac:dyDescent="0.15">
      <c r="A91" s="387" t="s">
        <v>1030</v>
      </c>
    </row>
    <row r="124" spans="1:16384" x14ac:dyDescent="0.15">
      <c r="Z124" s="191"/>
      <c r="AA124" s="186"/>
      <c r="AB124" s="186"/>
      <c r="AC124" s="176"/>
      <c r="AD124" s="191"/>
      <c r="AE124" s="186"/>
      <c r="AF124" s="186"/>
      <c r="AG124" s="176"/>
      <c r="AH124" s="191"/>
      <c r="AI124" s="186"/>
      <c r="AJ124" s="186"/>
      <c r="AK124" s="176"/>
      <c r="AL124" s="191"/>
      <c r="AM124" s="186"/>
      <c r="AN124" s="186"/>
      <c r="AO124" s="176"/>
      <c r="AP124" s="191"/>
      <c r="AQ124" s="186"/>
      <c r="AR124" s="186"/>
      <c r="AS124" s="176"/>
      <c r="AT124" s="191"/>
      <c r="AU124" s="186"/>
      <c r="AV124" s="186"/>
      <c r="AW124" s="176"/>
      <c r="AX124" s="191"/>
      <c r="AY124" s="186"/>
      <c r="AZ124" s="186"/>
      <c r="BA124" s="176"/>
      <c r="BB124" s="191"/>
      <c r="BC124" s="186"/>
      <c r="BD124" s="186"/>
      <c r="BE124" s="176"/>
      <c r="BF124" s="191"/>
      <c r="BG124" s="186"/>
      <c r="BH124" s="186"/>
      <c r="BI124" s="176"/>
      <c r="BJ124" s="191"/>
      <c r="BK124" s="186"/>
      <c r="BL124" s="186"/>
      <c r="BM124" s="176"/>
      <c r="BN124" s="191"/>
      <c r="BO124" s="186"/>
      <c r="BP124" s="186"/>
      <c r="BQ124" s="176"/>
      <c r="BR124" s="191"/>
      <c r="BS124" s="186"/>
      <c r="BT124" s="186"/>
      <c r="BU124" s="176"/>
      <c r="BV124" s="191"/>
      <c r="BW124" s="186"/>
      <c r="BX124" s="186"/>
      <c r="BY124" s="176"/>
      <c r="BZ124" s="191"/>
      <c r="CA124" s="186"/>
      <c r="CB124" s="186"/>
      <c r="CC124" s="176"/>
      <c r="CD124" s="191"/>
      <c r="CE124" s="186"/>
      <c r="CF124" s="186"/>
      <c r="CG124" s="176"/>
      <c r="CH124" s="191"/>
      <c r="CI124" s="186"/>
      <c r="CJ124" s="186"/>
      <c r="CK124" s="176"/>
      <c r="CL124" s="191"/>
      <c r="CM124" s="186"/>
      <c r="CN124" s="186"/>
      <c r="CO124" s="176"/>
      <c r="CP124" s="191"/>
      <c r="CQ124" s="186"/>
      <c r="CR124" s="186"/>
      <c r="CS124" s="176"/>
      <c r="CT124" s="191"/>
      <c r="CU124" s="186"/>
      <c r="CV124" s="186"/>
      <c r="CW124" s="176"/>
      <c r="CX124" s="191"/>
      <c r="CY124" s="186"/>
      <c r="CZ124" s="186"/>
      <c r="DA124" s="176"/>
      <c r="DB124" s="191"/>
      <c r="DC124" s="186"/>
      <c r="DD124" s="186"/>
      <c r="DE124" s="176"/>
      <c r="DF124" s="191"/>
      <c r="DG124" s="186"/>
      <c r="DH124" s="186"/>
      <c r="DI124" s="176"/>
      <c r="DJ124" s="191"/>
      <c r="DK124" s="186"/>
      <c r="DL124" s="186"/>
      <c r="DM124" s="176"/>
      <c r="DN124" s="191"/>
      <c r="DO124" s="186"/>
      <c r="DP124" s="186"/>
      <c r="DQ124" s="176"/>
      <c r="DR124" s="191"/>
      <c r="DS124" s="186"/>
      <c r="DT124" s="186"/>
      <c r="DU124" s="176"/>
      <c r="DV124" s="191"/>
      <c r="DW124" s="186"/>
      <c r="DX124" s="186"/>
      <c r="DY124" s="176"/>
      <c r="DZ124" s="191"/>
      <c r="EA124" s="186"/>
      <c r="EB124" s="186"/>
      <c r="EC124" s="176"/>
      <c r="ED124" s="191"/>
      <c r="EE124" s="186"/>
      <c r="EF124" s="186"/>
      <c r="EG124" s="176"/>
      <c r="EH124" s="191"/>
      <c r="EI124" s="186"/>
      <c r="EJ124" s="186"/>
      <c r="EK124" s="176"/>
      <c r="EL124" s="191"/>
      <c r="EM124" s="186"/>
      <c r="EN124" s="186"/>
      <c r="EO124" s="176"/>
      <c r="EP124" s="191"/>
      <c r="EQ124" s="186"/>
      <c r="ER124" s="186"/>
      <c r="ES124" s="176"/>
      <c r="ET124" s="191"/>
      <c r="EU124" s="186"/>
      <c r="EV124" s="186"/>
      <c r="EW124" s="176"/>
      <c r="EX124" s="191"/>
      <c r="EY124" s="186"/>
      <c r="EZ124" s="186"/>
      <c r="FA124" s="176"/>
      <c r="FB124" s="191"/>
      <c r="FC124" s="186"/>
      <c r="FD124" s="186"/>
      <c r="FE124" s="176"/>
      <c r="FF124" s="191"/>
      <c r="FG124" s="186"/>
      <c r="FH124" s="186"/>
      <c r="FI124" s="176"/>
      <c r="FJ124" s="191"/>
      <c r="FK124" s="186"/>
      <c r="FL124" s="186"/>
      <c r="FM124" s="176"/>
      <c r="FN124" s="191"/>
      <c r="FO124" s="186"/>
      <c r="FP124" s="186"/>
      <c r="FQ124" s="176"/>
      <c r="FR124" s="191"/>
      <c r="FS124" s="186"/>
      <c r="FT124" s="186"/>
      <c r="FU124" s="176"/>
      <c r="FV124" s="191"/>
      <c r="FW124" s="186"/>
      <c r="FX124" s="186"/>
      <c r="FY124" s="176"/>
      <c r="FZ124" s="191"/>
      <c r="GA124" s="186"/>
      <c r="GB124" s="186"/>
      <c r="GC124" s="176"/>
      <c r="GD124" s="191"/>
      <c r="GE124" s="186"/>
      <c r="GF124" s="186"/>
      <c r="GG124" s="176"/>
      <c r="GH124" s="191"/>
      <c r="GI124" s="186"/>
      <c r="GJ124" s="186"/>
      <c r="GK124" s="176"/>
      <c r="GL124" s="191"/>
      <c r="GM124" s="186"/>
      <c r="GN124" s="186"/>
      <c r="GO124" s="176"/>
      <c r="GP124" s="191"/>
      <c r="GQ124" s="186"/>
      <c r="GR124" s="186"/>
      <c r="GS124" s="176"/>
      <c r="GT124" s="191"/>
      <c r="GU124" s="186"/>
      <c r="GV124" s="186"/>
      <c r="GW124" s="176"/>
      <c r="GX124" s="191"/>
      <c r="GY124" s="186"/>
      <c r="GZ124" s="186"/>
      <c r="HA124" s="176"/>
      <c r="HB124" s="191"/>
      <c r="HC124" s="186"/>
      <c r="HD124" s="186"/>
      <c r="HE124" s="176"/>
      <c r="HF124" s="191"/>
      <c r="HG124" s="186"/>
      <c r="HH124" s="186"/>
      <c r="HI124" s="176"/>
      <c r="HJ124" s="191"/>
      <c r="HK124" s="186"/>
      <c r="HL124" s="186"/>
      <c r="HM124" s="176"/>
      <c r="HN124" s="191"/>
      <c r="HO124" s="186"/>
      <c r="HP124" s="186"/>
      <c r="HQ124" s="176"/>
      <c r="HR124" s="191"/>
      <c r="HS124" s="186"/>
      <c r="HT124" s="186"/>
      <c r="HU124" s="176"/>
      <c r="HV124" s="191"/>
      <c r="HW124" s="186"/>
      <c r="HX124" s="186"/>
      <c r="HY124" s="176"/>
      <c r="HZ124" s="191"/>
      <c r="IA124" s="186"/>
      <c r="IB124" s="186"/>
      <c r="IC124" s="176"/>
      <c r="ID124" s="191"/>
      <c r="IE124" s="186"/>
      <c r="IF124" s="186"/>
      <c r="IG124" s="176"/>
      <c r="IH124" s="191"/>
      <c r="II124" s="186"/>
      <c r="IJ124" s="186"/>
      <c r="IK124" s="176"/>
      <c r="IL124" s="191"/>
      <c r="IM124" s="186"/>
      <c r="IN124" s="186"/>
      <c r="IO124" s="176"/>
      <c r="IP124" s="191"/>
      <c r="IQ124" s="186"/>
      <c r="IR124" s="186"/>
      <c r="IS124" s="176"/>
      <c r="IT124" s="191"/>
      <c r="IU124" s="186"/>
      <c r="IV124" s="186"/>
      <c r="IW124" s="176"/>
      <c r="IX124" s="191"/>
      <c r="IY124" s="186"/>
      <c r="IZ124" s="186"/>
      <c r="JA124" s="176"/>
      <c r="JB124" s="191"/>
      <c r="JC124" s="186"/>
      <c r="JD124" s="186"/>
      <c r="JE124" s="176"/>
      <c r="JF124" s="191"/>
      <c r="JG124" s="186"/>
      <c r="JH124" s="186"/>
      <c r="JI124" s="176"/>
      <c r="JJ124" s="191"/>
      <c r="JK124" s="186"/>
      <c r="JL124" s="186"/>
      <c r="JM124" s="176"/>
      <c r="JN124" s="191"/>
      <c r="JO124" s="186"/>
      <c r="JP124" s="186"/>
      <c r="JQ124" s="176"/>
      <c r="JR124" s="191"/>
      <c r="JS124" s="186"/>
      <c r="JT124" s="186"/>
      <c r="JU124" s="176"/>
      <c r="JV124" s="191"/>
      <c r="JW124" s="186"/>
      <c r="JX124" s="186"/>
      <c r="JY124" s="176"/>
      <c r="JZ124" s="191"/>
      <c r="KA124" s="186"/>
      <c r="KB124" s="186"/>
      <c r="KC124" s="176"/>
      <c r="KD124" s="191"/>
      <c r="KE124" s="186"/>
      <c r="KF124" s="186"/>
      <c r="KG124" s="176"/>
      <c r="KH124" s="191"/>
      <c r="KI124" s="186"/>
      <c r="KJ124" s="186"/>
      <c r="KK124" s="176"/>
      <c r="KL124" s="191"/>
      <c r="KM124" s="186"/>
      <c r="KN124" s="186"/>
      <c r="KO124" s="176"/>
      <c r="KP124" s="191"/>
      <c r="KQ124" s="186"/>
      <c r="KR124" s="186"/>
      <c r="KS124" s="176"/>
      <c r="KT124" s="191"/>
      <c r="KU124" s="186"/>
      <c r="KV124" s="186"/>
      <c r="KW124" s="176"/>
      <c r="KX124" s="191"/>
      <c r="KY124" s="186"/>
      <c r="KZ124" s="186"/>
      <c r="LA124" s="176"/>
      <c r="LB124" s="191"/>
      <c r="LC124" s="186"/>
      <c r="LD124" s="186"/>
      <c r="LE124" s="176"/>
      <c r="LF124" s="191"/>
      <c r="LG124" s="186"/>
      <c r="LH124" s="186"/>
      <c r="LI124" s="176"/>
      <c r="LJ124" s="191"/>
      <c r="LK124" s="186"/>
      <c r="LL124" s="186"/>
      <c r="LM124" s="176"/>
      <c r="LN124" s="191"/>
      <c r="LO124" s="186"/>
      <c r="LP124" s="186"/>
      <c r="LQ124" s="176"/>
      <c r="LR124" s="191"/>
      <c r="LS124" s="186"/>
      <c r="LT124" s="186"/>
      <c r="LU124" s="176"/>
      <c r="LV124" s="191"/>
      <c r="LW124" s="186"/>
      <c r="LX124" s="186"/>
      <c r="LY124" s="176"/>
      <c r="LZ124" s="191"/>
      <c r="MA124" s="186"/>
      <c r="MB124" s="186"/>
      <c r="MC124" s="176"/>
      <c r="MD124" s="191"/>
      <c r="ME124" s="186"/>
      <c r="MF124" s="186"/>
      <c r="MG124" s="176"/>
      <c r="MH124" s="191"/>
      <c r="MI124" s="186"/>
      <c r="MJ124" s="186"/>
      <c r="MK124" s="176"/>
      <c r="ML124" s="191"/>
      <c r="MM124" s="186"/>
      <c r="MN124" s="186"/>
      <c r="MO124" s="176"/>
      <c r="MP124" s="191"/>
      <c r="MQ124" s="186"/>
      <c r="MR124" s="186"/>
      <c r="MS124" s="176"/>
      <c r="MT124" s="191"/>
      <c r="MU124" s="186"/>
      <c r="MV124" s="186"/>
      <c r="MW124" s="176"/>
      <c r="MX124" s="191"/>
      <c r="MY124" s="186"/>
      <c r="MZ124" s="186"/>
      <c r="NA124" s="176"/>
      <c r="NB124" s="191"/>
      <c r="NC124" s="186"/>
      <c r="ND124" s="186"/>
      <c r="NE124" s="176"/>
      <c r="NF124" s="191"/>
      <c r="NG124" s="186"/>
      <c r="NH124" s="186"/>
      <c r="NI124" s="176"/>
      <c r="NJ124" s="191"/>
      <c r="NK124" s="186"/>
      <c r="NL124" s="186"/>
      <c r="NM124" s="176"/>
      <c r="NN124" s="191"/>
      <c r="NO124" s="186"/>
      <c r="NP124" s="186"/>
      <c r="NQ124" s="176"/>
      <c r="NR124" s="191"/>
      <c r="NS124" s="186"/>
      <c r="NT124" s="186"/>
      <c r="NU124" s="176"/>
      <c r="NV124" s="191"/>
      <c r="NW124" s="186"/>
      <c r="NX124" s="186"/>
      <c r="NY124" s="176"/>
      <c r="NZ124" s="191"/>
      <c r="OA124" s="186"/>
      <c r="OB124" s="186"/>
      <c r="OC124" s="176"/>
      <c r="OD124" s="191"/>
      <c r="OE124" s="186"/>
      <c r="OF124" s="186"/>
      <c r="OG124" s="176"/>
      <c r="OH124" s="191"/>
      <c r="OI124" s="186"/>
      <c r="OJ124" s="186"/>
      <c r="OK124" s="176"/>
      <c r="OL124" s="191"/>
      <c r="OM124" s="186"/>
      <c r="ON124" s="186"/>
      <c r="OO124" s="176"/>
      <c r="OP124" s="191"/>
      <c r="OQ124" s="186"/>
      <c r="OR124" s="186"/>
      <c r="OS124" s="176"/>
      <c r="OT124" s="191"/>
      <c r="OU124" s="186"/>
      <c r="OV124" s="186"/>
      <c r="OW124" s="176"/>
      <c r="OX124" s="191"/>
      <c r="OY124" s="186"/>
      <c r="OZ124" s="186"/>
      <c r="PA124" s="176"/>
      <c r="PB124" s="191"/>
      <c r="PC124" s="186"/>
      <c r="PD124" s="186"/>
      <c r="PE124" s="176"/>
      <c r="PF124" s="191"/>
      <c r="PG124" s="186"/>
      <c r="PH124" s="186"/>
      <c r="PI124" s="176"/>
      <c r="PJ124" s="191"/>
      <c r="PK124" s="186"/>
      <c r="PL124" s="186"/>
      <c r="PM124" s="176"/>
      <c r="PN124" s="191"/>
      <c r="PO124" s="186"/>
      <c r="PP124" s="186"/>
      <c r="PQ124" s="176"/>
      <c r="PR124" s="191"/>
      <c r="PS124" s="186"/>
      <c r="PT124" s="186"/>
      <c r="PU124" s="176"/>
      <c r="PV124" s="191"/>
      <c r="PW124" s="186"/>
      <c r="PX124" s="186"/>
      <c r="PY124" s="176"/>
      <c r="PZ124" s="191"/>
      <c r="QA124" s="186"/>
      <c r="QB124" s="186"/>
      <c r="QC124" s="176"/>
      <c r="QD124" s="191"/>
      <c r="QE124" s="186"/>
      <c r="QF124" s="186"/>
      <c r="QG124" s="176"/>
      <c r="QH124" s="191"/>
      <c r="QI124" s="186"/>
      <c r="QJ124" s="186"/>
      <c r="QK124" s="176"/>
      <c r="QL124" s="191"/>
      <c r="QM124" s="186"/>
      <c r="QN124" s="186"/>
      <c r="QO124" s="176"/>
      <c r="QP124" s="191"/>
      <c r="QQ124" s="186"/>
      <c r="QR124" s="186"/>
      <c r="QS124" s="176"/>
      <c r="QT124" s="191"/>
      <c r="QU124" s="186"/>
      <c r="QV124" s="186"/>
      <c r="QW124" s="176"/>
      <c r="QX124" s="191"/>
      <c r="QY124" s="186"/>
      <c r="QZ124" s="186"/>
      <c r="RA124" s="176"/>
      <c r="RB124" s="191"/>
      <c r="RC124" s="186"/>
      <c r="RD124" s="186"/>
      <c r="RE124" s="176"/>
      <c r="RF124" s="191"/>
      <c r="RG124" s="186"/>
      <c r="RH124" s="186"/>
      <c r="RI124" s="176"/>
      <c r="RJ124" s="191"/>
      <c r="RK124" s="186"/>
      <c r="RL124" s="186"/>
      <c r="RM124" s="176"/>
      <c r="RN124" s="191"/>
      <c r="RO124" s="186"/>
      <c r="RP124" s="186"/>
      <c r="RQ124" s="176"/>
      <c r="RR124" s="191"/>
      <c r="RS124" s="186"/>
      <c r="RT124" s="186"/>
      <c r="RU124" s="176"/>
      <c r="RV124" s="191"/>
      <c r="RW124" s="186"/>
      <c r="RX124" s="186"/>
      <c r="RY124" s="176"/>
      <c r="RZ124" s="191"/>
      <c r="SA124" s="186"/>
      <c r="SB124" s="186"/>
      <c r="SC124" s="176"/>
      <c r="SD124" s="191"/>
      <c r="SE124" s="186"/>
      <c r="SF124" s="186"/>
      <c r="SG124" s="176"/>
      <c r="SH124" s="191"/>
      <c r="SI124" s="186"/>
      <c r="SJ124" s="186"/>
      <c r="SK124" s="176"/>
      <c r="SL124" s="191"/>
      <c r="SM124" s="186"/>
      <c r="SN124" s="186"/>
      <c r="SO124" s="176"/>
      <c r="SP124" s="191"/>
      <c r="SQ124" s="186"/>
      <c r="SR124" s="186"/>
      <c r="SS124" s="176"/>
      <c r="ST124" s="191"/>
      <c r="SU124" s="186"/>
      <c r="SV124" s="186"/>
      <c r="SW124" s="176"/>
      <c r="SX124" s="191"/>
      <c r="SY124" s="186"/>
      <c r="SZ124" s="186"/>
      <c r="TA124" s="176"/>
      <c r="TB124" s="191"/>
      <c r="TC124" s="186"/>
      <c r="TD124" s="186"/>
      <c r="TE124" s="176"/>
      <c r="TF124" s="191"/>
      <c r="TG124" s="186"/>
      <c r="TH124" s="186"/>
      <c r="TI124" s="176"/>
      <c r="TJ124" s="191"/>
      <c r="TK124" s="186"/>
      <c r="TL124" s="186"/>
      <c r="TM124" s="176"/>
      <c r="TN124" s="191"/>
      <c r="TO124" s="186"/>
      <c r="TP124" s="186"/>
      <c r="TQ124" s="176"/>
      <c r="TR124" s="191"/>
      <c r="TS124" s="186"/>
      <c r="TT124" s="186"/>
      <c r="TU124" s="176"/>
      <c r="TV124" s="191"/>
      <c r="TW124" s="186"/>
      <c r="TX124" s="186"/>
      <c r="TY124" s="176"/>
      <c r="TZ124" s="191"/>
      <c r="UA124" s="186"/>
      <c r="UB124" s="186"/>
      <c r="UC124" s="176"/>
      <c r="UD124" s="191"/>
      <c r="UE124" s="186"/>
      <c r="UF124" s="186"/>
      <c r="UG124" s="176"/>
      <c r="UH124" s="191"/>
      <c r="UI124" s="186"/>
      <c r="UJ124" s="186"/>
      <c r="UK124" s="176"/>
      <c r="UL124" s="191"/>
      <c r="UM124" s="186"/>
      <c r="UN124" s="186"/>
      <c r="UO124" s="176"/>
      <c r="UP124" s="191"/>
      <c r="UQ124" s="186"/>
      <c r="UR124" s="186"/>
      <c r="US124" s="176"/>
      <c r="UT124" s="191"/>
      <c r="UU124" s="186"/>
      <c r="UV124" s="186"/>
      <c r="UW124" s="176"/>
      <c r="UX124" s="191"/>
      <c r="UY124" s="186"/>
      <c r="UZ124" s="186"/>
      <c r="VA124" s="176"/>
      <c r="VB124" s="191"/>
      <c r="VC124" s="186"/>
      <c r="VD124" s="186"/>
      <c r="VE124" s="176"/>
      <c r="VF124" s="191"/>
      <c r="VG124" s="186"/>
      <c r="VH124" s="186"/>
      <c r="VI124" s="176"/>
      <c r="VJ124" s="191"/>
      <c r="VK124" s="186"/>
      <c r="VL124" s="186"/>
      <c r="VM124" s="176"/>
      <c r="VN124" s="191"/>
      <c r="VO124" s="186"/>
      <c r="VP124" s="186"/>
      <c r="VQ124" s="176"/>
      <c r="VR124" s="191"/>
      <c r="VS124" s="186"/>
      <c r="VT124" s="186"/>
      <c r="VU124" s="176"/>
      <c r="VV124" s="191"/>
      <c r="VW124" s="186"/>
      <c r="VX124" s="186"/>
      <c r="VY124" s="176"/>
      <c r="VZ124" s="191"/>
      <c r="WA124" s="186"/>
      <c r="WB124" s="186"/>
      <c r="WC124" s="176"/>
      <c r="WD124" s="191"/>
      <c r="WE124" s="186"/>
      <c r="WF124" s="186"/>
      <c r="WG124" s="176"/>
      <c r="WH124" s="191"/>
      <c r="WI124" s="186"/>
      <c r="WJ124" s="186"/>
      <c r="WK124" s="176"/>
      <c r="WL124" s="191"/>
      <c r="WM124" s="186"/>
      <c r="WN124" s="186"/>
      <c r="WO124" s="176"/>
      <c r="WP124" s="191"/>
      <c r="WQ124" s="186"/>
      <c r="WR124" s="186"/>
      <c r="WS124" s="176"/>
      <c r="WT124" s="191"/>
      <c r="WU124" s="186"/>
      <c r="WV124" s="186"/>
      <c r="WW124" s="176"/>
      <c r="WX124" s="191"/>
      <c r="WY124" s="186"/>
      <c r="WZ124" s="186"/>
      <c r="XA124" s="176"/>
      <c r="XB124" s="191"/>
      <c r="XC124" s="186"/>
      <c r="XD124" s="186"/>
      <c r="XE124" s="176"/>
      <c r="XF124" s="191"/>
      <c r="XG124" s="186"/>
      <c r="XH124" s="186"/>
      <c r="XI124" s="176"/>
      <c r="XJ124" s="191"/>
      <c r="XK124" s="186"/>
      <c r="XL124" s="186"/>
      <c r="XM124" s="176"/>
      <c r="XN124" s="191"/>
      <c r="XO124" s="186"/>
      <c r="XP124" s="186"/>
      <c r="XQ124" s="176"/>
      <c r="XR124" s="191"/>
      <c r="XS124" s="186"/>
      <c r="XT124" s="186"/>
      <c r="XU124" s="176"/>
      <c r="XV124" s="191"/>
      <c r="XW124" s="186"/>
      <c r="XX124" s="186"/>
      <c r="XY124" s="176"/>
      <c r="XZ124" s="191"/>
      <c r="YA124" s="186"/>
      <c r="YB124" s="186"/>
      <c r="YC124" s="176"/>
      <c r="YD124" s="191"/>
      <c r="YE124" s="186"/>
      <c r="YF124" s="186"/>
      <c r="YG124" s="176"/>
      <c r="YH124" s="191"/>
      <c r="YI124" s="186"/>
      <c r="YJ124" s="186"/>
      <c r="YK124" s="176"/>
      <c r="YL124" s="191"/>
      <c r="YM124" s="186"/>
      <c r="YN124" s="186"/>
      <c r="YO124" s="176"/>
      <c r="YP124" s="191"/>
      <c r="YQ124" s="186"/>
      <c r="YR124" s="186"/>
      <c r="YS124" s="176"/>
      <c r="YT124" s="191"/>
      <c r="YU124" s="186"/>
      <c r="YV124" s="186"/>
      <c r="YW124" s="176"/>
      <c r="YX124" s="191"/>
      <c r="YY124" s="186"/>
      <c r="YZ124" s="186"/>
      <c r="ZA124" s="176"/>
      <c r="ZB124" s="191"/>
      <c r="ZC124" s="186"/>
      <c r="ZD124" s="186"/>
      <c r="ZE124" s="176"/>
      <c r="ZF124" s="191"/>
      <c r="ZG124" s="186"/>
      <c r="ZH124" s="186"/>
      <c r="ZI124" s="176"/>
      <c r="ZJ124" s="191"/>
      <c r="ZK124" s="186"/>
      <c r="ZL124" s="186"/>
      <c r="ZM124" s="176"/>
      <c r="ZN124" s="191"/>
      <c r="ZO124" s="186"/>
      <c r="ZP124" s="186"/>
      <c r="ZQ124" s="176"/>
      <c r="ZR124" s="191"/>
      <c r="ZS124" s="186"/>
      <c r="ZT124" s="186"/>
      <c r="ZU124" s="176"/>
      <c r="ZV124" s="191"/>
      <c r="ZW124" s="186"/>
      <c r="ZX124" s="186"/>
      <c r="ZY124" s="176"/>
      <c r="ZZ124" s="191"/>
      <c r="AAA124" s="186"/>
      <c r="AAB124" s="186"/>
      <c r="AAC124" s="176"/>
      <c r="AAD124" s="191"/>
      <c r="AAE124" s="186"/>
      <c r="AAF124" s="186"/>
      <c r="AAG124" s="176"/>
      <c r="AAH124" s="191"/>
      <c r="AAI124" s="186"/>
      <c r="AAJ124" s="186"/>
      <c r="AAK124" s="176"/>
      <c r="AAL124" s="191"/>
      <c r="AAM124" s="186"/>
      <c r="AAN124" s="186"/>
      <c r="AAO124" s="176"/>
      <c r="AAP124" s="191"/>
      <c r="AAQ124" s="186"/>
      <c r="AAR124" s="186"/>
      <c r="AAS124" s="176"/>
      <c r="AAT124" s="191"/>
      <c r="AAU124" s="186"/>
      <c r="AAV124" s="186"/>
      <c r="AAW124" s="176"/>
      <c r="AAX124" s="191"/>
      <c r="AAY124" s="186"/>
      <c r="AAZ124" s="186"/>
      <c r="ABA124" s="176"/>
      <c r="ABB124" s="191"/>
      <c r="ABC124" s="186"/>
      <c r="ABD124" s="186"/>
      <c r="ABE124" s="176"/>
      <c r="ABF124" s="191"/>
      <c r="ABG124" s="186"/>
      <c r="ABH124" s="186"/>
      <c r="ABI124" s="176"/>
      <c r="ABJ124" s="191"/>
      <c r="ABK124" s="186"/>
      <c r="ABL124" s="186"/>
      <c r="ABM124" s="176"/>
      <c r="ABN124" s="191"/>
      <c r="ABO124" s="186"/>
      <c r="ABP124" s="186"/>
      <c r="ABQ124" s="176"/>
      <c r="ABR124" s="191"/>
      <c r="ABS124" s="186"/>
      <c r="ABT124" s="186"/>
      <c r="ABU124" s="176"/>
      <c r="ABV124" s="191"/>
      <c r="ABW124" s="186"/>
      <c r="ABX124" s="186"/>
      <c r="ABY124" s="176"/>
      <c r="ABZ124" s="191"/>
      <c r="ACA124" s="186"/>
      <c r="ACB124" s="186"/>
      <c r="ACC124" s="176"/>
      <c r="ACD124" s="191"/>
      <c r="ACE124" s="186"/>
      <c r="ACF124" s="186"/>
      <c r="ACG124" s="176"/>
      <c r="ACH124" s="191"/>
      <c r="ACI124" s="186"/>
      <c r="ACJ124" s="186"/>
      <c r="ACK124" s="176"/>
      <c r="ACL124" s="191"/>
      <c r="ACM124" s="186"/>
      <c r="ACN124" s="186"/>
      <c r="ACO124" s="176"/>
      <c r="ACP124" s="191"/>
      <c r="ACQ124" s="186"/>
      <c r="ACR124" s="186"/>
      <c r="ACS124" s="176"/>
      <c r="ACT124" s="191"/>
      <c r="ACU124" s="186"/>
      <c r="ACV124" s="186"/>
      <c r="ACW124" s="176"/>
      <c r="ACX124" s="191"/>
      <c r="ACY124" s="186"/>
      <c r="ACZ124" s="186"/>
      <c r="ADA124" s="176"/>
      <c r="ADB124" s="191"/>
      <c r="ADC124" s="186"/>
      <c r="ADD124" s="186"/>
      <c r="ADE124" s="176"/>
      <c r="ADF124" s="191"/>
      <c r="ADG124" s="186"/>
      <c r="ADH124" s="186"/>
      <c r="ADI124" s="176"/>
      <c r="ADJ124" s="191"/>
      <c r="ADK124" s="186"/>
      <c r="ADL124" s="186"/>
      <c r="ADM124" s="176"/>
      <c r="ADN124" s="191"/>
      <c r="ADO124" s="186"/>
      <c r="ADP124" s="186"/>
      <c r="ADQ124" s="176"/>
      <c r="ADR124" s="191"/>
      <c r="ADS124" s="186"/>
      <c r="ADT124" s="186"/>
      <c r="ADU124" s="176"/>
      <c r="ADV124" s="191"/>
      <c r="ADW124" s="186"/>
      <c r="ADX124" s="186"/>
      <c r="ADY124" s="176"/>
      <c r="ADZ124" s="191"/>
      <c r="AEA124" s="186"/>
      <c r="AEB124" s="186"/>
      <c r="AEC124" s="176"/>
      <c r="AED124" s="191"/>
      <c r="AEE124" s="186"/>
      <c r="AEF124" s="186"/>
      <c r="AEG124" s="176"/>
      <c r="AEH124" s="191"/>
      <c r="AEI124" s="186"/>
      <c r="AEJ124" s="186"/>
      <c r="AEK124" s="176"/>
      <c r="AEL124" s="191"/>
      <c r="AEM124" s="186"/>
      <c r="AEN124" s="186"/>
      <c r="AEO124" s="176"/>
      <c r="AEP124" s="191"/>
      <c r="AEQ124" s="186"/>
      <c r="AER124" s="186"/>
      <c r="AES124" s="176"/>
      <c r="AET124" s="191"/>
      <c r="AEU124" s="186"/>
      <c r="AEV124" s="186"/>
      <c r="AEW124" s="176"/>
      <c r="AEX124" s="191"/>
      <c r="AEY124" s="186"/>
      <c r="AEZ124" s="186"/>
      <c r="AFA124" s="176"/>
      <c r="AFB124" s="191"/>
      <c r="AFC124" s="186"/>
      <c r="AFD124" s="186"/>
      <c r="AFE124" s="176"/>
      <c r="AFF124" s="191"/>
      <c r="AFG124" s="186"/>
      <c r="AFH124" s="186"/>
      <c r="AFI124" s="176"/>
      <c r="AFJ124" s="191"/>
      <c r="AFK124" s="186"/>
      <c r="AFL124" s="186"/>
      <c r="AFM124" s="176"/>
      <c r="AFN124" s="191"/>
      <c r="AFO124" s="186"/>
      <c r="AFP124" s="186"/>
      <c r="AFQ124" s="176"/>
      <c r="AFR124" s="191"/>
      <c r="AFS124" s="186"/>
      <c r="AFT124" s="186"/>
      <c r="AFU124" s="176"/>
      <c r="AFV124" s="191"/>
      <c r="AFW124" s="186"/>
      <c r="AFX124" s="186"/>
      <c r="AFY124" s="176"/>
      <c r="AFZ124" s="191"/>
      <c r="AGA124" s="186"/>
      <c r="AGB124" s="186"/>
      <c r="AGC124" s="176"/>
      <c r="AGD124" s="191"/>
      <c r="AGE124" s="186"/>
      <c r="AGF124" s="186"/>
      <c r="AGG124" s="176"/>
      <c r="AGH124" s="191"/>
      <c r="AGI124" s="186"/>
      <c r="AGJ124" s="186"/>
      <c r="AGK124" s="176"/>
      <c r="AGL124" s="191"/>
      <c r="AGM124" s="186"/>
      <c r="AGN124" s="186"/>
      <c r="AGO124" s="176"/>
      <c r="AGP124" s="191"/>
      <c r="AGQ124" s="186"/>
      <c r="AGR124" s="186"/>
      <c r="AGS124" s="176"/>
      <c r="AGT124" s="191"/>
      <c r="AGU124" s="186"/>
      <c r="AGV124" s="186"/>
      <c r="AGW124" s="176"/>
      <c r="AGX124" s="191"/>
      <c r="AGY124" s="186"/>
      <c r="AGZ124" s="186"/>
      <c r="AHA124" s="176"/>
      <c r="AHB124" s="191"/>
      <c r="AHC124" s="186"/>
      <c r="AHD124" s="186"/>
      <c r="AHE124" s="176"/>
      <c r="AHF124" s="191"/>
      <c r="AHG124" s="186"/>
      <c r="AHH124" s="186"/>
      <c r="AHI124" s="176"/>
      <c r="AHJ124" s="191"/>
      <c r="AHK124" s="186"/>
      <c r="AHL124" s="186"/>
      <c r="AHM124" s="176"/>
      <c r="AHN124" s="191"/>
      <c r="AHO124" s="186"/>
      <c r="AHP124" s="186"/>
      <c r="AHQ124" s="176"/>
      <c r="AHR124" s="191"/>
      <c r="AHS124" s="186"/>
      <c r="AHT124" s="186"/>
      <c r="AHU124" s="176"/>
      <c r="AHV124" s="191"/>
      <c r="AHW124" s="186"/>
      <c r="AHX124" s="186"/>
      <c r="AHY124" s="176"/>
      <c r="AHZ124" s="191"/>
      <c r="AIA124" s="186"/>
      <c r="AIB124" s="186"/>
      <c r="AIC124" s="176"/>
      <c r="AID124" s="191"/>
      <c r="AIE124" s="186"/>
      <c r="AIF124" s="186"/>
      <c r="AIG124" s="176"/>
      <c r="AIH124" s="191"/>
      <c r="AII124" s="186"/>
      <c r="AIJ124" s="186"/>
      <c r="AIK124" s="176"/>
      <c r="AIL124" s="191"/>
      <c r="AIM124" s="186"/>
      <c r="AIN124" s="186"/>
      <c r="AIO124" s="176"/>
      <c r="AIP124" s="191"/>
      <c r="AIQ124" s="186"/>
      <c r="AIR124" s="186"/>
      <c r="AIS124" s="176"/>
      <c r="AIT124" s="191"/>
      <c r="AIU124" s="186"/>
      <c r="AIV124" s="186"/>
      <c r="AIW124" s="176"/>
      <c r="AIX124" s="191"/>
      <c r="AIY124" s="186"/>
      <c r="AIZ124" s="186"/>
      <c r="AJA124" s="176"/>
      <c r="AJB124" s="191"/>
      <c r="AJC124" s="186"/>
      <c r="AJD124" s="186"/>
      <c r="AJE124" s="176"/>
      <c r="AJF124" s="191"/>
      <c r="AJG124" s="186"/>
      <c r="AJH124" s="186"/>
      <c r="AJI124" s="176"/>
      <c r="AJJ124" s="191"/>
      <c r="AJK124" s="186"/>
      <c r="AJL124" s="186"/>
      <c r="AJM124" s="176"/>
      <c r="AJN124" s="191"/>
      <c r="AJO124" s="186"/>
      <c r="AJP124" s="186"/>
      <c r="AJQ124" s="176"/>
      <c r="AJR124" s="191"/>
      <c r="AJS124" s="186"/>
      <c r="AJT124" s="186"/>
      <c r="AJU124" s="176"/>
      <c r="AJV124" s="191"/>
      <c r="AJW124" s="186"/>
      <c r="AJX124" s="186"/>
      <c r="AJY124" s="176"/>
      <c r="AJZ124" s="191"/>
      <c r="AKA124" s="186"/>
      <c r="AKB124" s="186"/>
      <c r="AKC124" s="176"/>
      <c r="AKD124" s="191"/>
      <c r="AKE124" s="186"/>
      <c r="AKF124" s="186"/>
      <c r="AKG124" s="176"/>
      <c r="AKH124" s="191"/>
      <c r="AKI124" s="186"/>
      <c r="AKJ124" s="186"/>
      <c r="AKK124" s="176"/>
      <c r="AKL124" s="191"/>
      <c r="AKM124" s="186"/>
      <c r="AKN124" s="186"/>
      <c r="AKO124" s="176"/>
      <c r="AKP124" s="191"/>
      <c r="AKQ124" s="186"/>
      <c r="AKR124" s="186"/>
      <c r="AKS124" s="176"/>
      <c r="AKT124" s="191"/>
      <c r="AKU124" s="186"/>
      <c r="AKV124" s="186"/>
      <c r="AKW124" s="176"/>
      <c r="AKX124" s="191"/>
      <c r="AKY124" s="186"/>
      <c r="AKZ124" s="186"/>
      <c r="ALA124" s="176"/>
      <c r="ALB124" s="191"/>
      <c r="ALC124" s="186"/>
      <c r="ALD124" s="186"/>
      <c r="ALE124" s="176"/>
      <c r="ALF124" s="191"/>
      <c r="ALG124" s="186"/>
      <c r="ALH124" s="186"/>
      <c r="ALI124" s="176"/>
      <c r="ALJ124" s="191"/>
      <c r="ALK124" s="186"/>
      <c r="ALL124" s="186"/>
      <c r="ALM124" s="176"/>
      <c r="ALN124" s="191"/>
      <c r="ALO124" s="186"/>
      <c r="ALP124" s="186"/>
      <c r="ALQ124" s="176"/>
      <c r="ALR124" s="191"/>
      <c r="ALS124" s="186"/>
      <c r="ALT124" s="186"/>
      <c r="ALU124" s="176"/>
      <c r="ALV124" s="191"/>
      <c r="ALW124" s="186"/>
      <c r="ALX124" s="186"/>
      <c r="ALY124" s="176"/>
      <c r="ALZ124" s="191"/>
      <c r="AMA124" s="186"/>
      <c r="AMB124" s="186"/>
      <c r="AMC124" s="176"/>
      <c r="AMD124" s="191"/>
      <c r="AME124" s="186"/>
      <c r="AMF124" s="186"/>
      <c r="AMG124" s="176"/>
      <c r="AMH124" s="191"/>
      <c r="AMI124" s="186"/>
      <c r="AMJ124" s="186"/>
      <c r="AMK124" s="176"/>
      <c r="AML124" s="191"/>
      <c r="AMM124" s="186"/>
      <c r="AMN124" s="186"/>
      <c r="AMO124" s="176"/>
      <c r="AMP124" s="191"/>
      <c r="AMQ124" s="186"/>
      <c r="AMR124" s="186"/>
      <c r="AMS124" s="176"/>
      <c r="AMT124" s="191"/>
      <c r="AMU124" s="186"/>
      <c r="AMV124" s="186"/>
      <c r="AMW124" s="176"/>
      <c r="AMX124" s="191"/>
      <c r="AMY124" s="186"/>
      <c r="AMZ124" s="186"/>
      <c r="ANA124" s="176"/>
      <c r="ANB124" s="191"/>
      <c r="ANC124" s="186"/>
      <c r="AND124" s="186"/>
      <c r="ANE124" s="176"/>
      <c r="ANF124" s="191"/>
      <c r="ANG124" s="186"/>
      <c r="ANH124" s="186"/>
      <c r="ANI124" s="176"/>
      <c r="ANJ124" s="191"/>
      <c r="ANK124" s="186"/>
      <c r="ANL124" s="186"/>
      <c r="ANM124" s="176"/>
      <c r="ANN124" s="191"/>
      <c r="ANO124" s="186"/>
      <c r="ANP124" s="186"/>
      <c r="ANQ124" s="176"/>
      <c r="ANR124" s="191"/>
      <c r="ANS124" s="186"/>
      <c r="ANT124" s="186"/>
      <c r="ANU124" s="176"/>
      <c r="ANV124" s="191"/>
      <c r="ANW124" s="186"/>
      <c r="ANX124" s="186"/>
      <c r="ANY124" s="176"/>
      <c r="ANZ124" s="191"/>
      <c r="AOA124" s="186"/>
      <c r="AOB124" s="186"/>
      <c r="AOC124" s="176"/>
      <c r="AOD124" s="191"/>
      <c r="AOE124" s="186"/>
      <c r="AOF124" s="186"/>
      <c r="AOG124" s="176"/>
      <c r="AOH124" s="191"/>
      <c r="AOI124" s="186"/>
      <c r="AOJ124" s="186"/>
      <c r="AOK124" s="176"/>
      <c r="AOL124" s="191"/>
      <c r="AOM124" s="186"/>
      <c r="AON124" s="186"/>
      <c r="AOO124" s="176"/>
      <c r="AOP124" s="191"/>
      <c r="AOQ124" s="186"/>
      <c r="AOR124" s="186"/>
      <c r="AOS124" s="176"/>
      <c r="AOT124" s="191"/>
      <c r="AOU124" s="186"/>
      <c r="AOV124" s="186"/>
      <c r="AOW124" s="176"/>
      <c r="AOX124" s="191"/>
      <c r="AOY124" s="186"/>
      <c r="AOZ124" s="186"/>
      <c r="APA124" s="176"/>
      <c r="APB124" s="191"/>
      <c r="APC124" s="186"/>
      <c r="APD124" s="186"/>
      <c r="APE124" s="176"/>
      <c r="APF124" s="191"/>
      <c r="APG124" s="186"/>
      <c r="APH124" s="186"/>
      <c r="API124" s="176"/>
      <c r="APJ124" s="191"/>
      <c r="APK124" s="186"/>
      <c r="APL124" s="186"/>
      <c r="APM124" s="176"/>
      <c r="APN124" s="191"/>
      <c r="APO124" s="186"/>
      <c r="APP124" s="186"/>
      <c r="APQ124" s="176"/>
      <c r="APR124" s="191"/>
      <c r="APS124" s="186"/>
      <c r="APT124" s="186"/>
      <c r="APU124" s="176"/>
      <c r="APV124" s="191"/>
      <c r="APW124" s="186"/>
      <c r="APX124" s="186"/>
      <c r="APY124" s="176"/>
      <c r="APZ124" s="191"/>
      <c r="AQA124" s="186"/>
      <c r="AQB124" s="186"/>
      <c r="AQC124" s="176"/>
      <c r="AQD124" s="191"/>
      <c r="AQE124" s="186"/>
      <c r="AQF124" s="186"/>
      <c r="AQG124" s="176"/>
      <c r="AQH124" s="191"/>
      <c r="AQI124" s="186"/>
      <c r="AQJ124" s="186"/>
      <c r="AQK124" s="176"/>
      <c r="AQL124" s="191"/>
      <c r="AQM124" s="186"/>
      <c r="AQN124" s="186"/>
      <c r="AQO124" s="176"/>
      <c r="AQP124" s="191"/>
      <c r="AQQ124" s="186"/>
      <c r="AQR124" s="186"/>
      <c r="AQS124" s="176"/>
      <c r="AQT124" s="191"/>
      <c r="AQU124" s="186"/>
      <c r="AQV124" s="186"/>
      <c r="AQW124" s="176"/>
      <c r="AQX124" s="191"/>
      <c r="AQY124" s="186"/>
      <c r="AQZ124" s="186"/>
      <c r="ARA124" s="176"/>
      <c r="ARB124" s="191"/>
      <c r="ARC124" s="186"/>
      <c r="ARD124" s="186"/>
      <c r="ARE124" s="176"/>
      <c r="ARF124" s="191"/>
      <c r="ARG124" s="186"/>
      <c r="ARH124" s="186"/>
      <c r="ARI124" s="176"/>
      <c r="ARJ124" s="191"/>
      <c r="ARK124" s="186"/>
      <c r="ARL124" s="186"/>
      <c r="ARM124" s="176"/>
      <c r="ARN124" s="191"/>
      <c r="ARO124" s="186"/>
      <c r="ARP124" s="186"/>
      <c r="ARQ124" s="176"/>
      <c r="ARR124" s="191"/>
      <c r="ARS124" s="186"/>
      <c r="ART124" s="186"/>
      <c r="ARU124" s="176"/>
      <c r="ARV124" s="191"/>
      <c r="ARW124" s="186"/>
      <c r="ARX124" s="186"/>
      <c r="ARY124" s="176"/>
      <c r="ARZ124" s="191"/>
      <c r="ASA124" s="186"/>
      <c r="ASB124" s="186"/>
      <c r="ASC124" s="176"/>
      <c r="ASD124" s="191"/>
      <c r="ASE124" s="186"/>
      <c r="ASF124" s="186"/>
      <c r="ASG124" s="176"/>
      <c r="ASH124" s="191"/>
      <c r="ASI124" s="186"/>
      <c r="ASJ124" s="186"/>
      <c r="ASK124" s="176"/>
      <c r="ASL124" s="191"/>
      <c r="ASM124" s="186"/>
      <c r="ASN124" s="186"/>
      <c r="ASO124" s="176"/>
      <c r="ASP124" s="191"/>
      <c r="ASQ124" s="186"/>
      <c r="ASR124" s="186"/>
      <c r="ASS124" s="176"/>
      <c r="AST124" s="191"/>
      <c r="ASU124" s="186"/>
      <c r="ASV124" s="186"/>
      <c r="ASW124" s="176"/>
      <c r="ASX124" s="191"/>
      <c r="ASY124" s="186"/>
      <c r="ASZ124" s="186"/>
      <c r="ATA124" s="176"/>
      <c r="ATB124" s="191"/>
      <c r="ATC124" s="186"/>
      <c r="ATD124" s="186"/>
      <c r="ATE124" s="176"/>
      <c r="ATF124" s="191"/>
      <c r="ATG124" s="186"/>
      <c r="ATH124" s="186"/>
      <c r="ATI124" s="176"/>
      <c r="ATJ124" s="191"/>
      <c r="ATK124" s="186"/>
      <c r="ATL124" s="186"/>
      <c r="ATM124" s="176"/>
      <c r="ATN124" s="191"/>
      <c r="ATO124" s="186"/>
      <c r="ATP124" s="186"/>
      <c r="ATQ124" s="176"/>
      <c r="ATR124" s="191"/>
      <c r="ATS124" s="186"/>
      <c r="ATT124" s="186"/>
      <c r="ATU124" s="176"/>
      <c r="ATV124" s="191"/>
      <c r="ATW124" s="186"/>
      <c r="ATX124" s="186"/>
      <c r="ATY124" s="176"/>
      <c r="ATZ124" s="191"/>
      <c r="AUA124" s="186"/>
      <c r="AUB124" s="186"/>
      <c r="AUC124" s="176"/>
      <c r="AUD124" s="191"/>
      <c r="AUE124" s="186"/>
      <c r="AUF124" s="186"/>
      <c r="AUG124" s="176"/>
      <c r="AUH124" s="191"/>
      <c r="AUI124" s="186"/>
      <c r="AUJ124" s="186"/>
      <c r="AUK124" s="176"/>
      <c r="AUL124" s="191"/>
      <c r="AUM124" s="186"/>
      <c r="AUN124" s="186"/>
      <c r="AUO124" s="176"/>
      <c r="AUP124" s="191"/>
      <c r="AUQ124" s="186"/>
      <c r="AUR124" s="186"/>
      <c r="AUS124" s="176"/>
      <c r="AUT124" s="191"/>
      <c r="AUU124" s="186"/>
      <c r="AUV124" s="186"/>
      <c r="AUW124" s="176"/>
      <c r="AUX124" s="191"/>
      <c r="AUY124" s="186"/>
      <c r="AUZ124" s="186"/>
      <c r="AVA124" s="176"/>
      <c r="AVB124" s="191"/>
      <c r="AVC124" s="186"/>
      <c r="AVD124" s="186"/>
      <c r="AVE124" s="176"/>
      <c r="AVF124" s="191"/>
      <c r="AVG124" s="186"/>
      <c r="AVH124" s="186"/>
      <c r="AVI124" s="176"/>
      <c r="AVJ124" s="191"/>
      <c r="AVK124" s="186"/>
      <c r="AVL124" s="186"/>
      <c r="AVM124" s="176"/>
      <c r="AVN124" s="191"/>
      <c r="AVO124" s="186"/>
      <c r="AVP124" s="186"/>
      <c r="AVQ124" s="176"/>
      <c r="AVR124" s="191"/>
      <c r="AVS124" s="186"/>
      <c r="AVT124" s="186"/>
      <c r="AVU124" s="176"/>
      <c r="AVV124" s="191"/>
      <c r="AVW124" s="186"/>
      <c r="AVX124" s="186"/>
      <c r="AVY124" s="176"/>
      <c r="AVZ124" s="191"/>
      <c r="AWA124" s="186"/>
      <c r="AWB124" s="186"/>
      <c r="AWC124" s="176"/>
      <c r="AWD124" s="191"/>
      <c r="AWE124" s="186"/>
      <c r="AWF124" s="186"/>
      <c r="AWG124" s="176"/>
      <c r="AWH124" s="191"/>
      <c r="AWI124" s="186"/>
      <c r="AWJ124" s="186"/>
      <c r="AWK124" s="176"/>
      <c r="AWL124" s="191"/>
      <c r="AWM124" s="186"/>
      <c r="AWN124" s="186"/>
      <c r="AWO124" s="176"/>
      <c r="AWP124" s="191"/>
      <c r="AWQ124" s="186"/>
      <c r="AWR124" s="186"/>
      <c r="AWS124" s="176"/>
      <c r="AWT124" s="191"/>
      <c r="AWU124" s="186"/>
      <c r="AWV124" s="186"/>
      <c r="AWW124" s="176"/>
      <c r="AWX124" s="191"/>
      <c r="AWY124" s="186"/>
      <c r="AWZ124" s="186"/>
      <c r="AXA124" s="176"/>
      <c r="AXB124" s="191"/>
      <c r="AXC124" s="186"/>
      <c r="AXD124" s="186"/>
      <c r="AXE124" s="176"/>
      <c r="AXF124" s="191"/>
      <c r="AXG124" s="186"/>
      <c r="AXH124" s="186"/>
      <c r="AXI124" s="176"/>
      <c r="AXJ124" s="191"/>
      <c r="AXK124" s="186"/>
      <c r="AXL124" s="186"/>
      <c r="AXM124" s="176"/>
      <c r="AXN124" s="191"/>
      <c r="AXO124" s="186"/>
      <c r="AXP124" s="186"/>
      <c r="AXQ124" s="176"/>
      <c r="AXR124" s="191"/>
      <c r="AXS124" s="186"/>
      <c r="AXT124" s="186"/>
      <c r="AXU124" s="176"/>
      <c r="AXV124" s="191"/>
      <c r="AXW124" s="186"/>
      <c r="AXX124" s="186"/>
      <c r="AXY124" s="176"/>
      <c r="AXZ124" s="191"/>
      <c r="AYA124" s="186"/>
      <c r="AYB124" s="186"/>
      <c r="AYC124" s="176"/>
      <c r="AYD124" s="191"/>
      <c r="AYE124" s="186"/>
      <c r="AYF124" s="186"/>
      <c r="AYG124" s="176"/>
      <c r="AYH124" s="191"/>
      <c r="AYI124" s="186"/>
      <c r="AYJ124" s="186"/>
      <c r="AYK124" s="176"/>
      <c r="AYL124" s="191"/>
      <c r="AYM124" s="186"/>
      <c r="AYN124" s="186"/>
      <c r="AYO124" s="176"/>
      <c r="AYP124" s="191"/>
      <c r="AYQ124" s="186"/>
      <c r="AYR124" s="186"/>
      <c r="AYS124" s="176"/>
      <c r="AYT124" s="191"/>
      <c r="AYU124" s="186"/>
      <c r="AYV124" s="186"/>
      <c r="AYW124" s="176"/>
      <c r="AYX124" s="191"/>
      <c r="AYY124" s="186"/>
      <c r="AYZ124" s="186"/>
      <c r="AZA124" s="176"/>
      <c r="AZB124" s="191"/>
      <c r="AZC124" s="186"/>
      <c r="AZD124" s="186"/>
      <c r="AZE124" s="176"/>
      <c r="AZF124" s="191"/>
      <c r="AZG124" s="186"/>
      <c r="AZH124" s="186"/>
      <c r="AZI124" s="176"/>
      <c r="AZJ124" s="191"/>
      <c r="AZK124" s="186"/>
      <c r="AZL124" s="186"/>
      <c r="AZM124" s="176"/>
      <c r="AZN124" s="191"/>
      <c r="AZO124" s="186"/>
      <c r="AZP124" s="186"/>
      <c r="AZQ124" s="176"/>
      <c r="AZR124" s="191"/>
      <c r="AZS124" s="186"/>
      <c r="AZT124" s="186"/>
      <c r="AZU124" s="176"/>
      <c r="AZV124" s="191"/>
      <c r="AZW124" s="186"/>
      <c r="AZX124" s="186"/>
      <c r="AZY124" s="176"/>
      <c r="AZZ124" s="191"/>
      <c r="BAA124" s="186"/>
      <c r="BAB124" s="186"/>
      <c r="BAC124" s="176"/>
      <c r="BAD124" s="191"/>
      <c r="BAE124" s="186"/>
      <c r="BAF124" s="186"/>
      <c r="BAG124" s="176"/>
      <c r="BAH124" s="191"/>
      <c r="BAI124" s="186"/>
      <c r="BAJ124" s="186"/>
      <c r="BAK124" s="176"/>
      <c r="BAL124" s="191"/>
      <c r="BAM124" s="186"/>
      <c r="BAN124" s="186"/>
      <c r="BAO124" s="176"/>
      <c r="BAP124" s="191"/>
      <c r="BAQ124" s="186"/>
      <c r="BAR124" s="186"/>
      <c r="BAS124" s="176"/>
      <c r="BAT124" s="191"/>
      <c r="BAU124" s="186"/>
      <c r="BAV124" s="186"/>
      <c r="BAW124" s="176"/>
      <c r="BAX124" s="191"/>
      <c r="BAY124" s="186"/>
      <c r="BAZ124" s="186"/>
      <c r="BBA124" s="176"/>
      <c r="BBB124" s="191"/>
      <c r="BBC124" s="186"/>
      <c r="BBD124" s="186"/>
      <c r="BBE124" s="176"/>
      <c r="BBF124" s="191"/>
      <c r="BBG124" s="186"/>
      <c r="BBH124" s="186"/>
      <c r="BBI124" s="176"/>
      <c r="BBJ124" s="191"/>
      <c r="BBK124" s="186"/>
      <c r="BBL124" s="186"/>
      <c r="BBM124" s="176"/>
      <c r="BBN124" s="191"/>
      <c r="BBO124" s="186"/>
      <c r="BBP124" s="186"/>
      <c r="BBQ124" s="176"/>
      <c r="BBR124" s="191"/>
      <c r="BBS124" s="186"/>
      <c r="BBT124" s="186"/>
      <c r="BBU124" s="176"/>
      <c r="BBV124" s="191"/>
      <c r="BBW124" s="186"/>
      <c r="BBX124" s="186"/>
      <c r="BBY124" s="176"/>
      <c r="BBZ124" s="191"/>
      <c r="BCA124" s="186"/>
      <c r="BCB124" s="186"/>
      <c r="BCC124" s="176"/>
      <c r="BCD124" s="191"/>
      <c r="BCE124" s="186"/>
      <c r="BCF124" s="186"/>
      <c r="BCG124" s="176"/>
      <c r="BCH124" s="191"/>
      <c r="BCI124" s="186"/>
      <c r="BCJ124" s="186"/>
      <c r="BCK124" s="176"/>
      <c r="BCL124" s="191"/>
      <c r="BCM124" s="186"/>
      <c r="BCN124" s="186"/>
      <c r="BCO124" s="176"/>
      <c r="BCP124" s="191"/>
      <c r="BCQ124" s="186"/>
      <c r="BCR124" s="186"/>
      <c r="BCS124" s="176"/>
      <c r="BCT124" s="191"/>
      <c r="BCU124" s="186"/>
      <c r="BCV124" s="186"/>
      <c r="BCW124" s="176"/>
      <c r="BCX124" s="191"/>
      <c r="BCY124" s="186"/>
      <c r="BCZ124" s="186"/>
      <c r="BDA124" s="176"/>
      <c r="BDB124" s="191"/>
      <c r="BDC124" s="186"/>
      <c r="BDD124" s="186"/>
      <c r="BDE124" s="176"/>
      <c r="BDF124" s="191"/>
      <c r="BDG124" s="186"/>
      <c r="BDH124" s="186"/>
      <c r="BDI124" s="176"/>
      <c r="BDJ124" s="191"/>
      <c r="BDK124" s="186"/>
      <c r="BDL124" s="186"/>
      <c r="BDM124" s="176"/>
      <c r="BDN124" s="191"/>
      <c r="BDO124" s="186"/>
      <c r="BDP124" s="186"/>
      <c r="BDQ124" s="176"/>
      <c r="BDR124" s="191"/>
      <c r="BDS124" s="186"/>
      <c r="BDT124" s="186"/>
      <c r="BDU124" s="176"/>
      <c r="BDV124" s="191"/>
      <c r="BDW124" s="186"/>
      <c r="BDX124" s="186"/>
      <c r="BDY124" s="176"/>
      <c r="BDZ124" s="191"/>
      <c r="BEA124" s="186"/>
      <c r="BEB124" s="186"/>
      <c r="BEC124" s="176"/>
      <c r="BED124" s="191"/>
      <c r="BEE124" s="186"/>
      <c r="BEF124" s="186"/>
      <c r="BEG124" s="176"/>
      <c r="BEH124" s="191"/>
      <c r="BEI124" s="186"/>
      <c r="BEJ124" s="186"/>
      <c r="BEK124" s="176"/>
      <c r="BEL124" s="191"/>
      <c r="BEM124" s="186"/>
      <c r="BEN124" s="186"/>
      <c r="BEO124" s="176"/>
      <c r="BEP124" s="191"/>
      <c r="BEQ124" s="186"/>
      <c r="BER124" s="186"/>
      <c r="BES124" s="176"/>
      <c r="BET124" s="191"/>
      <c r="BEU124" s="186"/>
      <c r="BEV124" s="186"/>
      <c r="BEW124" s="176"/>
      <c r="BEX124" s="191"/>
      <c r="BEY124" s="186"/>
      <c r="BEZ124" s="186"/>
      <c r="BFA124" s="176"/>
      <c r="BFB124" s="191"/>
      <c r="BFC124" s="186"/>
      <c r="BFD124" s="186"/>
      <c r="BFE124" s="176"/>
      <c r="BFF124" s="191"/>
      <c r="BFG124" s="186"/>
      <c r="BFH124" s="186"/>
      <c r="BFI124" s="176"/>
      <c r="BFJ124" s="191"/>
      <c r="BFK124" s="186"/>
      <c r="BFL124" s="186"/>
      <c r="BFM124" s="176"/>
      <c r="BFN124" s="191"/>
      <c r="BFO124" s="186"/>
      <c r="BFP124" s="186"/>
      <c r="BFQ124" s="176"/>
      <c r="BFR124" s="191"/>
      <c r="BFS124" s="186"/>
      <c r="BFT124" s="186"/>
      <c r="BFU124" s="176"/>
      <c r="BFV124" s="191"/>
      <c r="BFW124" s="186"/>
      <c r="BFX124" s="186"/>
      <c r="BFY124" s="176"/>
      <c r="BFZ124" s="191"/>
      <c r="BGA124" s="186"/>
      <c r="BGB124" s="186"/>
      <c r="BGC124" s="176"/>
      <c r="BGD124" s="191"/>
      <c r="BGE124" s="186"/>
      <c r="BGF124" s="186"/>
      <c r="BGG124" s="176"/>
      <c r="BGH124" s="191"/>
      <c r="BGI124" s="186"/>
      <c r="BGJ124" s="186"/>
      <c r="BGK124" s="176"/>
      <c r="BGL124" s="191"/>
      <c r="BGM124" s="186"/>
      <c r="BGN124" s="186"/>
      <c r="BGO124" s="176"/>
      <c r="BGP124" s="191"/>
      <c r="BGQ124" s="186"/>
      <c r="BGR124" s="186"/>
      <c r="BGS124" s="176"/>
      <c r="BGT124" s="191"/>
      <c r="BGU124" s="186"/>
      <c r="BGV124" s="186"/>
      <c r="BGW124" s="176"/>
      <c r="BGX124" s="191"/>
      <c r="BGY124" s="186"/>
      <c r="BGZ124" s="186"/>
      <c r="BHA124" s="176"/>
      <c r="BHB124" s="191"/>
      <c r="BHC124" s="186"/>
      <c r="BHD124" s="186"/>
      <c r="BHE124" s="176"/>
      <c r="BHF124" s="191"/>
      <c r="BHG124" s="186"/>
      <c r="BHH124" s="186"/>
      <c r="BHI124" s="176"/>
      <c r="BHJ124" s="191"/>
      <c r="BHK124" s="186"/>
      <c r="BHL124" s="186"/>
      <c r="BHM124" s="176"/>
      <c r="BHN124" s="191"/>
      <c r="BHO124" s="186"/>
      <c r="BHP124" s="186"/>
      <c r="BHQ124" s="176"/>
      <c r="BHR124" s="191"/>
      <c r="BHS124" s="186"/>
      <c r="BHT124" s="186"/>
      <c r="BHU124" s="176"/>
      <c r="BHV124" s="191"/>
      <c r="BHW124" s="186"/>
      <c r="BHX124" s="186"/>
      <c r="BHY124" s="176"/>
      <c r="BHZ124" s="191"/>
      <c r="BIA124" s="186"/>
      <c r="BIB124" s="186"/>
      <c r="BIC124" s="176"/>
      <c r="BID124" s="191"/>
      <c r="BIE124" s="186"/>
      <c r="BIF124" s="186"/>
      <c r="BIG124" s="176"/>
      <c r="BIH124" s="191"/>
      <c r="BII124" s="186"/>
      <c r="BIJ124" s="186"/>
      <c r="BIK124" s="176"/>
      <c r="BIL124" s="191"/>
      <c r="BIM124" s="186"/>
      <c r="BIN124" s="186"/>
      <c r="BIO124" s="176"/>
      <c r="BIP124" s="191"/>
      <c r="BIQ124" s="186"/>
      <c r="BIR124" s="186"/>
      <c r="BIS124" s="176"/>
      <c r="BIT124" s="191"/>
      <c r="BIU124" s="186"/>
      <c r="BIV124" s="186"/>
      <c r="BIW124" s="176"/>
      <c r="BIX124" s="191"/>
      <c r="BIY124" s="186"/>
      <c r="BIZ124" s="186"/>
      <c r="BJA124" s="176"/>
      <c r="BJB124" s="191"/>
      <c r="BJC124" s="186"/>
      <c r="BJD124" s="186"/>
      <c r="BJE124" s="176"/>
      <c r="BJF124" s="191"/>
      <c r="BJG124" s="186"/>
      <c r="BJH124" s="186"/>
      <c r="BJI124" s="176"/>
      <c r="BJJ124" s="191"/>
      <c r="BJK124" s="186"/>
      <c r="BJL124" s="186"/>
      <c r="BJM124" s="176"/>
      <c r="BJN124" s="191"/>
      <c r="BJO124" s="186"/>
      <c r="BJP124" s="186"/>
      <c r="BJQ124" s="176"/>
      <c r="BJR124" s="191"/>
      <c r="BJS124" s="186"/>
      <c r="BJT124" s="186"/>
      <c r="BJU124" s="176"/>
      <c r="BJV124" s="191"/>
      <c r="BJW124" s="186"/>
      <c r="BJX124" s="186"/>
      <c r="BJY124" s="176"/>
      <c r="BJZ124" s="191"/>
      <c r="BKA124" s="186"/>
      <c r="BKB124" s="186"/>
      <c r="BKC124" s="176"/>
      <c r="BKD124" s="191"/>
      <c r="BKE124" s="186"/>
      <c r="BKF124" s="186"/>
      <c r="BKG124" s="176"/>
      <c r="BKH124" s="191"/>
      <c r="BKI124" s="186"/>
      <c r="BKJ124" s="186"/>
      <c r="BKK124" s="176"/>
      <c r="BKL124" s="191"/>
      <c r="BKM124" s="186"/>
      <c r="BKN124" s="186"/>
      <c r="BKO124" s="176"/>
      <c r="BKP124" s="191"/>
      <c r="BKQ124" s="186"/>
      <c r="BKR124" s="186"/>
      <c r="BKS124" s="176"/>
      <c r="BKT124" s="191"/>
      <c r="BKU124" s="186"/>
      <c r="BKV124" s="186"/>
      <c r="BKW124" s="176"/>
      <c r="BKX124" s="191"/>
      <c r="BKY124" s="186"/>
      <c r="BKZ124" s="186"/>
      <c r="BLA124" s="176"/>
      <c r="BLB124" s="191"/>
      <c r="BLC124" s="186"/>
      <c r="BLD124" s="186"/>
      <c r="BLE124" s="176"/>
      <c r="BLF124" s="191"/>
      <c r="BLG124" s="186"/>
      <c r="BLH124" s="186"/>
      <c r="BLI124" s="176"/>
      <c r="BLJ124" s="191"/>
      <c r="BLK124" s="186"/>
      <c r="BLL124" s="186"/>
      <c r="BLM124" s="176"/>
      <c r="BLN124" s="191"/>
      <c r="BLO124" s="186"/>
      <c r="BLP124" s="186"/>
      <c r="BLQ124" s="176"/>
      <c r="BLR124" s="191"/>
      <c r="BLS124" s="186"/>
      <c r="BLT124" s="186"/>
      <c r="BLU124" s="176"/>
      <c r="BLV124" s="191"/>
      <c r="BLW124" s="186"/>
      <c r="BLX124" s="186"/>
      <c r="BLY124" s="176"/>
      <c r="BLZ124" s="191"/>
      <c r="BMA124" s="186"/>
      <c r="BMB124" s="186"/>
      <c r="BMC124" s="176"/>
      <c r="BMD124" s="191"/>
      <c r="BME124" s="186"/>
      <c r="BMF124" s="186"/>
      <c r="BMG124" s="176"/>
      <c r="BMH124" s="191"/>
      <c r="BMI124" s="186"/>
      <c r="BMJ124" s="186"/>
      <c r="BMK124" s="176"/>
      <c r="BML124" s="191"/>
      <c r="BMM124" s="186"/>
      <c r="BMN124" s="186"/>
      <c r="BMO124" s="176"/>
      <c r="BMP124" s="191"/>
      <c r="BMQ124" s="186"/>
      <c r="BMR124" s="186"/>
      <c r="BMS124" s="176"/>
      <c r="BMT124" s="191"/>
      <c r="BMU124" s="186"/>
      <c r="BMV124" s="186"/>
      <c r="BMW124" s="176"/>
      <c r="BMX124" s="191"/>
      <c r="BMY124" s="186"/>
      <c r="BMZ124" s="186"/>
      <c r="BNA124" s="176"/>
      <c r="BNB124" s="191"/>
      <c r="BNC124" s="186"/>
      <c r="BND124" s="186"/>
      <c r="BNE124" s="176"/>
      <c r="BNF124" s="191"/>
      <c r="BNG124" s="186"/>
      <c r="BNH124" s="186"/>
      <c r="BNI124" s="176"/>
      <c r="BNJ124" s="191"/>
      <c r="BNK124" s="186"/>
      <c r="BNL124" s="186"/>
      <c r="BNM124" s="176"/>
      <c r="BNN124" s="191"/>
      <c r="BNO124" s="186"/>
      <c r="BNP124" s="186"/>
      <c r="BNQ124" s="176"/>
      <c r="BNR124" s="191"/>
      <c r="BNS124" s="186"/>
      <c r="BNT124" s="186"/>
      <c r="BNU124" s="176"/>
      <c r="BNV124" s="191"/>
      <c r="BNW124" s="186"/>
      <c r="BNX124" s="186"/>
      <c r="BNY124" s="176"/>
      <c r="BNZ124" s="191"/>
      <c r="BOA124" s="186"/>
      <c r="BOB124" s="186"/>
      <c r="BOC124" s="176"/>
      <c r="BOD124" s="191"/>
      <c r="BOE124" s="186"/>
      <c r="BOF124" s="186"/>
      <c r="BOG124" s="176"/>
      <c r="BOH124" s="191"/>
      <c r="BOI124" s="186"/>
      <c r="BOJ124" s="186"/>
      <c r="BOK124" s="176"/>
      <c r="BOL124" s="191"/>
      <c r="BOM124" s="186"/>
      <c r="BON124" s="186"/>
      <c r="BOO124" s="176"/>
      <c r="BOP124" s="191"/>
      <c r="BOQ124" s="186"/>
      <c r="BOR124" s="186"/>
      <c r="BOS124" s="176"/>
      <c r="BOT124" s="191"/>
      <c r="BOU124" s="186"/>
      <c r="BOV124" s="186"/>
      <c r="BOW124" s="176"/>
      <c r="BOX124" s="191"/>
      <c r="BOY124" s="186"/>
      <c r="BOZ124" s="186"/>
      <c r="BPA124" s="176"/>
      <c r="BPB124" s="191"/>
      <c r="BPC124" s="186"/>
      <c r="BPD124" s="186"/>
      <c r="BPE124" s="176"/>
      <c r="BPF124" s="191"/>
      <c r="BPG124" s="186"/>
      <c r="BPH124" s="186"/>
      <c r="BPI124" s="176"/>
      <c r="BPJ124" s="191"/>
      <c r="BPK124" s="186"/>
      <c r="BPL124" s="186"/>
      <c r="BPM124" s="176"/>
      <c r="BPN124" s="191"/>
      <c r="BPO124" s="186"/>
      <c r="BPP124" s="186"/>
      <c r="BPQ124" s="176"/>
      <c r="BPR124" s="191"/>
      <c r="BPS124" s="186"/>
      <c r="BPT124" s="186"/>
      <c r="BPU124" s="176"/>
      <c r="BPV124" s="191"/>
      <c r="BPW124" s="186"/>
      <c r="BPX124" s="186"/>
      <c r="BPY124" s="176"/>
      <c r="BPZ124" s="191"/>
      <c r="BQA124" s="186"/>
      <c r="BQB124" s="186"/>
      <c r="BQC124" s="176"/>
      <c r="BQD124" s="191"/>
      <c r="BQE124" s="186"/>
      <c r="BQF124" s="186"/>
      <c r="BQG124" s="176"/>
      <c r="BQH124" s="191"/>
      <c r="BQI124" s="186"/>
      <c r="BQJ124" s="186"/>
      <c r="BQK124" s="176"/>
      <c r="BQL124" s="191"/>
      <c r="BQM124" s="186"/>
      <c r="BQN124" s="186"/>
      <c r="BQO124" s="176"/>
      <c r="BQP124" s="191"/>
      <c r="BQQ124" s="186"/>
      <c r="BQR124" s="186"/>
      <c r="BQS124" s="176"/>
      <c r="BQT124" s="191"/>
      <c r="BQU124" s="186"/>
      <c r="BQV124" s="186"/>
      <c r="BQW124" s="176"/>
      <c r="BQX124" s="191"/>
      <c r="BQY124" s="186"/>
      <c r="BQZ124" s="186"/>
      <c r="BRA124" s="176"/>
      <c r="BRB124" s="191"/>
      <c r="BRC124" s="186"/>
      <c r="BRD124" s="186"/>
      <c r="BRE124" s="176"/>
      <c r="BRF124" s="191"/>
      <c r="BRG124" s="186"/>
      <c r="BRH124" s="186"/>
      <c r="BRI124" s="176"/>
      <c r="BRJ124" s="191"/>
      <c r="BRK124" s="186"/>
      <c r="BRL124" s="186"/>
      <c r="BRM124" s="176"/>
      <c r="BRN124" s="191"/>
      <c r="BRO124" s="186"/>
      <c r="BRP124" s="186"/>
      <c r="BRQ124" s="176"/>
      <c r="BRR124" s="191"/>
      <c r="BRS124" s="186"/>
      <c r="BRT124" s="186"/>
      <c r="BRU124" s="176"/>
      <c r="BRV124" s="191"/>
      <c r="BRW124" s="186"/>
      <c r="BRX124" s="186"/>
      <c r="BRY124" s="176"/>
      <c r="BRZ124" s="191"/>
      <c r="BSA124" s="186"/>
      <c r="BSB124" s="186"/>
      <c r="BSC124" s="176"/>
      <c r="BSD124" s="191"/>
      <c r="BSE124" s="186"/>
      <c r="BSF124" s="186"/>
      <c r="BSG124" s="176"/>
      <c r="BSH124" s="191"/>
      <c r="BSI124" s="186"/>
      <c r="BSJ124" s="186"/>
      <c r="BSK124" s="176"/>
      <c r="BSL124" s="191"/>
      <c r="BSM124" s="186"/>
      <c r="BSN124" s="186"/>
      <c r="BSO124" s="176"/>
      <c r="BSP124" s="191"/>
      <c r="BSQ124" s="186"/>
      <c r="BSR124" s="186"/>
      <c r="BSS124" s="176"/>
      <c r="BST124" s="191"/>
      <c r="BSU124" s="186"/>
      <c r="BSV124" s="186"/>
      <c r="BSW124" s="176"/>
      <c r="BSX124" s="191"/>
      <c r="BSY124" s="186"/>
      <c r="BSZ124" s="186"/>
      <c r="BTA124" s="176"/>
      <c r="BTB124" s="191"/>
      <c r="BTC124" s="186"/>
      <c r="BTD124" s="186"/>
      <c r="BTE124" s="176"/>
      <c r="BTF124" s="191"/>
      <c r="BTG124" s="186"/>
      <c r="BTH124" s="186"/>
      <c r="BTI124" s="176"/>
      <c r="BTJ124" s="191"/>
      <c r="BTK124" s="186"/>
      <c r="BTL124" s="186"/>
      <c r="BTM124" s="176"/>
      <c r="BTN124" s="191"/>
      <c r="BTO124" s="186"/>
      <c r="BTP124" s="186"/>
      <c r="BTQ124" s="176"/>
      <c r="BTR124" s="191"/>
      <c r="BTS124" s="186"/>
      <c r="BTT124" s="186"/>
      <c r="BTU124" s="176"/>
      <c r="BTV124" s="191"/>
      <c r="BTW124" s="186"/>
      <c r="BTX124" s="186"/>
      <c r="BTY124" s="176"/>
      <c r="BTZ124" s="191"/>
      <c r="BUA124" s="186"/>
      <c r="BUB124" s="186"/>
      <c r="BUC124" s="176"/>
      <c r="BUD124" s="191"/>
      <c r="BUE124" s="186"/>
      <c r="BUF124" s="186"/>
      <c r="BUG124" s="176"/>
      <c r="BUH124" s="191"/>
      <c r="BUI124" s="186"/>
      <c r="BUJ124" s="186"/>
      <c r="BUK124" s="176"/>
      <c r="BUL124" s="191"/>
      <c r="BUM124" s="186"/>
      <c r="BUN124" s="186"/>
      <c r="BUO124" s="176"/>
      <c r="BUP124" s="191"/>
      <c r="BUQ124" s="186"/>
      <c r="BUR124" s="186"/>
      <c r="BUS124" s="176"/>
      <c r="BUT124" s="191"/>
      <c r="BUU124" s="186"/>
      <c r="BUV124" s="186"/>
      <c r="BUW124" s="176"/>
      <c r="BUX124" s="191"/>
      <c r="BUY124" s="186"/>
      <c r="BUZ124" s="186"/>
      <c r="BVA124" s="176"/>
      <c r="BVB124" s="191"/>
      <c r="BVC124" s="186"/>
      <c r="BVD124" s="186"/>
      <c r="BVE124" s="176"/>
      <c r="BVF124" s="191"/>
      <c r="BVG124" s="186"/>
      <c r="BVH124" s="186"/>
      <c r="BVI124" s="176"/>
      <c r="BVJ124" s="191"/>
      <c r="BVK124" s="186"/>
      <c r="BVL124" s="186"/>
      <c r="BVM124" s="176"/>
      <c r="BVN124" s="191"/>
      <c r="BVO124" s="186"/>
      <c r="BVP124" s="186"/>
      <c r="BVQ124" s="176"/>
      <c r="BVR124" s="191"/>
      <c r="BVS124" s="186"/>
      <c r="BVT124" s="186"/>
      <c r="BVU124" s="176"/>
      <c r="BVV124" s="191"/>
      <c r="BVW124" s="186"/>
      <c r="BVX124" s="186"/>
      <c r="BVY124" s="176"/>
      <c r="BVZ124" s="191"/>
      <c r="BWA124" s="186"/>
      <c r="BWB124" s="186"/>
      <c r="BWC124" s="176"/>
      <c r="BWD124" s="191"/>
      <c r="BWE124" s="186"/>
      <c r="BWF124" s="186"/>
      <c r="BWG124" s="176"/>
      <c r="BWH124" s="191"/>
      <c r="BWI124" s="186"/>
      <c r="BWJ124" s="186"/>
      <c r="BWK124" s="176"/>
      <c r="BWL124" s="191"/>
      <c r="BWM124" s="186"/>
      <c r="BWN124" s="186"/>
      <c r="BWO124" s="176"/>
      <c r="BWP124" s="191"/>
      <c r="BWQ124" s="186"/>
      <c r="BWR124" s="186"/>
      <c r="BWS124" s="176"/>
      <c r="BWT124" s="191"/>
      <c r="BWU124" s="186"/>
      <c r="BWV124" s="186"/>
      <c r="BWW124" s="176"/>
      <c r="BWX124" s="191"/>
      <c r="BWY124" s="186"/>
      <c r="BWZ124" s="186"/>
      <c r="BXA124" s="176"/>
      <c r="BXB124" s="191"/>
      <c r="BXC124" s="186"/>
      <c r="BXD124" s="186"/>
      <c r="BXE124" s="176"/>
      <c r="BXF124" s="191"/>
      <c r="BXG124" s="186"/>
      <c r="BXH124" s="186"/>
      <c r="BXI124" s="176"/>
      <c r="BXJ124" s="191"/>
      <c r="BXK124" s="186"/>
      <c r="BXL124" s="186"/>
      <c r="BXM124" s="176"/>
      <c r="BXN124" s="191"/>
      <c r="BXO124" s="186"/>
      <c r="BXP124" s="186"/>
      <c r="BXQ124" s="176"/>
      <c r="BXR124" s="191"/>
      <c r="BXS124" s="186"/>
      <c r="BXT124" s="186"/>
      <c r="BXU124" s="176"/>
      <c r="BXV124" s="191"/>
      <c r="BXW124" s="186"/>
      <c r="BXX124" s="186"/>
      <c r="BXY124" s="176"/>
      <c r="BXZ124" s="191"/>
      <c r="BYA124" s="186"/>
      <c r="BYB124" s="186"/>
      <c r="BYC124" s="176"/>
      <c r="BYD124" s="191"/>
      <c r="BYE124" s="186"/>
      <c r="BYF124" s="186"/>
      <c r="BYG124" s="176"/>
      <c r="BYH124" s="191"/>
      <c r="BYI124" s="186"/>
      <c r="BYJ124" s="186"/>
      <c r="BYK124" s="176"/>
      <c r="BYL124" s="191"/>
      <c r="BYM124" s="186"/>
      <c r="BYN124" s="186"/>
      <c r="BYO124" s="176"/>
      <c r="BYP124" s="191"/>
      <c r="BYQ124" s="186"/>
      <c r="BYR124" s="186"/>
      <c r="BYS124" s="176"/>
      <c r="BYT124" s="191"/>
      <c r="BYU124" s="186"/>
      <c r="BYV124" s="186"/>
      <c r="BYW124" s="176"/>
      <c r="BYX124" s="191"/>
      <c r="BYY124" s="186"/>
      <c r="BYZ124" s="186"/>
      <c r="BZA124" s="176"/>
      <c r="BZB124" s="191"/>
      <c r="BZC124" s="186"/>
      <c r="BZD124" s="186"/>
      <c r="BZE124" s="176"/>
      <c r="BZF124" s="191"/>
      <c r="BZG124" s="186"/>
      <c r="BZH124" s="186"/>
      <c r="BZI124" s="176"/>
      <c r="BZJ124" s="191"/>
      <c r="BZK124" s="186"/>
      <c r="BZL124" s="186"/>
      <c r="BZM124" s="176"/>
      <c r="BZN124" s="191"/>
      <c r="BZO124" s="186"/>
      <c r="BZP124" s="186"/>
      <c r="BZQ124" s="176"/>
      <c r="BZR124" s="191"/>
      <c r="BZS124" s="186"/>
      <c r="BZT124" s="186"/>
      <c r="BZU124" s="176"/>
      <c r="BZV124" s="191"/>
      <c r="BZW124" s="186"/>
      <c r="BZX124" s="186"/>
      <c r="BZY124" s="176"/>
      <c r="BZZ124" s="191"/>
      <c r="CAA124" s="186"/>
      <c r="CAB124" s="186"/>
      <c r="CAC124" s="176"/>
      <c r="CAD124" s="191"/>
      <c r="CAE124" s="186"/>
      <c r="CAF124" s="186"/>
      <c r="CAG124" s="176"/>
      <c r="CAH124" s="191"/>
      <c r="CAI124" s="186"/>
      <c r="CAJ124" s="186"/>
      <c r="CAK124" s="176"/>
      <c r="CAL124" s="191"/>
      <c r="CAM124" s="186"/>
      <c r="CAN124" s="186"/>
      <c r="CAO124" s="176"/>
      <c r="CAP124" s="191"/>
      <c r="CAQ124" s="186"/>
      <c r="CAR124" s="186"/>
      <c r="CAS124" s="176"/>
      <c r="CAT124" s="191"/>
      <c r="CAU124" s="186"/>
      <c r="CAV124" s="186"/>
      <c r="CAW124" s="176"/>
      <c r="CAX124" s="191"/>
      <c r="CAY124" s="186"/>
      <c r="CAZ124" s="186"/>
      <c r="CBA124" s="176"/>
      <c r="CBB124" s="191"/>
      <c r="CBC124" s="186"/>
      <c r="CBD124" s="186"/>
      <c r="CBE124" s="176"/>
      <c r="CBF124" s="191"/>
      <c r="CBG124" s="186"/>
      <c r="CBH124" s="186"/>
      <c r="CBI124" s="176"/>
      <c r="CBJ124" s="191"/>
      <c r="CBK124" s="186"/>
      <c r="CBL124" s="186"/>
      <c r="CBM124" s="176"/>
      <c r="CBN124" s="191"/>
      <c r="CBO124" s="186"/>
      <c r="CBP124" s="186"/>
      <c r="CBQ124" s="176"/>
      <c r="CBR124" s="191"/>
      <c r="CBS124" s="186"/>
      <c r="CBT124" s="186"/>
      <c r="CBU124" s="176"/>
      <c r="CBV124" s="191"/>
      <c r="CBW124" s="186"/>
      <c r="CBX124" s="186"/>
      <c r="CBY124" s="176"/>
      <c r="CBZ124" s="191"/>
      <c r="CCA124" s="186"/>
      <c r="CCB124" s="186"/>
      <c r="CCC124" s="176"/>
      <c r="CCD124" s="191"/>
      <c r="CCE124" s="186"/>
      <c r="CCF124" s="186"/>
      <c r="CCG124" s="176"/>
      <c r="CCH124" s="191"/>
      <c r="CCI124" s="186"/>
      <c r="CCJ124" s="186"/>
      <c r="CCK124" s="176"/>
      <c r="CCL124" s="191"/>
      <c r="CCM124" s="186"/>
      <c r="CCN124" s="186"/>
      <c r="CCO124" s="176"/>
      <c r="CCP124" s="191"/>
      <c r="CCQ124" s="186"/>
      <c r="CCR124" s="186"/>
      <c r="CCS124" s="176"/>
      <c r="CCT124" s="191"/>
      <c r="CCU124" s="186"/>
      <c r="CCV124" s="186"/>
      <c r="CCW124" s="176"/>
      <c r="CCX124" s="191"/>
      <c r="CCY124" s="186"/>
      <c r="CCZ124" s="186"/>
      <c r="CDA124" s="176"/>
      <c r="CDB124" s="191"/>
      <c r="CDC124" s="186"/>
      <c r="CDD124" s="186"/>
      <c r="CDE124" s="176"/>
      <c r="CDF124" s="191"/>
      <c r="CDG124" s="186"/>
      <c r="CDH124" s="186"/>
      <c r="CDI124" s="176"/>
      <c r="CDJ124" s="191"/>
      <c r="CDK124" s="186"/>
      <c r="CDL124" s="186"/>
      <c r="CDM124" s="176"/>
      <c r="CDN124" s="191"/>
      <c r="CDO124" s="186"/>
      <c r="CDP124" s="186"/>
      <c r="CDQ124" s="176"/>
      <c r="CDR124" s="191"/>
      <c r="CDS124" s="186"/>
      <c r="CDT124" s="186"/>
      <c r="CDU124" s="176"/>
      <c r="CDV124" s="191"/>
      <c r="CDW124" s="186"/>
      <c r="CDX124" s="186"/>
      <c r="CDY124" s="176"/>
      <c r="CDZ124" s="191"/>
      <c r="CEA124" s="186"/>
      <c r="CEB124" s="186"/>
      <c r="CEC124" s="176"/>
      <c r="CED124" s="191"/>
      <c r="CEE124" s="186"/>
      <c r="CEF124" s="186"/>
      <c r="CEG124" s="176"/>
      <c r="CEH124" s="191"/>
      <c r="CEI124" s="186"/>
      <c r="CEJ124" s="186"/>
      <c r="CEK124" s="176"/>
      <c r="CEL124" s="191"/>
      <c r="CEM124" s="186"/>
      <c r="CEN124" s="186"/>
      <c r="CEO124" s="176"/>
      <c r="CEP124" s="191"/>
      <c r="CEQ124" s="186"/>
      <c r="CER124" s="186"/>
      <c r="CES124" s="176"/>
      <c r="CET124" s="191"/>
      <c r="CEU124" s="186"/>
      <c r="CEV124" s="186"/>
      <c r="CEW124" s="176"/>
      <c r="CEX124" s="191"/>
      <c r="CEY124" s="186"/>
      <c r="CEZ124" s="186"/>
      <c r="CFA124" s="176"/>
      <c r="CFB124" s="191"/>
      <c r="CFC124" s="186"/>
      <c r="CFD124" s="186"/>
      <c r="CFE124" s="176"/>
      <c r="CFF124" s="191"/>
      <c r="CFG124" s="186"/>
      <c r="CFH124" s="186"/>
      <c r="CFI124" s="176"/>
      <c r="CFJ124" s="191"/>
      <c r="CFK124" s="186"/>
      <c r="CFL124" s="186"/>
      <c r="CFM124" s="176"/>
      <c r="CFN124" s="191"/>
      <c r="CFO124" s="186"/>
      <c r="CFP124" s="186"/>
      <c r="CFQ124" s="176"/>
      <c r="CFR124" s="191"/>
      <c r="CFS124" s="186"/>
      <c r="CFT124" s="186"/>
      <c r="CFU124" s="176"/>
      <c r="CFV124" s="191"/>
      <c r="CFW124" s="186"/>
      <c r="CFX124" s="186"/>
      <c r="CFY124" s="176"/>
      <c r="CFZ124" s="191"/>
      <c r="CGA124" s="186"/>
      <c r="CGB124" s="186"/>
      <c r="CGC124" s="176"/>
      <c r="CGD124" s="191"/>
      <c r="CGE124" s="186"/>
      <c r="CGF124" s="186"/>
      <c r="CGG124" s="176"/>
      <c r="CGH124" s="191"/>
      <c r="CGI124" s="186"/>
      <c r="CGJ124" s="186"/>
      <c r="CGK124" s="176"/>
      <c r="CGL124" s="191"/>
      <c r="CGM124" s="186"/>
      <c r="CGN124" s="186"/>
      <c r="CGO124" s="176"/>
      <c r="CGP124" s="191"/>
      <c r="CGQ124" s="186"/>
      <c r="CGR124" s="186"/>
      <c r="CGS124" s="176"/>
      <c r="CGT124" s="191"/>
      <c r="CGU124" s="186"/>
      <c r="CGV124" s="186"/>
      <c r="CGW124" s="176"/>
      <c r="CGX124" s="191"/>
      <c r="CGY124" s="186"/>
      <c r="CGZ124" s="186"/>
      <c r="CHA124" s="176"/>
      <c r="CHB124" s="191"/>
      <c r="CHC124" s="186"/>
      <c r="CHD124" s="186"/>
      <c r="CHE124" s="176"/>
      <c r="CHF124" s="191"/>
      <c r="CHG124" s="186"/>
      <c r="CHH124" s="186"/>
      <c r="CHI124" s="176"/>
      <c r="CHJ124" s="191"/>
      <c r="CHK124" s="186"/>
      <c r="CHL124" s="186"/>
      <c r="CHM124" s="176"/>
      <c r="CHN124" s="191"/>
      <c r="CHO124" s="186"/>
      <c r="CHP124" s="186"/>
      <c r="CHQ124" s="176"/>
      <c r="CHR124" s="191"/>
      <c r="CHS124" s="186"/>
      <c r="CHT124" s="186"/>
      <c r="CHU124" s="176"/>
      <c r="CHV124" s="191"/>
      <c r="CHW124" s="186"/>
      <c r="CHX124" s="186"/>
      <c r="CHY124" s="176"/>
      <c r="CHZ124" s="191"/>
      <c r="CIA124" s="186"/>
      <c r="CIB124" s="186"/>
      <c r="CIC124" s="176"/>
      <c r="CID124" s="191"/>
      <c r="CIE124" s="186"/>
      <c r="CIF124" s="186"/>
      <c r="CIG124" s="176"/>
      <c r="CIH124" s="191"/>
      <c r="CII124" s="186"/>
      <c r="CIJ124" s="186"/>
      <c r="CIK124" s="176"/>
      <c r="CIL124" s="191"/>
      <c r="CIM124" s="186"/>
      <c r="CIN124" s="186"/>
      <c r="CIO124" s="176"/>
      <c r="CIP124" s="191"/>
      <c r="CIQ124" s="186"/>
      <c r="CIR124" s="186"/>
      <c r="CIS124" s="176"/>
      <c r="CIT124" s="191"/>
      <c r="CIU124" s="186"/>
      <c r="CIV124" s="186"/>
      <c r="CIW124" s="176"/>
      <c r="CIX124" s="191"/>
      <c r="CIY124" s="186"/>
      <c r="CIZ124" s="186"/>
      <c r="CJA124" s="176"/>
      <c r="CJB124" s="191"/>
      <c r="CJC124" s="186"/>
      <c r="CJD124" s="186"/>
      <c r="CJE124" s="176"/>
      <c r="CJF124" s="191"/>
      <c r="CJG124" s="186"/>
      <c r="CJH124" s="186"/>
      <c r="CJI124" s="176"/>
      <c r="CJJ124" s="191"/>
      <c r="CJK124" s="186"/>
      <c r="CJL124" s="186"/>
      <c r="CJM124" s="176"/>
      <c r="CJN124" s="191"/>
      <c r="CJO124" s="186"/>
      <c r="CJP124" s="186"/>
      <c r="CJQ124" s="176"/>
      <c r="CJR124" s="191"/>
      <c r="CJS124" s="186"/>
      <c r="CJT124" s="186"/>
      <c r="CJU124" s="176"/>
      <c r="CJV124" s="191"/>
      <c r="CJW124" s="186"/>
      <c r="CJX124" s="186"/>
      <c r="CJY124" s="176"/>
      <c r="CJZ124" s="191"/>
      <c r="CKA124" s="186"/>
      <c r="CKB124" s="186"/>
      <c r="CKC124" s="176"/>
      <c r="CKD124" s="191"/>
      <c r="CKE124" s="186"/>
      <c r="CKF124" s="186"/>
      <c r="CKG124" s="176"/>
      <c r="CKH124" s="191"/>
      <c r="CKI124" s="186"/>
      <c r="CKJ124" s="186"/>
      <c r="CKK124" s="176"/>
      <c r="CKL124" s="191"/>
      <c r="CKM124" s="186"/>
      <c r="CKN124" s="186"/>
      <c r="CKO124" s="176"/>
      <c r="CKP124" s="191"/>
      <c r="CKQ124" s="186"/>
      <c r="CKR124" s="186"/>
      <c r="CKS124" s="176"/>
      <c r="CKT124" s="191"/>
      <c r="CKU124" s="186"/>
      <c r="CKV124" s="186"/>
      <c r="CKW124" s="176"/>
      <c r="CKX124" s="191"/>
      <c r="CKY124" s="186"/>
      <c r="CKZ124" s="186"/>
      <c r="CLA124" s="176"/>
      <c r="CLB124" s="191"/>
      <c r="CLC124" s="186"/>
      <c r="CLD124" s="186"/>
      <c r="CLE124" s="176"/>
      <c r="CLF124" s="191"/>
      <c r="CLG124" s="186"/>
      <c r="CLH124" s="186"/>
      <c r="CLI124" s="176"/>
      <c r="CLJ124" s="191"/>
      <c r="CLK124" s="186"/>
      <c r="CLL124" s="186"/>
      <c r="CLM124" s="176"/>
      <c r="CLN124" s="191"/>
      <c r="CLO124" s="186"/>
      <c r="CLP124" s="186"/>
      <c r="CLQ124" s="176"/>
      <c r="CLR124" s="191"/>
      <c r="CLS124" s="186"/>
      <c r="CLT124" s="186"/>
      <c r="CLU124" s="176"/>
      <c r="CLV124" s="191"/>
      <c r="CLW124" s="186"/>
      <c r="CLX124" s="186"/>
      <c r="CLY124" s="176"/>
      <c r="CLZ124" s="191"/>
      <c r="CMA124" s="186"/>
      <c r="CMB124" s="186"/>
      <c r="CMC124" s="176"/>
      <c r="CMD124" s="191"/>
      <c r="CME124" s="186"/>
      <c r="CMF124" s="186"/>
      <c r="CMG124" s="176"/>
      <c r="CMH124" s="191"/>
      <c r="CMI124" s="186"/>
      <c r="CMJ124" s="186"/>
      <c r="CMK124" s="176"/>
      <c r="CML124" s="191"/>
      <c r="CMM124" s="186"/>
      <c r="CMN124" s="186"/>
      <c r="CMO124" s="176"/>
      <c r="CMP124" s="191"/>
      <c r="CMQ124" s="186"/>
      <c r="CMR124" s="186"/>
      <c r="CMS124" s="176"/>
      <c r="CMT124" s="191"/>
      <c r="CMU124" s="186"/>
      <c r="CMV124" s="186"/>
      <c r="CMW124" s="176"/>
      <c r="CMX124" s="191"/>
      <c r="CMY124" s="186"/>
      <c r="CMZ124" s="186"/>
      <c r="CNA124" s="176"/>
      <c r="CNB124" s="191"/>
      <c r="CNC124" s="186"/>
      <c r="CND124" s="186"/>
      <c r="CNE124" s="176"/>
      <c r="CNF124" s="191"/>
      <c r="CNG124" s="186"/>
      <c r="CNH124" s="186"/>
      <c r="CNI124" s="176"/>
      <c r="CNJ124" s="191"/>
      <c r="CNK124" s="186"/>
      <c r="CNL124" s="186"/>
      <c r="CNM124" s="176"/>
      <c r="CNN124" s="191"/>
      <c r="CNO124" s="186"/>
      <c r="CNP124" s="186"/>
      <c r="CNQ124" s="176"/>
      <c r="CNR124" s="191"/>
      <c r="CNS124" s="186"/>
      <c r="CNT124" s="186"/>
      <c r="CNU124" s="176"/>
      <c r="CNV124" s="191"/>
      <c r="CNW124" s="186"/>
      <c r="CNX124" s="186"/>
      <c r="CNY124" s="176"/>
      <c r="CNZ124" s="191"/>
      <c r="COA124" s="186"/>
      <c r="COB124" s="186"/>
      <c r="COC124" s="176"/>
      <c r="COD124" s="191"/>
      <c r="COE124" s="186"/>
      <c r="COF124" s="186"/>
      <c r="COG124" s="176"/>
      <c r="COH124" s="191"/>
      <c r="COI124" s="186"/>
      <c r="COJ124" s="186"/>
      <c r="COK124" s="176"/>
      <c r="COL124" s="191"/>
      <c r="COM124" s="186"/>
      <c r="CON124" s="186"/>
      <c r="COO124" s="176"/>
      <c r="COP124" s="191"/>
      <c r="COQ124" s="186"/>
      <c r="COR124" s="186"/>
      <c r="COS124" s="176"/>
      <c r="COT124" s="191"/>
      <c r="COU124" s="186"/>
      <c r="COV124" s="186"/>
      <c r="COW124" s="176"/>
      <c r="COX124" s="191"/>
      <c r="COY124" s="186"/>
      <c r="COZ124" s="186"/>
      <c r="CPA124" s="176"/>
      <c r="CPB124" s="191"/>
      <c r="CPC124" s="186"/>
      <c r="CPD124" s="186"/>
      <c r="CPE124" s="176"/>
      <c r="CPF124" s="191"/>
      <c r="CPG124" s="186"/>
      <c r="CPH124" s="186"/>
      <c r="CPI124" s="176"/>
      <c r="CPJ124" s="191"/>
      <c r="CPK124" s="186"/>
      <c r="CPL124" s="186"/>
      <c r="CPM124" s="176"/>
      <c r="CPN124" s="191"/>
      <c r="CPO124" s="186"/>
      <c r="CPP124" s="186"/>
      <c r="CPQ124" s="176"/>
      <c r="CPR124" s="191"/>
      <c r="CPS124" s="186"/>
      <c r="CPT124" s="186"/>
      <c r="CPU124" s="176"/>
      <c r="CPV124" s="191"/>
      <c r="CPW124" s="186"/>
      <c r="CPX124" s="186"/>
      <c r="CPY124" s="176"/>
      <c r="CPZ124" s="191"/>
      <c r="CQA124" s="186"/>
      <c r="CQB124" s="186"/>
      <c r="CQC124" s="176"/>
      <c r="CQD124" s="191"/>
      <c r="CQE124" s="186"/>
      <c r="CQF124" s="186"/>
      <c r="CQG124" s="176"/>
      <c r="CQH124" s="191"/>
      <c r="CQI124" s="186"/>
      <c r="CQJ124" s="186"/>
      <c r="CQK124" s="176"/>
      <c r="CQL124" s="191"/>
      <c r="CQM124" s="186"/>
      <c r="CQN124" s="186"/>
      <c r="CQO124" s="176"/>
      <c r="CQP124" s="191"/>
      <c r="CQQ124" s="186"/>
      <c r="CQR124" s="186"/>
      <c r="CQS124" s="176"/>
      <c r="CQT124" s="191"/>
      <c r="CQU124" s="186"/>
      <c r="CQV124" s="186"/>
      <c r="CQW124" s="176"/>
      <c r="CQX124" s="191"/>
      <c r="CQY124" s="186"/>
      <c r="CQZ124" s="186"/>
      <c r="CRA124" s="176"/>
      <c r="CRB124" s="191"/>
      <c r="CRC124" s="186"/>
      <c r="CRD124" s="186"/>
      <c r="CRE124" s="176"/>
      <c r="CRF124" s="191"/>
      <c r="CRG124" s="186"/>
      <c r="CRH124" s="186"/>
      <c r="CRI124" s="176"/>
      <c r="CRJ124" s="191"/>
      <c r="CRK124" s="186"/>
      <c r="CRL124" s="186"/>
      <c r="CRM124" s="176"/>
      <c r="CRN124" s="191"/>
      <c r="CRO124" s="186"/>
      <c r="CRP124" s="186"/>
      <c r="CRQ124" s="176"/>
      <c r="CRR124" s="191"/>
      <c r="CRS124" s="186"/>
      <c r="CRT124" s="186"/>
      <c r="CRU124" s="176"/>
      <c r="CRV124" s="191"/>
      <c r="CRW124" s="186"/>
      <c r="CRX124" s="186"/>
      <c r="CRY124" s="176"/>
      <c r="CRZ124" s="191"/>
      <c r="CSA124" s="186"/>
      <c r="CSB124" s="186"/>
      <c r="CSC124" s="176"/>
      <c r="CSD124" s="191"/>
      <c r="CSE124" s="186"/>
      <c r="CSF124" s="186"/>
      <c r="CSG124" s="176"/>
      <c r="CSH124" s="191"/>
      <c r="CSI124" s="186"/>
      <c r="CSJ124" s="186"/>
      <c r="CSK124" s="176"/>
      <c r="CSL124" s="191"/>
      <c r="CSM124" s="186"/>
      <c r="CSN124" s="186"/>
      <c r="CSO124" s="176"/>
      <c r="CSP124" s="191"/>
      <c r="CSQ124" s="186"/>
      <c r="CSR124" s="186"/>
      <c r="CSS124" s="176"/>
      <c r="CST124" s="191"/>
      <c r="CSU124" s="186"/>
      <c r="CSV124" s="186"/>
      <c r="CSW124" s="176"/>
      <c r="CSX124" s="191"/>
      <c r="CSY124" s="186"/>
      <c r="CSZ124" s="186"/>
      <c r="CTA124" s="176"/>
      <c r="CTB124" s="191"/>
      <c r="CTC124" s="186"/>
      <c r="CTD124" s="186"/>
      <c r="CTE124" s="176"/>
      <c r="CTF124" s="191"/>
      <c r="CTG124" s="186"/>
      <c r="CTH124" s="186"/>
      <c r="CTI124" s="176"/>
      <c r="CTJ124" s="191"/>
      <c r="CTK124" s="186"/>
      <c r="CTL124" s="186"/>
      <c r="CTM124" s="176"/>
      <c r="CTN124" s="191"/>
      <c r="CTO124" s="186"/>
      <c r="CTP124" s="186"/>
      <c r="CTQ124" s="176"/>
      <c r="CTR124" s="191"/>
      <c r="CTS124" s="186"/>
      <c r="CTT124" s="186"/>
      <c r="CTU124" s="176"/>
      <c r="CTV124" s="191"/>
      <c r="CTW124" s="186"/>
      <c r="CTX124" s="186"/>
      <c r="CTY124" s="176"/>
      <c r="CTZ124" s="191"/>
      <c r="CUA124" s="186"/>
      <c r="CUB124" s="186"/>
      <c r="CUC124" s="176"/>
      <c r="CUD124" s="191"/>
      <c r="CUE124" s="186"/>
      <c r="CUF124" s="186"/>
      <c r="CUG124" s="176"/>
      <c r="CUH124" s="191"/>
      <c r="CUI124" s="186"/>
      <c r="CUJ124" s="186"/>
      <c r="CUK124" s="176"/>
      <c r="CUL124" s="191"/>
      <c r="CUM124" s="186"/>
      <c r="CUN124" s="186"/>
      <c r="CUO124" s="176"/>
      <c r="CUP124" s="191"/>
      <c r="CUQ124" s="186"/>
      <c r="CUR124" s="186"/>
      <c r="CUS124" s="176"/>
      <c r="CUT124" s="191"/>
      <c r="CUU124" s="186"/>
      <c r="CUV124" s="186"/>
      <c r="CUW124" s="176"/>
      <c r="CUX124" s="191"/>
      <c r="CUY124" s="186"/>
      <c r="CUZ124" s="186"/>
      <c r="CVA124" s="176"/>
      <c r="CVB124" s="191"/>
      <c r="CVC124" s="186"/>
      <c r="CVD124" s="186"/>
      <c r="CVE124" s="176"/>
      <c r="CVF124" s="191"/>
      <c r="CVG124" s="186"/>
      <c r="CVH124" s="186"/>
      <c r="CVI124" s="176"/>
      <c r="CVJ124" s="191"/>
      <c r="CVK124" s="186"/>
      <c r="CVL124" s="186"/>
      <c r="CVM124" s="176"/>
      <c r="CVN124" s="191"/>
      <c r="CVO124" s="186"/>
      <c r="CVP124" s="186"/>
      <c r="CVQ124" s="176"/>
      <c r="CVR124" s="191"/>
      <c r="CVS124" s="186"/>
      <c r="CVT124" s="186"/>
      <c r="CVU124" s="176"/>
      <c r="CVV124" s="191"/>
      <c r="CVW124" s="186"/>
      <c r="CVX124" s="186"/>
      <c r="CVY124" s="176"/>
      <c r="CVZ124" s="191"/>
      <c r="CWA124" s="186"/>
      <c r="CWB124" s="186"/>
      <c r="CWC124" s="176"/>
      <c r="CWD124" s="191"/>
      <c r="CWE124" s="186"/>
      <c r="CWF124" s="186"/>
      <c r="CWG124" s="176"/>
      <c r="CWH124" s="191"/>
      <c r="CWI124" s="186"/>
      <c r="CWJ124" s="186"/>
      <c r="CWK124" s="176"/>
      <c r="CWL124" s="191"/>
      <c r="CWM124" s="186"/>
      <c r="CWN124" s="186"/>
      <c r="CWO124" s="176"/>
      <c r="CWP124" s="191"/>
      <c r="CWQ124" s="186"/>
      <c r="CWR124" s="186"/>
      <c r="CWS124" s="176"/>
      <c r="CWT124" s="191"/>
      <c r="CWU124" s="186"/>
      <c r="CWV124" s="186"/>
      <c r="CWW124" s="176"/>
      <c r="CWX124" s="191"/>
      <c r="CWY124" s="186"/>
      <c r="CWZ124" s="186"/>
      <c r="CXA124" s="176"/>
      <c r="CXB124" s="191"/>
      <c r="CXC124" s="186"/>
      <c r="CXD124" s="186"/>
      <c r="CXE124" s="176"/>
      <c r="CXF124" s="191"/>
      <c r="CXG124" s="186"/>
      <c r="CXH124" s="186"/>
      <c r="CXI124" s="176"/>
      <c r="CXJ124" s="191"/>
      <c r="CXK124" s="186"/>
      <c r="CXL124" s="186"/>
      <c r="CXM124" s="176"/>
      <c r="CXN124" s="191"/>
      <c r="CXO124" s="186"/>
      <c r="CXP124" s="186"/>
      <c r="CXQ124" s="176"/>
      <c r="CXR124" s="191"/>
      <c r="CXS124" s="186"/>
      <c r="CXT124" s="186"/>
      <c r="CXU124" s="176"/>
      <c r="CXV124" s="191"/>
      <c r="CXW124" s="186"/>
      <c r="CXX124" s="186"/>
      <c r="CXY124" s="176"/>
      <c r="CXZ124" s="191"/>
      <c r="CYA124" s="186"/>
      <c r="CYB124" s="186"/>
      <c r="CYC124" s="176"/>
      <c r="CYD124" s="191"/>
      <c r="CYE124" s="186"/>
      <c r="CYF124" s="186"/>
      <c r="CYG124" s="176"/>
      <c r="CYH124" s="191"/>
      <c r="CYI124" s="186"/>
      <c r="CYJ124" s="186"/>
      <c r="CYK124" s="176"/>
      <c r="CYL124" s="191"/>
      <c r="CYM124" s="186"/>
      <c r="CYN124" s="186"/>
      <c r="CYO124" s="176"/>
      <c r="CYP124" s="191"/>
      <c r="CYQ124" s="186"/>
      <c r="CYR124" s="186"/>
      <c r="CYS124" s="176"/>
      <c r="CYT124" s="191"/>
      <c r="CYU124" s="186"/>
      <c r="CYV124" s="186"/>
      <c r="CYW124" s="176"/>
      <c r="CYX124" s="191"/>
      <c r="CYY124" s="186"/>
      <c r="CYZ124" s="186"/>
      <c r="CZA124" s="176"/>
      <c r="CZB124" s="191"/>
      <c r="CZC124" s="186"/>
      <c r="CZD124" s="186"/>
      <c r="CZE124" s="176"/>
      <c r="CZF124" s="191"/>
      <c r="CZG124" s="186"/>
      <c r="CZH124" s="186"/>
      <c r="CZI124" s="176"/>
      <c r="CZJ124" s="191"/>
      <c r="CZK124" s="186"/>
      <c r="CZL124" s="186"/>
      <c r="CZM124" s="176"/>
      <c r="CZN124" s="191"/>
      <c r="CZO124" s="186"/>
      <c r="CZP124" s="186"/>
      <c r="CZQ124" s="176"/>
      <c r="CZR124" s="191"/>
      <c r="CZS124" s="186"/>
      <c r="CZT124" s="186"/>
      <c r="CZU124" s="176"/>
      <c r="CZV124" s="191"/>
      <c r="CZW124" s="186"/>
      <c r="CZX124" s="186"/>
      <c r="CZY124" s="176"/>
      <c r="CZZ124" s="191"/>
      <c r="DAA124" s="186"/>
      <c r="DAB124" s="186"/>
      <c r="DAC124" s="176"/>
      <c r="DAD124" s="191"/>
      <c r="DAE124" s="186"/>
      <c r="DAF124" s="186"/>
      <c r="DAG124" s="176"/>
      <c r="DAH124" s="191"/>
      <c r="DAI124" s="186"/>
      <c r="DAJ124" s="186"/>
      <c r="DAK124" s="176"/>
      <c r="DAL124" s="191"/>
      <c r="DAM124" s="186"/>
      <c r="DAN124" s="186"/>
      <c r="DAO124" s="176"/>
      <c r="DAP124" s="191"/>
      <c r="DAQ124" s="186"/>
      <c r="DAR124" s="186"/>
      <c r="DAS124" s="176"/>
      <c r="DAT124" s="191"/>
      <c r="DAU124" s="186"/>
      <c r="DAV124" s="186"/>
      <c r="DAW124" s="176"/>
      <c r="DAX124" s="191"/>
      <c r="DAY124" s="186"/>
      <c r="DAZ124" s="186"/>
      <c r="DBA124" s="176"/>
      <c r="DBB124" s="191"/>
      <c r="DBC124" s="186"/>
      <c r="DBD124" s="186"/>
      <c r="DBE124" s="176"/>
      <c r="DBF124" s="191"/>
      <c r="DBG124" s="186"/>
      <c r="DBH124" s="186"/>
      <c r="DBI124" s="176"/>
      <c r="DBJ124" s="191"/>
      <c r="DBK124" s="186"/>
      <c r="DBL124" s="186"/>
      <c r="DBM124" s="176"/>
      <c r="DBN124" s="191"/>
      <c r="DBO124" s="186"/>
      <c r="DBP124" s="186"/>
      <c r="DBQ124" s="176"/>
      <c r="DBR124" s="191"/>
      <c r="DBS124" s="186"/>
      <c r="DBT124" s="186"/>
      <c r="DBU124" s="176"/>
      <c r="DBV124" s="191"/>
      <c r="DBW124" s="186"/>
      <c r="DBX124" s="186"/>
      <c r="DBY124" s="176"/>
      <c r="DBZ124" s="191"/>
      <c r="DCA124" s="186"/>
      <c r="DCB124" s="186"/>
      <c r="DCC124" s="176"/>
      <c r="DCD124" s="191"/>
      <c r="DCE124" s="186"/>
      <c r="DCF124" s="186"/>
      <c r="DCG124" s="176"/>
      <c r="DCH124" s="191"/>
      <c r="DCI124" s="186"/>
      <c r="DCJ124" s="186"/>
      <c r="DCK124" s="176"/>
      <c r="DCL124" s="191"/>
      <c r="DCM124" s="186"/>
      <c r="DCN124" s="186"/>
      <c r="DCO124" s="176"/>
      <c r="DCP124" s="191"/>
      <c r="DCQ124" s="186"/>
      <c r="DCR124" s="186"/>
      <c r="DCS124" s="176"/>
      <c r="DCT124" s="191"/>
      <c r="DCU124" s="186"/>
      <c r="DCV124" s="186"/>
      <c r="DCW124" s="176"/>
      <c r="DCX124" s="191"/>
      <c r="DCY124" s="186"/>
      <c r="DCZ124" s="186"/>
      <c r="DDA124" s="176"/>
      <c r="DDB124" s="191"/>
      <c r="DDC124" s="186"/>
      <c r="DDD124" s="186"/>
      <c r="DDE124" s="176"/>
      <c r="DDF124" s="191"/>
      <c r="DDG124" s="186"/>
      <c r="DDH124" s="186"/>
      <c r="DDI124" s="176"/>
      <c r="DDJ124" s="191"/>
      <c r="DDK124" s="186"/>
      <c r="DDL124" s="186"/>
      <c r="DDM124" s="176"/>
      <c r="DDN124" s="191"/>
      <c r="DDO124" s="186"/>
      <c r="DDP124" s="186"/>
      <c r="DDQ124" s="176"/>
      <c r="DDR124" s="191"/>
      <c r="DDS124" s="186"/>
      <c r="DDT124" s="186"/>
      <c r="DDU124" s="176"/>
      <c r="DDV124" s="191"/>
      <c r="DDW124" s="186"/>
      <c r="DDX124" s="186"/>
      <c r="DDY124" s="176"/>
      <c r="DDZ124" s="191"/>
      <c r="DEA124" s="186"/>
      <c r="DEB124" s="186"/>
      <c r="DEC124" s="176"/>
      <c r="DED124" s="191"/>
      <c r="DEE124" s="186"/>
      <c r="DEF124" s="186"/>
      <c r="DEG124" s="176"/>
      <c r="DEH124" s="191"/>
      <c r="DEI124" s="186"/>
      <c r="DEJ124" s="186"/>
      <c r="DEK124" s="176"/>
      <c r="DEL124" s="191"/>
      <c r="DEM124" s="186"/>
      <c r="DEN124" s="186"/>
      <c r="DEO124" s="176"/>
      <c r="DEP124" s="191"/>
      <c r="DEQ124" s="186"/>
      <c r="DER124" s="186"/>
      <c r="DES124" s="176"/>
      <c r="DET124" s="191"/>
      <c r="DEU124" s="186"/>
      <c r="DEV124" s="186"/>
      <c r="DEW124" s="176"/>
      <c r="DEX124" s="191"/>
      <c r="DEY124" s="186"/>
      <c r="DEZ124" s="186"/>
      <c r="DFA124" s="176"/>
      <c r="DFB124" s="191"/>
      <c r="DFC124" s="186"/>
      <c r="DFD124" s="186"/>
      <c r="DFE124" s="176"/>
      <c r="DFF124" s="191"/>
      <c r="DFG124" s="186"/>
      <c r="DFH124" s="186"/>
      <c r="DFI124" s="176"/>
      <c r="DFJ124" s="191"/>
      <c r="DFK124" s="186"/>
      <c r="DFL124" s="186"/>
      <c r="DFM124" s="176"/>
      <c r="DFN124" s="191"/>
      <c r="DFO124" s="186"/>
      <c r="DFP124" s="186"/>
      <c r="DFQ124" s="176"/>
      <c r="DFR124" s="191"/>
      <c r="DFS124" s="186"/>
      <c r="DFT124" s="186"/>
      <c r="DFU124" s="176"/>
      <c r="DFV124" s="191"/>
      <c r="DFW124" s="186"/>
      <c r="DFX124" s="186"/>
      <c r="DFY124" s="176"/>
      <c r="DFZ124" s="191"/>
      <c r="DGA124" s="186"/>
      <c r="DGB124" s="186"/>
      <c r="DGC124" s="176"/>
      <c r="DGD124" s="191"/>
      <c r="DGE124" s="186"/>
      <c r="DGF124" s="186"/>
      <c r="DGG124" s="176"/>
      <c r="DGH124" s="191"/>
      <c r="DGI124" s="186"/>
      <c r="DGJ124" s="186"/>
      <c r="DGK124" s="176"/>
      <c r="DGL124" s="191"/>
      <c r="DGM124" s="186"/>
      <c r="DGN124" s="186"/>
      <c r="DGO124" s="176"/>
      <c r="DGP124" s="191"/>
      <c r="DGQ124" s="186"/>
      <c r="DGR124" s="186"/>
      <c r="DGS124" s="176"/>
      <c r="DGT124" s="191"/>
      <c r="DGU124" s="186"/>
      <c r="DGV124" s="186"/>
      <c r="DGW124" s="176"/>
      <c r="DGX124" s="191"/>
      <c r="DGY124" s="186"/>
      <c r="DGZ124" s="186"/>
      <c r="DHA124" s="176"/>
      <c r="DHB124" s="191"/>
      <c r="DHC124" s="186"/>
      <c r="DHD124" s="186"/>
      <c r="DHE124" s="176"/>
      <c r="DHF124" s="191"/>
      <c r="DHG124" s="186"/>
      <c r="DHH124" s="186"/>
      <c r="DHI124" s="176"/>
      <c r="DHJ124" s="191"/>
      <c r="DHK124" s="186"/>
      <c r="DHL124" s="186"/>
      <c r="DHM124" s="176"/>
      <c r="DHN124" s="191"/>
      <c r="DHO124" s="186"/>
      <c r="DHP124" s="186"/>
      <c r="DHQ124" s="176"/>
      <c r="DHR124" s="191"/>
      <c r="DHS124" s="186"/>
      <c r="DHT124" s="186"/>
      <c r="DHU124" s="176"/>
      <c r="DHV124" s="191"/>
      <c r="DHW124" s="186"/>
      <c r="DHX124" s="186"/>
      <c r="DHY124" s="176"/>
      <c r="DHZ124" s="191"/>
      <c r="DIA124" s="186"/>
      <c r="DIB124" s="186"/>
      <c r="DIC124" s="176"/>
      <c r="DID124" s="191"/>
      <c r="DIE124" s="186"/>
      <c r="DIF124" s="186"/>
      <c r="DIG124" s="176"/>
      <c r="DIH124" s="191"/>
      <c r="DII124" s="186"/>
      <c r="DIJ124" s="186"/>
      <c r="DIK124" s="176"/>
      <c r="DIL124" s="191"/>
      <c r="DIM124" s="186"/>
      <c r="DIN124" s="186"/>
      <c r="DIO124" s="176"/>
      <c r="DIP124" s="191"/>
      <c r="DIQ124" s="186"/>
      <c r="DIR124" s="186"/>
      <c r="DIS124" s="176"/>
      <c r="DIT124" s="191"/>
      <c r="DIU124" s="186"/>
      <c r="DIV124" s="186"/>
      <c r="DIW124" s="176"/>
      <c r="DIX124" s="191"/>
      <c r="DIY124" s="186"/>
      <c r="DIZ124" s="186"/>
      <c r="DJA124" s="176"/>
      <c r="DJB124" s="191"/>
      <c r="DJC124" s="186"/>
      <c r="DJD124" s="186"/>
      <c r="DJE124" s="176"/>
      <c r="DJF124" s="191"/>
      <c r="DJG124" s="186"/>
      <c r="DJH124" s="186"/>
      <c r="DJI124" s="176"/>
      <c r="DJJ124" s="191"/>
      <c r="DJK124" s="186"/>
      <c r="DJL124" s="186"/>
      <c r="DJM124" s="176"/>
      <c r="DJN124" s="191"/>
      <c r="DJO124" s="186"/>
      <c r="DJP124" s="186"/>
      <c r="DJQ124" s="176"/>
      <c r="DJR124" s="191"/>
      <c r="DJS124" s="186"/>
      <c r="DJT124" s="186"/>
      <c r="DJU124" s="176"/>
      <c r="DJV124" s="191"/>
      <c r="DJW124" s="186"/>
      <c r="DJX124" s="186"/>
      <c r="DJY124" s="176"/>
      <c r="DJZ124" s="191"/>
      <c r="DKA124" s="186"/>
      <c r="DKB124" s="186"/>
      <c r="DKC124" s="176"/>
      <c r="DKD124" s="191"/>
      <c r="DKE124" s="186"/>
      <c r="DKF124" s="186"/>
      <c r="DKG124" s="176"/>
      <c r="DKH124" s="191"/>
      <c r="DKI124" s="186"/>
      <c r="DKJ124" s="186"/>
      <c r="DKK124" s="176"/>
      <c r="DKL124" s="191"/>
      <c r="DKM124" s="186"/>
      <c r="DKN124" s="186"/>
      <c r="DKO124" s="176"/>
      <c r="DKP124" s="191"/>
      <c r="DKQ124" s="186"/>
      <c r="DKR124" s="186"/>
      <c r="DKS124" s="176"/>
      <c r="DKT124" s="191"/>
      <c r="DKU124" s="186"/>
      <c r="DKV124" s="186"/>
      <c r="DKW124" s="176"/>
      <c r="DKX124" s="191"/>
      <c r="DKY124" s="186"/>
      <c r="DKZ124" s="186"/>
      <c r="DLA124" s="176"/>
      <c r="DLB124" s="191"/>
      <c r="DLC124" s="186"/>
      <c r="DLD124" s="186"/>
      <c r="DLE124" s="176"/>
      <c r="DLF124" s="191"/>
      <c r="DLG124" s="186"/>
      <c r="DLH124" s="186"/>
      <c r="DLI124" s="176"/>
      <c r="DLJ124" s="191"/>
      <c r="DLK124" s="186"/>
      <c r="DLL124" s="186"/>
      <c r="DLM124" s="176"/>
      <c r="DLN124" s="191"/>
      <c r="DLO124" s="186"/>
      <c r="DLP124" s="186"/>
      <c r="DLQ124" s="176"/>
      <c r="DLR124" s="191"/>
      <c r="DLS124" s="186"/>
      <c r="DLT124" s="186"/>
      <c r="DLU124" s="176"/>
      <c r="DLV124" s="191"/>
      <c r="DLW124" s="186"/>
      <c r="DLX124" s="186"/>
      <c r="DLY124" s="176"/>
      <c r="DLZ124" s="191"/>
      <c r="DMA124" s="186"/>
      <c r="DMB124" s="186"/>
      <c r="DMC124" s="176"/>
      <c r="DMD124" s="191"/>
      <c r="DME124" s="186"/>
      <c r="DMF124" s="186"/>
      <c r="DMG124" s="176"/>
      <c r="DMH124" s="191"/>
      <c r="DMI124" s="186"/>
      <c r="DMJ124" s="186"/>
      <c r="DMK124" s="176"/>
      <c r="DML124" s="191"/>
      <c r="DMM124" s="186"/>
      <c r="DMN124" s="186"/>
      <c r="DMO124" s="176"/>
      <c r="DMP124" s="191"/>
      <c r="DMQ124" s="186"/>
      <c r="DMR124" s="186"/>
      <c r="DMS124" s="176"/>
      <c r="DMT124" s="191"/>
      <c r="DMU124" s="186"/>
      <c r="DMV124" s="186"/>
      <c r="DMW124" s="176"/>
      <c r="DMX124" s="191"/>
      <c r="DMY124" s="186"/>
      <c r="DMZ124" s="186"/>
      <c r="DNA124" s="176"/>
      <c r="DNB124" s="191"/>
      <c r="DNC124" s="186"/>
      <c r="DND124" s="186"/>
      <c r="DNE124" s="176"/>
      <c r="DNF124" s="191"/>
      <c r="DNG124" s="186"/>
      <c r="DNH124" s="186"/>
      <c r="DNI124" s="176"/>
      <c r="DNJ124" s="191"/>
      <c r="DNK124" s="186"/>
      <c r="DNL124" s="186"/>
      <c r="DNM124" s="176"/>
      <c r="DNN124" s="191"/>
      <c r="DNO124" s="186"/>
      <c r="DNP124" s="186"/>
      <c r="DNQ124" s="176"/>
      <c r="DNR124" s="191"/>
      <c r="DNS124" s="186"/>
      <c r="DNT124" s="186"/>
      <c r="DNU124" s="176"/>
      <c r="DNV124" s="191"/>
      <c r="DNW124" s="186"/>
      <c r="DNX124" s="186"/>
      <c r="DNY124" s="176"/>
      <c r="DNZ124" s="191"/>
      <c r="DOA124" s="186"/>
      <c r="DOB124" s="186"/>
      <c r="DOC124" s="176"/>
      <c r="DOD124" s="191"/>
      <c r="DOE124" s="186"/>
      <c r="DOF124" s="186"/>
      <c r="DOG124" s="176"/>
      <c r="DOH124" s="191"/>
      <c r="DOI124" s="186"/>
      <c r="DOJ124" s="186"/>
      <c r="DOK124" s="176"/>
      <c r="DOL124" s="191"/>
      <c r="DOM124" s="186"/>
      <c r="DON124" s="186"/>
      <c r="DOO124" s="176"/>
      <c r="DOP124" s="191"/>
      <c r="DOQ124" s="186"/>
      <c r="DOR124" s="186"/>
      <c r="DOS124" s="176"/>
      <c r="DOT124" s="191"/>
      <c r="DOU124" s="186"/>
      <c r="DOV124" s="186"/>
      <c r="DOW124" s="176"/>
      <c r="DOX124" s="191"/>
      <c r="DOY124" s="186"/>
      <c r="DOZ124" s="186"/>
      <c r="DPA124" s="176"/>
      <c r="DPB124" s="191"/>
      <c r="DPC124" s="186"/>
      <c r="DPD124" s="186"/>
      <c r="DPE124" s="176"/>
      <c r="DPF124" s="191"/>
      <c r="DPG124" s="186"/>
      <c r="DPH124" s="186"/>
      <c r="DPI124" s="176"/>
      <c r="DPJ124" s="191"/>
      <c r="DPK124" s="186"/>
      <c r="DPL124" s="186"/>
      <c r="DPM124" s="176"/>
      <c r="DPN124" s="191"/>
      <c r="DPO124" s="186"/>
      <c r="DPP124" s="186"/>
      <c r="DPQ124" s="176"/>
      <c r="DPR124" s="191"/>
      <c r="DPS124" s="186"/>
      <c r="DPT124" s="186"/>
      <c r="DPU124" s="176"/>
      <c r="DPV124" s="191"/>
      <c r="DPW124" s="186"/>
      <c r="DPX124" s="186"/>
      <c r="DPY124" s="176"/>
      <c r="DPZ124" s="191"/>
      <c r="DQA124" s="186"/>
      <c r="DQB124" s="186"/>
      <c r="DQC124" s="176"/>
      <c r="DQD124" s="191"/>
      <c r="DQE124" s="186"/>
      <c r="DQF124" s="186"/>
      <c r="DQG124" s="176"/>
      <c r="DQH124" s="191"/>
      <c r="DQI124" s="186"/>
      <c r="DQJ124" s="186"/>
      <c r="DQK124" s="176"/>
      <c r="DQL124" s="191"/>
      <c r="DQM124" s="186"/>
      <c r="DQN124" s="186"/>
      <c r="DQO124" s="176"/>
      <c r="DQP124" s="191"/>
      <c r="DQQ124" s="186"/>
      <c r="DQR124" s="186"/>
      <c r="DQS124" s="176"/>
      <c r="DQT124" s="191"/>
      <c r="DQU124" s="186"/>
      <c r="DQV124" s="186"/>
      <c r="DQW124" s="176"/>
      <c r="DQX124" s="191"/>
      <c r="DQY124" s="186"/>
      <c r="DQZ124" s="186"/>
      <c r="DRA124" s="176"/>
      <c r="DRB124" s="191"/>
      <c r="DRC124" s="186"/>
      <c r="DRD124" s="186"/>
      <c r="DRE124" s="176"/>
      <c r="DRF124" s="191"/>
      <c r="DRG124" s="186"/>
      <c r="DRH124" s="186"/>
      <c r="DRI124" s="176"/>
      <c r="DRJ124" s="191"/>
      <c r="DRK124" s="186"/>
      <c r="DRL124" s="186"/>
      <c r="DRM124" s="176"/>
      <c r="DRN124" s="191"/>
      <c r="DRO124" s="186"/>
      <c r="DRP124" s="186"/>
      <c r="DRQ124" s="176"/>
      <c r="DRR124" s="191"/>
      <c r="DRS124" s="186"/>
      <c r="DRT124" s="186"/>
      <c r="DRU124" s="176"/>
      <c r="DRV124" s="191"/>
      <c r="DRW124" s="186"/>
      <c r="DRX124" s="186"/>
      <c r="DRY124" s="176"/>
      <c r="DRZ124" s="191"/>
      <c r="DSA124" s="186"/>
      <c r="DSB124" s="186"/>
      <c r="DSC124" s="176"/>
      <c r="DSD124" s="191"/>
      <c r="DSE124" s="186"/>
      <c r="DSF124" s="186"/>
      <c r="DSG124" s="176"/>
      <c r="DSH124" s="191"/>
      <c r="DSI124" s="186"/>
      <c r="DSJ124" s="186"/>
      <c r="DSK124" s="176"/>
      <c r="DSL124" s="191"/>
      <c r="DSM124" s="186"/>
      <c r="DSN124" s="186"/>
      <c r="DSO124" s="176"/>
      <c r="DSP124" s="191"/>
      <c r="DSQ124" s="186"/>
      <c r="DSR124" s="186"/>
      <c r="DSS124" s="176"/>
      <c r="DST124" s="191"/>
      <c r="DSU124" s="186"/>
      <c r="DSV124" s="186"/>
      <c r="DSW124" s="176"/>
      <c r="DSX124" s="191"/>
      <c r="DSY124" s="186"/>
      <c r="DSZ124" s="186"/>
      <c r="DTA124" s="176"/>
      <c r="DTB124" s="191"/>
      <c r="DTC124" s="186"/>
      <c r="DTD124" s="186"/>
      <c r="DTE124" s="176"/>
      <c r="DTF124" s="191"/>
      <c r="DTG124" s="186"/>
      <c r="DTH124" s="186"/>
      <c r="DTI124" s="176"/>
      <c r="DTJ124" s="191"/>
      <c r="DTK124" s="186"/>
      <c r="DTL124" s="186"/>
      <c r="DTM124" s="176"/>
      <c r="DTN124" s="191"/>
      <c r="DTO124" s="186"/>
      <c r="DTP124" s="186"/>
      <c r="DTQ124" s="176"/>
      <c r="DTR124" s="191"/>
      <c r="DTS124" s="186"/>
      <c r="DTT124" s="186"/>
      <c r="DTU124" s="176"/>
      <c r="DTV124" s="191"/>
      <c r="DTW124" s="186"/>
      <c r="DTX124" s="186"/>
      <c r="DTY124" s="176"/>
      <c r="DTZ124" s="191"/>
      <c r="DUA124" s="186"/>
      <c r="DUB124" s="186"/>
      <c r="DUC124" s="176"/>
      <c r="DUD124" s="191"/>
      <c r="DUE124" s="186"/>
      <c r="DUF124" s="186"/>
      <c r="DUG124" s="176"/>
      <c r="DUH124" s="191"/>
      <c r="DUI124" s="186"/>
      <c r="DUJ124" s="186"/>
      <c r="DUK124" s="176"/>
      <c r="DUL124" s="191"/>
      <c r="DUM124" s="186"/>
      <c r="DUN124" s="186"/>
      <c r="DUO124" s="176"/>
      <c r="DUP124" s="191"/>
      <c r="DUQ124" s="186"/>
      <c r="DUR124" s="186"/>
      <c r="DUS124" s="176"/>
      <c r="DUT124" s="191"/>
      <c r="DUU124" s="186"/>
      <c r="DUV124" s="186"/>
      <c r="DUW124" s="176"/>
      <c r="DUX124" s="191"/>
      <c r="DUY124" s="186"/>
      <c r="DUZ124" s="186"/>
      <c r="DVA124" s="176"/>
      <c r="DVB124" s="191"/>
      <c r="DVC124" s="186"/>
      <c r="DVD124" s="186"/>
      <c r="DVE124" s="176"/>
      <c r="DVF124" s="191"/>
      <c r="DVG124" s="186"/>
      <c r="DVH124" s="186"/>
      <c r="DVI124" s="176"/>
      <c r="DVJ124" s="191"/>
      <c r="DVK124" s="186"/>
      <c r="DVL124" s="186"/>
      <c r="DVM124" s="176"/>
      <c r="DVN124" s="191"/>
      <c r="DVO124" s="186"/>
      <c r="DVP124" s="186"/>
      <c r="DVQ124" s="176"/>
      <c r="DVR124" s="191"/>
      <c r="DVS124" s="186"/>
      <c r="DVT124" s="186"/>
      <c r="DVU124" s="176"/>
      <c r="DVV124" s="191"/>
      <c r="DVW124" s="186"/>
      <c r="DVX124" s="186"/>
      <c r="DVY124" s="176"/>
      <c r="DVZ124" s="191"/>
      <c r="DWA124" s="186"/>
      <c r="DWB124" s="186"/>
      <c r="DWC124" s="176"/>
      <c r="DWD124" s="191"/>
      <c r="DWE124" s="186"/>
      <c r="DWF124" s="186"/>
      <c r="DWG124" s="176"/>
      <c r="DWH124" s="191"/>
      <c r="DWI124" s="186"/>
      <c r="DWJ124" s="186"/>
      <c r="DWK124" s="176"/>
      <c r="DWL124" s="191"/>
      <c r="DWM124" s="186"/>
      <c r="DWN124" s="186"/>
      <c r="DWO124" s="176"/>
      <c r="DWP124" s="191"/>
      <c r="DWQ124" s="186"/>
      <c r="DWR124" s="186"/>
      <c r="DWS124" s="176"/>
      <c r="DWT124" s="191"/>
      <c r="DWU124" s="186"/>
      <c r="DWV124" s="186"/>
      <c r="DWW124" s="176"/>
      <c r="DWX124" s="191"/>
      <c r="DWY124" s="186"/>
      <c r="DWZ124" s="186"/>
      <c r="DXA124" s="176"/>
      <c r="DXB124" s="191"/>
      <c r="DXC124" s="186"/>
      <c r="DXD124" s="186"/>
      <c r="DXE124" s="176"/>
      <c r="DXF124" s="191"/>
      <c r="DXG124" s="186"/>
      <c r="DXH124" s="186"/>
      <c r="DXI124" s="176"/>
      <c r="DXJ124" s="191"/>
      <c r="DXK124" s="186"/>
      <c r="DXL124" s="186"/>
      <c r="DXM124" s="176"/>
      <c r="DXN124" s="191"/>
      <c r="DXO124" s="186"/>
      <c r="DXP124" s="186"/>
      <c r="DXQ124" s="176"/>
      <c r="DXR124" s="191"/>
      <c r="DXS124" s="186"/>
      <c r="DXT124" s="186"/>
      <c r="DXU124" s="176"/>
      <c r="DXV124" s="191"/>
      <c r="DXW124" s="186"/>
      <c r="DXX124" s="186"/>
      <c r="DXY124" s="176"/>
      <c r="DXZ124" s="191"/>
      <c r="DYA124" s="186"/>
      <c r="DYB124" s="186"/>
      <c r="DYC124" s="176"/>
      <c r="DYD124" s="191"/>
      <c r="DYE124" s="186"/>
      <c r="DYF124" s="186"/>
      <c r="DYG124" s="176"/>
      <c r="DYH124" s="191"/>
      <c r="DYI124" s="186"/>
      <c r="DYJ124" s="186"/>
      <c r="DYK124" s="176"/>
      <c r="DYL124" s="191"/>
      <c r="DYM124" s="186"/>
      <c r="DYN124" s="186"/>
      <c r="DYO124" s="176"/>
      <c r="DYP124" s="191"/>
      <c r="DYQ124" s="186"/>
      <c r="DYR124" s="186"/>
      <c r="DYS124" s="176"/>
      <c r="DYT124" s="191"/>
      <c r="DYU124" s="186"/>
      <c r="DYV124" s="186"/>
      <c r="DYW124" s="176"/>
      <c r="DYX124" s="191"/>
      <c r="DYY124" s="186"/>
      <c r="DYZ124" s="186"/>
      <c r="DZA124" s="176"/>
      <c r="DZB124" s="191"/>
      <c r="DZC124" s="186"/>
      <c r="DZD124" s="186"/>
      <c r="DZE124" s="176"/>
      <c r="DZF124" s="191"/>
      <c r="DZG124" s="186"/>
      <c r="DZH124" s="186"/>
      <c r="DZI124" s="176"/>
      <c r="DZJ124" s="191"/>
      <c r="DZK124" s="186"/>
      <c r="DZL124" s="186"/>
      <c r="DZM124" s="176"/>
      <c r="DZN124" s="191"/>
      <c r="DZO124" s="186"/>
      <c r="DZP124" s="186"/>
      <c r="DZQ124" s="176"/>
      <c r="DZR124" s="191"/>
      <c r="DZS124" s="186"/>
      <c r="DZT124" s="186"/>
      <c r="DZU124" s="176"/>
      <c r="DZV124" s="191"/>
      <c r="DZW124" s="186"/>
      <c r="DZX124" s="186"/>
      <c r="DZY124" s="176"/>
      <c r="DZZ124" s="191"/>
      <c r="EAA124" s="186"/>
      <c r="EAB124" s="186"/>
      <c r="EAC124" s="176"/>
      <c r="EAD124" s="191"/>
      <c r="EAE124" s="186"/>
      <c r="EAF124" s="186"/>
      <c r="EAG124" s="176"/>
      <c r="EAH124" s="191"/>
      <c r="EAI124" s="186"/>
      <c r="EAJ124" s="186"/>
      <c r="EAK124" s="176"/>
      <c r="EAL124" s="191"/>
      <c r="EAM124" s="186"/>
      <c r="EAN124" s="186"/>
      <c r="EAO124" s="176"/>
      <c r="EAP124" s="191"/>
      <c r="EAQ124" s="186"/>
      <c r="EAR124" s="186"/>
      <c r="EAS124" s="176"/>
      <c r="EAT124" s="191"/>
      <c r="EAU124" s="186"/>
      <c r="EAV124" s="186"/>
      <c r="EAW124" s="176"/>
      <c r="EAX124" s="191"/>
      <c r="EAY124" s="186"/>
      <c r="EAZ124" s="186"/>
      <c r="EBA124" s="176"/>
      <c r="EBB124" s="191"/>
      <c r="EBC124" s="186"/>
      <c r="EBD124" s="186"/>
      <c r="EBE124" s="176"/>
      <c r="EBF124" s="191"/>
      <c r="EBG124" s="186"/>
      <c r="EBH124" s="186"/>
      <c r="EBI124" s="176"/>
      <c r="EBJ124" s="191"/>
      <c r="EBK124" s="186"/>
      <c r="EBL124" s="186"/>
      <c r="EBM124" s="176"/>
      <c r="EBN124" s="191"/>
      <c r="EBO124" s="186"/>
      <c r="EBP124" s="186"/>
      <c r="EBQ124" s="176"/>
      <c r="EBR124" s="191"/>
      <c r="EBS124" s="186"/>
      <c r="EBT124" s="186"/>
      <c r="EBU124" s="176"/>
      <c r="EBV124" s="191"/>
      <c r="EBW124" s="186"/>
      <c r="EBX124" s="186"/>
      <c r="EBY124" s="176"/>
      <c r="EBZ124" s="191"/>
      <c r="ECA124" s="186"/>
      <c r="ECB124" s="186"/>
      <c r="ECC124" s="176"/>
      <c r="ECD124" s="191"/>
      <c r="ECE124" s="186"/>
      <c r="ECF124" s="186"/>
      <c r="ECG124" s="176"/>
      <c r="ECH124" s="191"/>
      <c r="ECI124" s="186"/>
      <c r="ECJ124" s="186"/>
      <c r="ECK124" s="176"/>
      <c r="ECL124" s="191"/>
      <c r="ECM124" s="186"/>
      <c r="ECN124" s="186"/>
      <c r="ECO124" s="176"/>
      <c r="ECP124" s="191"/>
      <c r="ECQ124" s="186"/>
      <c r="ECR124" s="186"/>
      <c r="ECS124" s="176"/>
      <c r="ECT124" s="191"/>
      <c r="ECU124" s="186"/>
      <c r="ECV124" s="186"/>
      <c r="ECW124" s="176"/>
      <c r="ECX124" s="191"/>
      <c r="ECY124" s="186"/>
      <c r="ECZ124" s="186"/>
      <c r="EDA124" s="176"/>
      <c r="EDB124" s="191"/>
      <c r="EDC124" s="186"/>
      <c r="EDD124" s="186"/>
      <c r="EDE124" s="176"/>
      <c r="EDF124" s="191"/>
      <c r="EDG124" s="186"/>
      <c r="EDH124" s="186"/>
      <c r="EDI124" s="176"/>
      <c r="EDJ124" s="191"/>
      <c r="EDK124" s="186"/>
      <c r="EDL124" s="186"/>
      <c r="EDM124" s="176"/>
      <c r="EDN124" s="191"/>
      <c r="EDO124" s="186"/>
      <c r="EDP124" s="186"/>
      <c r="EDQ124" s="176"/>
      <c r="EDR124" s="191"/>
      <c r="EDS124" s="186"/>
      <c r="EDT124" s="186"/>
      <c r="EDU124" s="176"/>
      <c r="EDV124" s="191"/>
      <c r="EDW124" s="186"/>
      <c r="EDX124" s="186"/>
      <c r="EDY124" s="176"/>
      <c r="EDZ124" s="191"/>
      <c r="EEA124" s="186"/>
      <c r="EEB124" s="186"/>
      <c r="EEC124" s="176"/>
      <c r="EED124" s="191"/>
      <c r="EEE124" s="186"/>
      <c r="EEF124" s="186"/>
      <c r="EEG124" s="176"/>
      <c r="EEH124" s="191"/>
      <c r="EEI124" s="186"/>
      <c r="EEJ124" s="186"/>
      <c r="EEK124" s="176"/>
      <c r="EEL124" s="191"/>
      <c r="EEM124" s="186"/>
      <c r="EEN124" s="186"/>
      <c r="EEO124" s="176"/>
      <c r="EEP124" s="191"/>
      <c r="EEQ124" s="186"/>
      <c r="EER124" s="186"/>
      <c r="EES124" s="176"/>
      <c r="EET124" s="191"/>
      <c r="EEU124" s="186"/>
      <c r="EEV124" s="186"/>
      <c r="EEW124" s="176"/>
      <c r="EEX124" s="191"/>
      <c r="EEY124" s="186"/>
      <c r="EEZ124" s="186"/>
      <c r="EFA124" s="176"/>
      <c r="EFB124" s="191"/>
      <c r="EFC124" s="186"/>
      <c r="EFD124" s="186"/>
      <c r="EFE124" s="176"/>
      <c r="EFF124" s="191"/>
      <c r="EFG124" s="186"/>
      <c r="EFH124" s="186"/>
      <c r="EFI124" s="176"/>
      <c r="EFJ124" s="191"/>
      <c r="EFK124" s="186"/>
      <c r="EFL124" s="186"/>
      <c r="EFM124" s="176"/>
      <c r="EFN124" s="191"/>
      <c r="EFO124" s="186"/>
      <c r="EFP124" s="186"/>
      <c r="EFQ124" s="176"/>
      <c r="EFR124" s="191"/>
      <c r="EFS124" s="186"/>
      <c r="EFT124" s="186"/>
      <c r="EFU124" s="176"/>
      <c r="EFV124" s="191"/>
      <c r="EFW124" s="186"/>
      <c r="EFX124" s="186"/>
      <c r="EFY124" s="176"/>
      <c r="EFZ124" s="191"/>
      <c r="EGA124" s="186"/>
      <c r="EGB124" s="186"/>
      <c r="EGC124" s="176"/>
      <c r="EGD124" s="191"/>
      <c r="EGE124" s="186"/>
      <c r="EGF124" s="186"/>
      <c r="EGG124" s="176"/>
      <c r="EGH124" s="191"/>
      <c r="EGI124" s="186"/>
      <c r="EGJ124" s="186"/>
      <c r="EGK124" s="176"/>
      <c r="EGL124" s="191"/>
      <c r="EGM124" s="186"/>
      <c r="EGN124" s="186"/>
      <c r="EGO124" s="176"/>
      <c r="EGP124" s="191"/>
      <c r="EGQ124" s="186"/>
      <c r="EGR124" s="186"/>
      <c r="EGS124" s="176"/>
      <c r="EGT124" s="191"/>
      <c r="EGU124" s="186"/>
      <c r="EGV124" s="186"/>
      <c r="EGW124" s="176"/>
      <c r="EGX124" s="191"/>
      <c r="EGY124" s="186"/>
      <c r="EGZ124" s="186"/>
      <c r="EHA124" s="176"/>
      <c r="EHB124" s="191"/>
      <c r="EHC124" s="186"/>
      <c r="EHD124" s="186"/>
      <c r="EHE124" s="176"/>
      <c r="EHF124" s="191"/>
      <c r="EHG124" s="186"/>
      <c r="EHH124" s="186"/>
      <c r="EHI124" s="176"/>
      <c r="EHJ124" s="191"/>
      <c r="EHK124" s="186"/>
      <c r="EHL124" s="186"/>
      <c r="EHM124" s="176"/>
      <c r="EHN124" s="191"/>
      <c r="EHO124" s="186"/>
      <c r="EHP124" s="186"/>
      <c r="EHQ124" s="176"/>
      <c r="EHR124" s="191"/>
      <c r="EHS124" s="186"/>
      <c r="EHT124" s="186"/>
      <c r="EHU124" s="176"/>
      <c r="EHV124" s="191"/>
      <c r="EHW124" s="186"/>
      <c r="EHX124" s="186"/>
      <c r="EHY124" s="176"/>
      <c r="EHZ124" s="191"/>
      <c r="EIA124" s="186"/>
      <c r="EIB124" s="186"/>
      <c r="EIC124" s="176"/>
      <c r="EID124" s="191"/>
      <c r="EIE124" s="186"/>
      <c r="EIF124" s="186"/>
      <c r="EIG124" s="176"/>
      <c r="EIH124" s="191"/>
      <c r="EII124" s="186"/>
      <c r="EIJ124" s="186"/>
      <c r="EIK124" s="176"/>
      <c r="EIL124" s="191"/>
      <c r="EIM124" s="186"/>
      <c r="EIN124" s="186"/>
      <c r="EIO124" s="176"/>
      <c r="EIP124" s="191"/>
      <c r="EIQ124" s="186"/>
      <c r="EIR124" s="186"/>
      <c r="EIS124" s="176"/>
      <c r="EIT124" s="191"/>
      <c r="EIU124" s="186"/>
      <c r="EIV124" s="186"/>
      <c r="EIW124" s="176"/>
      <c r="EIX124" s="191"/>
      <c r="EIY124" s="186"/>
      <c r="EIZ124" s="186"/>
      <c r="EJA124" s="176"/>
      <c r="EJB124" s="191"/>
      <c r="EJC124" s="186"/>
      <c r="EJD124" s="186"/>
      <c r="EJE124" s="176"/>
      <c r="EJF124" s="191"/>
      <c r="EJG124" s="186"/>
      <c r="EJH124" s="186"/>
      <c r="EJI124" s="176"/>
      <c r="EJJ124" s="191"/>
      <c r="EJK124" s="186"/>
      <c r="EJL124" s="186"/>
      <c r="EJM124" s="176"/>
      <c r="EJN124" s="191"/>
      <c r="EJO124" s="186"/>
      <c r="EJP124" s="186"/>
      <c r="EJQ124" s="176"/>
      <c r="EJR124" s="191"/>
      <c r="EJS124" s="186"/>
      <c r="EJT124" s="186"/>
      <c r="EJU124" s="176"/>
      <c r="EJV124" s="191"/>
      <c r="EJW124" s="186"/>
      <c r="EJX124" s="186"/>
      <c r="EJY124" s="176"/>
      <c r="EJZ124" s="191"/>
      <c r="EKA124" s="186"/>
      <c r="EKB124" s="186"/>
      <c r="EKC124" s="176"/>
      <c r="EKD124" s="191"/>
      <c r="EKE124" s="186"/>
      <c r="EKF124" s="186"/>
      <c r="EKG124" s="176"/>
      <c r="EKH124" s="191"/>
      <c r="EKI124" s="186"/>
      <c r="EKJ124" s="186"/>
      <c r="EKK124" s="176"/>
      <c r="EKL124" s="191"/>
      <c r="EKM124" s="186"/>
      <c r="EKN124" s="186"/>
      <c r="EKO124" s="176"/>
      <c r="EKP124" s="191"/>
      <c r="EKQ124" s="186"/>
      <c r="EKR124" s="186"/>
      <c r="EKS124" s="176"/>
      <c r="EKT124" s="191"/>
      <c r="EKU124" s="186"/>
      <c r="EKV124" s="186"/>
      <c r="EKW124" s="176"/>
      <c r="EKX124" s="191"/>
      <c r="EKY124" s="186"/>
      <c r="EKZ124" s="186"/>
      <c r="ELA124" s="176"/>
      <c r="ELB124" s="191"/>
      <c r="ELC124" s="186"/>
      <c r="ELD124" s="186"/>
      <c r="ELE124" s="176"/>
      <c r="ELF124" s="191"/>
      <c r="ELG124" s="186"/>
      <c r="ELH124" s="186"/>
      <c r="ELI124" s="176"/>
      <c r="ELJ124" s="191"/>
      <c r="ELK124" s="186"/>
      <c r="ELL124" s="186"/>
      <c r="ELM124" s="176"/>
      <c r="ELN124" s="191"/>
      <c r="ELO124" s="186"/>
      <c r="ELP124" s="186"/>
      <c r="ELQ124" s="176"/>
      <c r="ELR124" s="191"/>
      <c r="ELS124" s="186"/>
      <c r="ELT124" s="186"/>
      <c r="ELU124" s="176"/>
      <c r="ELV124" s="191"/>
      <c r="ELW124" s="186"/>
      <c r="ELX124" s="186"/>
      <c r="ELY124" s="176"/>
      <c r="ELZ124" s="191"/>
      <c r="EMA124" s="186"/>
      <c r="EMB124" s="186"/>
      <c r="EMC124" s="176"/>
      <c r="EMD124" s="191"/>
      <c r="EME124" s="186"/>
      <c r="EMF124" s="186"/>
      <c r="EMG124" s="176"/>
      <c r="EMH124" s="191"/>
      <c r="EMI124" s="186"/>
      <c r="EMJ124" s="186"/>
      <c r="EMK124" s="176"/>
      <c r="EML124" s="191"/>
      <c r="EMM124" s="186"/>
      <c r="EMN124" s="186"/>
      <c r="EMO124" s="176"/>
      <c r="EMP124" s="191"/>
      <c r="EMQ124" s="186"/>
      <c r="EMR124" s="186"/>
      <c r="EMS124" s="176"/>
      <c r="EMT124" s="191"/>
      <c r="EMU124" s="186"/>
      <c r="EMV124" s="186"/>
      <c r="EMW124" s="176"/>
      <c r="EMX124" s="191"/>
      <c r="EMY124" s="186"/>
      <c r="EMZ124" s="186"/>
      <c r="ENA124" s="176"/>
      <c r="ENB124" s="191"/>
      <c r="ENC124" s="186"/>
      <c r="END124" s="186"/>
      <c r="ENE124" s="176"/>
      <c r="ENF124" s="191"/>
      <c r="ENG124" s="186"/>
      <c r="ENH124" s="186"/>
      <c r="ENI124" s="176"/>
      <c r="ENJ124" s="191"/>
      <c r="ENK124" s="186"/>
      <c r="ENL124" s="186"/>
      <c r="ENM124" s="176"/>
      <c r="ENN124" s="191"/>
      <c r="ENO124" s="186"/>
      <c r="ENP124" s="186"/>
      <c r="ENQ124" s="176"/>
      <c r="ENR124" s="191"/>
      <c r="ENS124" s="186"/>
      <c r="ENT124" s="186"/>
      <c r="ENU124" s="176"/>
      <c r="ENV124" s="191"/>
      <c r="ENW124" s="186"/>
      <c r="ENX124" s="186"/>
      <c r="ENY124" s="176"/>
      <c r="ENZ124" s="191"/>
      <c r="EOA124" s="186"/>
      <c r="EOB124" s="186"/>
      <c r="EOC124" s="176"/>
      <c r="EOD124" s="191"/>
      <c r="EOE124" s="186"/>
      <c r="EOF124" s="186"/>
      <c r="EOG124" s="176"/>
      <c r="EOH124" s="191"/>
      <c r="EOI124" s="186"/>
      <c r="EOJ124" s="186"/>
      <c r="EOK124" s="176"/>
      <c r="EOL124" s="191"/>
      <c r="EOM124" s="186"/>
      <c r="EON124" s="186"/>
      <c r="EOO124" s="176"/>
      <c r="EOP124" s="191"/>
      <c r="EOQ124" s="186"/>
      <c r="EOR124" s="186"/>
      <c r="EOS124" s="176"/>
      <c r="EOT124" s="191"/>
      <c r="EOU124" s="186"/>
      <c r="EOV124" s="186"/>
      <c r="EOW124" s="176"/>
      <c r="EOX124" s="191"/>
      <c r="EOY124" s="186"/>
      <c r="EOZ124" s="186"/>
      <c r="EPA124" s="176"/>
      <c r="EPB124" s="191"/>
      <c r="EPC124" s="186"/>
      <c r="EPD124" s="186"/>
      <c r="EPE124" s="176"/>
      <c r="EPF124" s="191"/>
      <c r="EPG124" s="186"/>
      <c r="EPH124" s="186"/>
      <c r="EPI124" s="176"/>
      <c r="EPJ124" s="191"/>
      <c r="EPK124" s="186"/>
      <c r="EPL124" s="186"/>
      <c r="EPM124" s="176"/>
      <c r="EPN124" s="191"/>
      <c r="EPO124" s="186"/>
      <c r="EPP124" s="186"/>
      <c r="EPQ124" s="176"/>
      <c r="EPR124" s="191"/>
      <c r="EPS124" s="186"/>
      <c r="EPT124" s="186"/>
      <c r="EPU124" s="176"/>
      <c r="EPV124" s="191"/>
      <c r="EPW124" s="186"/>
      <c r="EPX124" s="186"/>
      <c r="EPY124" s="176"/>
      <c r="EPZ124" s="191"/>
      <c r="EQA124" s="186"/>
      <c r="EQB124" s="186"/>
      <c r="EQC124" s="176"/>
      <c r="EQD124" s="191"/>
      <c r="EQE124" s="186"/>
      <c r="EQF124" s="186"/>
      <c r="EQG124" s="176"/>
      <c r="EQH124" s="191"/>
      <c r="EQI124" s="186"/>
      <c r="EQJ124" s="186"/>
      <c r="EQK124" s="176"/>
      <c r="EQL124" s="191"/>
      <c r="EQM124" s="186"/>
      <c r="EQN124" s="186"/>
      <c r="EQO124" s="176"/>
      <c r="EQP124" s="191"/>
      <c r="EQQ124" s="186"/>
      <c r="EQR124" s="186"/>
      <c r="EQS124" s="176"/>
      <c r="EQT124" s="191"/>
      <c r="EQU124" s="186"/>
      <c r="EQV124" s="186"/>
      <c r="EQW124" s="176"/>
      <c r="EQX124" s="191"/>
      <c r="EQY124" s="186"/>
      <c r="EQZ124" s="186"/>
      <c r="ERA124" s="176"/>
      <c r="ERB124" s="191"/>
      <c r="ERC124" s="186"/>
      <c r="ERD124" s="186"/>
      <c r="ERE124" s="176"/>
      <c r="ERF124" s="191"/>
      <c r="ERG124" s="186"/>
      <c r="ERH124" s="186"/>
      <c r="ERI124" s="176"/>
      <c r="ERJ124" s="191"/>
      <c r="ERK124" s="186"/>
      <c r="ERL124" s="186"/>
      <c r="ERM124" s="176"/>
      <c r="ERN124" s="191"/>
      <c r="ERO124" s="186"/>
      <c r="ERP124" s="186"/>
      <c r="ERQ124" s="176"/>
      <c r="ERR124" s="191"/>
      <c r="ERS124" s="186"/>
      <c r="ERT124" s="186"/>
      <c r="ERU124" s="176"/>
      <c r="ERV124" s="191"/>
      <c r="ERW124" s="186"/>
      <c r="ERX124" s="186"/>
      <c r="ERY124" s="176"/>
      <c r="ERZ124" s="191"/>
      <c r="ESA124" s="186"/>
      <c r="ESB124" s="186"/>
      <c r="ESC124" s="176"/>
      <c r="ESD124" s="191"/>
      <c r="ESE124" s="186"/>
      <c r="ESF124" s="186"/>
      <c r="ESG124" s="176"/>
      <c r="ESH124" s="191"/>
      <c r="ESI124" s="186"/>
      <c r="ESJ124" s="186"/>
      <c r="ESK124" s="176"/>
      <c r="ESL124" s="191"/>
      <c r="ESM124" s="186"/>
      <c r="ESN124" s="186"/>
      <c r="ESO124" s="176"/>
      <c r="ESP124" s="191"/>
      <c r="ESQ124" s="186"/>
      <c r="ESR124" s="186"/>
      <c r="ESS124" s="176"/>
      <c r="EST124" s="191"/>
      <c r="ESU124" s="186"/>
      <c r="ESV124" s="186"/>
      <c r="ESW124" s="176"/>
      <c r="ESX124" s="191"/>
      <c r="ESY124" s="186"/>
      <c r="ESZ124" s="186"/>
      <c r="ETA124" s="176"/>
      <c r="ETB124" s="191"/>
      <c r="ETC124" s="186"/>
      <c r="ETD124" s="186"/>
      <c r="ETE124" s="176"/>
      <c r="ETF124" s="191"/>
      <c r="ETG124" s="186"/>
      <c r="ETH124" s="186"/>
      <c r="ETI124" s="176"/>
      <c r="ETJ124" s="191"/>
      <c r="ETK124" s="186"/>
      <c r="ETL124" s="186"/>
      <c r="ETM124" s="176"/>
      <c r="ETN124" s="191"/>
      <c r="ETO124" s="186"/>
      <c r="ETP124" s="186"/>
      <c r="ETQ124" s="176"/>
      <c r="ETR124" s="191"/>
      <c r="ETS124" s="186"/>
      <c r="ETT124" s="186"/>
      <c r="ETU124" s="176"/>
      <c r="ETV124" s="191"/>
      <c r="ETW124" s="186"/>
      <c r="ETX124" s="186"/>
      <c r="ETY124" s="176"/>
      <c r="ETZ124" s="191"/>
      <c r="EUA124" s="186"/>
      <c r="EUB124" s="186"/>
      <c r="EUC124" s="176"/>
      <c r="EUD124" s="191"/>
      <c r="EUE124" s="186"/>
      <c r="EUF124" s="186"/>
      <c r="EUG124" s="176"/>
      <c r="EUH124" s="191"/>
      <c r="EUI124" s="186"/>
      <c r="EUJ124" s="186"/>
      <c r="EUK124" s="176"/>
      <c r="EUL124" s="191"/>
      <c r="EUM124" s="186"/>
      <c r="EUN124" s="186"/>
      <c r="EUO124" s="176"/>
      <c r="EUP124" s="191"/>
      <c r="EUQ124" s="186"/>
      <c r="EUR124" s="186"/>
      <c r="EUS124" s="176"/>
      <c r="EUT124" s="191"/>
      <c r="EUU124" s="186"/>
      <c r="EUV124" s="186"/>
      <c r="EUW124" s="176"/>
      <c r="EUX124" s="191"/>
      <c r="EUY124" s="186"/>
      <c r="EUZ124" s="186"/>
      <c r="EVA124" s="176"/>
      <c r="EVB124" s="191"/>
      <c r="EVC124" s="186"/>
      <c r="EVD124" s="186"/>
      <c r="EVE124" s="176"/>
      <c r="EVF124" s="191"/>
      <c r="EVG124" s="186"/>
      <c r="EVH124" s="186"/>
      <c r="EVI124" s="176"/>
      <c r="EVJ124" s="191"/>
      <c r="EVK124" s="186"/>
      <c r="EVL124" s="186"/>
      <c r="EVM124" s="176"/>
      <c r="EVN124" s="191"/>
      <c r="EVO124" s="186"/>
      <c r="EVP124" s="186"/>
      <c r="EVQ124" s="176"/>
      <c r="EVR124" s="191"/>
      <c r="EVS124" s="186"/>
      <c r="EVT124" s="186"/>
      <c r="EVU124" s="176"/>
      <c r="EVV124" s="191"/>
      <c r="EVW124" s="186"/>
      <c r="EVX124" s="186"/>
      <c r="EVY124" s="176"/>
      <c r="EVZ124" s="191"/>
      <c r="EWA124" s="186"/>
      <c r="EWB124" s="186"/>
      <c r="EWC124" s="176"/>
      <c r="EWD124" s="191"/>
      <c r="EWE124" s="186"/>
      <c r="EWF124" s="186"/>
      <c r="EWG124" s="176"/>
      <c r="EWH124" s="191"/>
      <c r="EWI124" s="186"/>
      <c r="EWJ124" s="186"/>
      <c r="EWK124" s="176"/>
      <c r="EWL124" s="191"/>
      <c r="EWM124" s="186"/>
      <c r="EWN124" s="186"/>
      <c r="EWO124" s="176"/>
      <c r="EWP124" s="191"/>
      <c r="EWQ124" s="186"/>
      <c r="EWR124" s="186"/>
      <c r="EWS124" s="176"/>
      <c r="EWT124" s="191"/>
      <c r="EWU124" s="186"/>
      <c r="EWV124" s="186"/>
      <c r="EWW124" s="176"/>
      <c r="EWX124" s="191"/>
      <c r="EWY124" s="186"/>
      <c r="EWZ124" s="186"/>
      <c r="EXA124" s="176"/>
      <c r="EXB124" s="191"/>
      <c r="EXC124" s="186"/>
      <c r="EXD124" s="186"/>
      <c r="EXE124" s="176"/>
      <c r="EXF124" s="191"/>
      <c r="EXG124" s="186"/>
      <c r="EXH124" s="186"/>
      <c r="EXI124" s="176"/>
      <c r="EXJ124" s="191"/>
      <c r="EXK124" s="186"/>
      <c r="EXL124" s="186"/>
      <c r="EXM124" s="176"/>
      <c r="EXN124" s="191"/>
      <c r="EXO124" s="186"/>
      <c r="EXP124" s="186"/>
      <c r="EXQ124" s="176"/>
      <c r="EXR124" s="191"/>
      <c r="EXS124" s="186"/>
      <c r="EXT124" s="186"/>
      <c r="EXU124" s="176"/>
      <c r="EXV124" s="191"/>
      <c r="EXW124" s="186"/>
      <c r="EXX124" s="186"/>
      <c r="EXY124" s="176"/>
      <c r="EXZ124" s="191"/>
      <c r="EYA124" s="186"/>
      <c r="EYB124" s="186"/>
      <c r="EYC124" s="176"/>
      <c r="EYD124" s="191"/>
      <c r="EYE124" s="186"/>
      <c r="EYF124" s="186"/>
      <c r="EYG124" s="176"/>
      <c r="EYH124" s="191"/>
      <c r="EYI124" s="186"/>
      <c r="EYJ124" s="186"/>
      <c r="EYK124" s="176"/>
      <c r="EYL124" s="191"/>
      <c r="EYM124" s="186"/>
      <c r="EYN124" s="186"/>
      <c r="EYO124" s="176"/>
      <c r="EYP124" s="191"/>
      <c r="EYQ124" s="186"/>
      <c r="EYR124" s="186"/>
      <c r="EYS124" s="176"/>
      <c r="EYT124" s="191"/>
      <c r="EYU124" s="186"/>
      <c r="EYV124" s="186"/>
      <c r="EYW124" s="176"/>
      <c r="EYX124" s="191"/>
      <c r="EYY124" s="186"/>
      <c r="EYZ124" s="186"/>
      <c r="EZA124" s="176"/>
      <c r="EZB124" s="191"/>
      <c r="EZC124" s="186"/>
      <c r="EZD124" s="186"/>
      <c r="EZE124" s="176"/>
      <c r="EZF124" s="191"/>
      <c r="EZG124" s="186"/>
      <c r="EZH124" s="186"/>
      <c r="EZI124" s="176"/>
      <c r="EZJ124" s="191"/>
      <c r="EZK124" s="186"/>
      <c r="EZL124" s="186"/>
      <c r="EZM124" s="176"/>
      <c r="EZN124" s="191"/>
      <c r="EZO124" s="186"/>
      <c r="EZP124" s="186"/>
      <c r="EZQ124" s="176"/>
      <c r="EZR124" s="191"/>
      <c r="EZS124" s="186"/>
      <c r="EZT124" s="186"/>
      <c r="EZU124" s="176"/>
      <c r="EZV124" s="191"/>
      <c r="EZW124" s="186"/>
      <c r="EZX124" s="186"/>
      <c r="EZY124" s="176"/>
      <c r="EZZ124" s="191"/>
      <c r="FAA124" s="186"/>
      <c r="FAB124" s="186"/>
      <c r="FAC124" s="176"/>
      <c r="FAD124" s="191"/>
      <c r="FAE124" s="186"/>
      <c r="FAF124" s="186"/>
      <c r="FAG124" s="176"/>
      <c r="FAH124" s="191"/>
      <c r="FAI124" s="186"/>
      <c r="FAJ124" s="186"/>
      <c r="FAK124" s="176"/>
      <c r="FAL124" s="191"/>
      <c r="FAM124" s="186"/>
      <c r="FAN124" s="186"/>
      <c r="FAO124" s="176"/>
      <c r="FAP124" s="191"/>
      <c r="FAQ124" s="186"/>
      <c r="FAR124" s="186"/>
      <c r="FAS124" s="176"/>
      <c r="FAT124" s="191"/>
      <c r="FAU124" s="186"/>
      <c r="FAV124" s="186"/>
      <c r="FAW124" s="176"/>
      <c r="FAX124" s="191"/>
      <c r="FAY124" s="186"/>
      <c r="FAZ124" s="186"/>
      <c r="FBA124" s="176"/>
      <c r="FBB124" s="191"/>
      <c r="FBC124" s="186"/>
      <c r="FBD124" s="186"/>
      <c r="FBE124" s="176"/>
      <c r="FBF124" s="191"/>
      <c r="FBG124" s="186"/>
      <c r="FBH124" s="186"/>
      <c r="FBI124" s="176"/>
      <c r="FBJ124" s="191"/>
      <c r="FBK124" s="186"/>
      <c r="FBL124" s="186"/>
      <c r="FBM124" s="176"/>
      <c r="FBN124" s="191"/>
      <c r="FBO124" s="186"/>
      <c r="FBP124" s="186"/>
      <c r="FBQ124" s="176"/>
      <c r="FBR124" s="191"/>
      <c r="FBS124" s="186"/>
      <c r="FBT124" s="186"/>
      <c r="FBU124" s="176"/>
      <c r="FBV124" s="191"/>
      <c r="FBW124" s="186"/>
      <c r="FBX124" s="186"/>
      <c r="FBY124" s="176"/>
      <c r="FBZ124" s="191"/>
      <c r="FCA124" s="186"/>
      <c r="FCB124" s="186"/>
      <c r="FCC124" s="176"/>
      <c r="FCD124" s="191"/>
      <c r="FCE124" s="186"/>
      <c r="FCF124" s="186"/>
      <c r="FCG124" s="176"/>
      <c r="FCH124" s="191"/>
      <c r="FCI124" s="186"/>
      <c r="FCJ124" s="186"/>
      <c r="FCK124" s="176"/>
      <c r="FCL124" s="191"/>
      <c r="FCM124" s="186"/>
      <c r="FCN124" s="186"/>
      <c r="FCO124" s="176"/>
      <c r="FCP124" s="191"/>
      <c r="FCQ124" s="186"/>
      <c r="FCR124" s="186"/>
      <c r="FCS124" s="176"/>
      <c r="FCT124" s="191"/>
      <c r="FCU124" s="186"/>
      <c r="FCV124" s="186"/>
      <c r="FCW124" s="176"/>
      <c r="FCX124" s="191"/>
      <c r="FCY124" s="186"/>
      <c r="FCZ124" s="186"/>
      <c r="FDA124" s="176"/>
      <c r="FDB124" s="191"/>
      <c r="FDC124" s="186"/>
      <c r="FDD124" s="186"/>
      <c r="FDE124" s="176"/>
      <c r="FDF124" s="191"/>
      <c r="FDG124" s="186"/>
      <c r="FDH124" s="186"/>
      <c r="FDI124" s="176"/>
      <c r="FDJ124" s="191"/>
      <c r="FDK124" s="186"/>
      <c r="FDL124" s="186"/>
      <c r="FDM124" s="176"/>
      <c r="FDN124" s="191"/>
      <c r="FDO124" s="186"/>
      <c r="FDP124" s="186"/>
      <c r="FDQ124" s="176"/>
      <c r="FDR124" s="191"/>
      <c r="FDS124" s="186"/>
      <c r="FDT124" s="186"/>
      <c r="FDU124" s="176"/>
      <c r="FDV124" s="191"/>
      <c r="FDW124" s="186"/>
      <c r="FDX124" s="186"/>
      <c r="FDY124" s="176"/>
      <c r="FDZ124" s="191"/>
      <c r="FEA124" s="186"/>
      <c r="FEB124" s="186"/>
      <c r="FEC124" s="176"/>
      <c r="FED124" s="191"/>
      <c r="FEE124" s="186"/>
      <c r="FEF124" s="186"/>
      <c r="FEG124" s="176"/>
      <c r="FEH124" s="191"/>
      <c r="FEI124" s="186"/>
      <c r="FEJ124" s="186"/>
      <c r="FEK124" s="176"/>
      <c r="FEL124" s="191"/>
      <c r="FEM124" s="186"/>
      <c r="FEN124" s="186"/>
      <c r="FEO124" s="176"/>
      <c r="FEP124" s="191"/>
      <c r="FEQ124" s="186"/>
      <c r="FER124" s="186"/>
      <c r="FES124" s="176"/>
      <c r="FET124" s="191"/>
      <c r="FEU124" s="186"/>
      <c r="FEV124" s="186"/>
      <c r="FEW124" s="176"/>
      <c r="FEX124" s="191"/>
      <c r="FEY124" s="186"/>
      <c r="FEZ124" s="186"/>
      <c r="FFA124" s="176"/>
      <c r="FFB124" s="191"/>
      <c r="FFC124" s="186"/>
      <c r="FFD124" s="186"/>
      <c r="FFE124" s="176"/>
      <c r="FFF124" s="191"/>
      <c r="FFG124" s="186"/>
      <c r="FFH124" s="186"/>
      <c r="FFI124" s="176"/>
      <c r="FFJ124" s="191"/>
      <c r="FFK124" s="186"/>
      <c r="FFL124" s="186"/>
      <c r="FFM124" s="176"/>
      <c r="FFN124" s="191"/>
      <c r="FFO124" s="186"/>
      <c r="FFP124" s="186"/>
      <c r="FFQ124" s="176"/>
      <c r="FFR124" s="191"/>
      <c r="FFS124" s="186"/>
      <c r="FFT124" s="186"/>
      <c r="FFU124" s="176"/>
      <c r="FFV124" s="191"/>
      <c r="FFW124" s="186"/>
      <c r="FFX124" s="186"/>
      <c r="FFY124" s="176"/>
      <c r="FFZ124" s="191"/>
      <c r="FGA124" s="186"/>
      <c r="FGB124" s="186"/>
      <c r="FGC124" s="176"/>
      <c r="FGD124" s="191"/>
      <c r="FGE124" s="186"/>
      <c r="FGF124" s="186"/>
      <c r="FGG124" s="176"/>
      <c r="FGH124" s="191"/>
      <c r="FGI124" s="186"/>
      <c r="FGJ124" s="186"/>
      <c r="FGK124" s="176"/>
      <c r="FGL124" s="191"/>
      <c r="FGM124" s="186"/>
      <c r="FGN124" s="186"/>
      <c r="FGO124" s="176"/>
      <c r="FGP124" s="191"/>
      <c r="FGQ124" s="186"/>
      <c r="FGR124" s="186"/>
      <c r="FGS124" s="176"/>
      <c r="FGT124" s="191"/>
      <c r="FGU124" s="186"/>
      <c r="FGV124" s="186"/>
      <c r="FGW124" s="176"/>
      <c r="FGX124" s="191"/>
      <c r="FGY124" s="186"/>
      <c r="FGZ124" s="186"/>
      <c r="FHA124" s="176"/>
      <c r="FHB124" s="191"/>
      <c r="FHC124" s="186"/>
      <c r="FHD124" s="186"/>
      <c r="FHE124" s="176"/>
      <c r="FHF124" s="191"/>
      <c r="FHG124" s="186"/>
      <c r="FHH124" s="186"/>
      <c r="FHI124" s="176"/>
      <c r="FHJ124" s="191"/>
      <c r="FHK124" s="186"/>
      <c r="FHL124" s="186"/>
      <c r="FHM124" s="176"/>
      <c r="FHN124" s="191"/>
      <c r="FHO124" s="186"/>
      <c r="FHP124" s="186"/>
      <c r="FHQ124" s="176"/>
      <c r="FHR124" s="191"/>
      <c r="FHS124" s="186"/>
      <c r="FHT124" s="186"/>
      <c r="FHU124" s="176"/>
      <c r="FHV124" s="191"/>
      <c r="FHW124" s="186"/>
      <c r="FHX124" s="186"/>
      <c r="FHY124" s="176"/>
      <c r="FHZ124" s="191"/>
      <c r="FIA124" s="186"/>
      <c r="FIB124" s="186"/>
      <c r="FIC124" s="176"/>
      <c r="FID124" s="191"/>
      <c r="FIE124" s="186"/>
      <c r="FIF124" s="186"/>
      <c r="FIG124" s="176"/>
      <c r="FIH124" s="191"/>
      <c r="FII124" s="186"/>
      <c r="FIJ124" s="186"/>
      <c r="FIK124" s="176"/>
      <c r="FIL124" s="191"/>
      <c r="FIM124" s="186"/>
      <c r="FIN124" s="186"/>
      <c r="FIO124" s="176"/>
      <c r="FIP124" s="191"/>
      <c r="FIQ124" s="186"/>
      <c r="FIR124" s="186"/>
      <c r="FIS124" s="176"/>
      <c r="FIT124" s="191"/>
      <c r="FIU124" s="186"/>
      <c r="FIV124" s="186"/>
      <c r="FIW124" s="176"/>
      <c r="FIX124" s="191"/>
      <c r="FIY124" s="186"/>
      <c r="FIZ124" s="186"/>
      <c r="FJA124" s="176"/>
      <c r="FJB124" s="191"/>
      <c r="FJC124" s="186"/>
      <c r="FJD124" s="186"/>
      <c r="FJE124" s="176"/>
      <c r="FJF124" s="191"/>
      <c r="FJG124" s="186"/>
      <c r="FJH124" s="186"/>
      <c r="FJI124" s="176"/>
      <c r="FJJ124" s="191"/>
      <c r="FJK124" s="186"/>
      <c r="FJL124" s="186"/>
      <c r="FJM124" s="176"/>
      <c r="FJN124" s="191"/>
      <c r="FJO124" s="186"/>
      <c r="FJP124" s="186"/>
      <c r="FJQ124" s="176"/>
      <c r="FJR124" s="191"/>
      <c r="FJS124" s="186"/>
      <c r="FJT124" s="186"/>
      <c r="FJU124" s="176"/>
      <c r="FJV124" s="191"/>
      <c r="FJW124" s="186"/>
      <c r="FJX124" s="186"/>
      <c r="FJY124" s="176"/>
      <c r="FJZ124" s="191"/>
      <c r="FKA124" s="186"/>
      <c r="FKB124" s="186"/>
      <c r="FKC124" s="176"/>
      <c r="FKD124" s="191"/>
      <c r="FKE124" s="186"/>
      <c r="FKF124" s="186"/>
      <c r="FKG124" s="176"/>
      <c r="FKH124" s="191"/>
      <c r="FKI124" s="186"/>
      <c r="FKJ124" s="186"/>
      <c r="FKK124" s="176"/>
      <c r="FKL124" s="191"/>
      <c r="FKM124" s="186"/>
      <c r="FKN124" s="186"/>
      <c r="FKO124" s="176"/>
      <c r="FKP124" s="191"/>
      <c r="FKQ124" s="186"/>
      <c r="FKR124" s="186"/>
      <c r="FKS124" s="176"/>
      <c r="FKT124" s="191"/>
      <c r="FKU124" s="186"/>
      <c r="FKV124" s="186"/>
      <c r="FKW124" s="176"/>
      <c r="FKX124" s="191"/>
      <c r="FKY124" s="186"/>
      <c r="FKZ124" s="186"/>
      <c r="FLA124" s="176"/>
      <c r="FLB124" s="191"/>
      <c r="FLC124" s="186"/>
      <c r="FLD124" s="186"/>
      <c r="FLE124" s="176"/>
      <c r="FLF124" s="191"/>
      <c r="FLG124" s="186"/>
      <c r="FLH124" s="186"/>
      <c r="FLI124" s="176"/>
      <c r="FLJ124" s="191"/>
      <c r="FLK124" s="186"/>
      <c r="FLL124" s="186"/>
      <c r="FLM124" s="176"/>
      <c r="FLN124" s="191"/>
      <c r="FLO124" s="186"/>
      <c r="FLP124" s="186"/>
      <c r="FLQ124" s="176"/>
      <c r="FLR124" s="191"/>
      <c r="FLS124" s="186"/>
      <c r="FLT124" s="186"/>
      <c r="FLU124" s="176"/>
      <c r="FLV124" s="191"/>
      <c r="FLW124" s="186"/>
      <c r="FLX124" s="186"/>
      <c r="FLY124" s="176"/>
      <c r="FLZ124" s="191"/>
      <c r="FMA124" s="186"/>
      <c r="FMB124" s="186"/>
      <c r="FMC124" s="176"/>
      <c r="FMD124" s="191"/>
      <c r="FME124" s="186"/>
      <c r="FMF124" s="186"/>
      <c r="FMG124" s="176"/>
      <c r="FMH124" s="191"/>
      <c r="FMI124" s="186"/>
      <c r="FMJ124" s="186"/>
      <c r="FMK124" s="176"/>
      <c r="FML124" s="191"/>
      <c r="FMM124" s="186"/>
      <c r="FMN124" s="186"/>
      <c r="FMO124" s="176"/>
      <c r="FMP124" s="191"/>
      <c r="FMQ124" s="186"/>
      <c r="FMR124" s="186"/>
      <c r="FMS124" s="176"/>
      <c r="FMT124" s="191"/>
      <c r="FMU124" s="186"/>
      <c r="FMV124" s="186"/>
      <c r="FMW124" s="176"/>
      <c r="FMX124" s="191"/>
      <c r="FMY124" s="186"/>
      <c r="FMZ124" s="186"/>
      <c r="FNA124" s="176"/>
      <c r="FNB124" s="191"/>
      <c r="FNC124" s="186"/>
      <c r="FND124" s="186"/>
      <c r="FNE124" s="176"/>
      <c r="FNF124" s="191"/>
      <c r="FNG124" s="186"/>
      <c r="FNH124" s="186"/>
      <c r="FNI124" s="176"/>
      <c r="FNJ124" s="191"/>
      <c r="FNK124" s="186"/>
      <c r="FNL124" s="186"/>
      <c r="FNM124" s="176"/>
      <c r="FNN124" s="191"/>
      <c r="FNO124" s="186"/>
      <c r="FNP124" s="186"/>
      <c r="FNQ124" s="176"/>
      <c r="FNR124" s="191"/>
      <c r="FNS124" s="186"/>
      <c r="FNT124" s="186"/>
      <c r="FNU124" s="176"/>
      <c r="FNV124" s="191"/>
      <c r="FNW124" s="186"/>
      <c r="FNX124" s="186"/>
      <c r="FNY124" s="176"/>
      <c r="FNZ124" s="191"/>
      <c r="FOA124" s="186"/>
      <c r="FOB124" s="186"/>
      <c r="FOC124" s="176"/>
      <c r="FOD124" s="191"/>
      <c r="FOE124" s="186"/>
      <c r="FOF124" s="186"/>
      <c r="FOG124" s="176"/>
      <c r="FOH124" s="191"/>
      <c r="FOI124" s="186"/>
      <c r="FOJ124" s="186"/>
      <c r="FOK124" s="176"/>
      <c r="FOL124" s="191"/>
      <c r="FOM124" s="186"/>
      <c r="FON124" s="186"/>
      <c r="FOO124" s="176"/>
      <c r="FOP124" s="191"/>
      <c r="FOQ124" s="186"/>
      <c r="FOR124" s="186"/>
      <c r="FOS124" s="176"/>
      <c r="FOT124" s="191"/>
      <c r="FOU124" s="186"/>
      <c r="FOV124" s="186"/>
      <c r="FOW124" s="176"/>
      <c r="FOX124" s="191"/>
      <c r="FOY124" s="186"/>
      <c r="FOZ124" s="186"/>
      <c r="FPA124" s="176"/>
      <c r="FPB124" s="191"/>
      <c r="FPC124" s="186"/>
      <c r="FPD124" s="186"/>
      <c r="FPE124" s="176"/>
      <c r="FPF124" s="191"/>
      <c r="FPG124" s="186"/>
      <c r="FPH124" s="186"/>
      <c r="FPI124" s="176"/>
      <c r="FPJ124" s="191"/>
      <c r="FPK124" s="186"/>
      <c r="FPL124" s="186"/>
      <c r="FPM124" s="176"/>
      <c r="FPN124" s="191"/>
      <c r="FPO124" s="186"/>
      <c r="FPP124" s="186"/>
      <c r="FPQ124" s="176"/>
      <c r="FPR124" s="191"/>
      <c r="FPS124" s="186"/>
      <c r="FPT124" s="186"/>
      <c r="FPU124" s="176"/>
      <c r="FPV124" s="191"/>
      <c r="FPW124" s="186"/>
      <c r="FPX124" s="186"/>
      <c r="FPY124" s="176"/>
      <c r="FPZ124" s="191"/>
      <c r="FQA124" s="186"/>
      <c r="FQB124" s="186"/>
      <c r="FQC124" s="176"/>
      <c r="FQD124" s="191"/>
      <c r="FQE124" s="186"/>
      <c r="FQF124" s="186"/>
      <c r="FQG124" s="176"/>
      <c r="FQH124" s="191"/>
      <c r="FQI124" s="186"/>
      <c r="FQJ124" s="186"/>
      <c r="FQK124" s="176"/>
      <c r="FQL124" s="191"/>
      <c r="FQM124" s="186"/>
      <c r="FQN124" s="186"/>
      <c r="FQO124" s="176"/>
      <c r="FQP124" s="191"/>
      <c r="FQQ124" s="186"/>
      <c r="FQR124" s="186"/>
      <c r="FQS124" s="176"/>
      <c r="FQT124" s="191"/>
      <c r="FQU124" s="186"/>
      <c r="FQV124" s="186"/>
      <c r="FQW124" s="176"/>
      <c r="FQX124" s="191"/>
      <c r="FQY124" s="186"/>
      <c r="FQZ124" s="186"/>
      <c r="FRA124" s="176"/>
      <c r="FRB124" s="191"/>
      <c r="FRC124" s="186"/>
      <c r="FRD124" s="186"/>
      <c r="FRE124" s="176"/>
      <c r="FRF124" s="191"/>
      <c r="FRG124" s="186"/>
      <c r="FRH124" s="186"/>
      <c r="FRI124" s="176"/>
      <c r="FRJ124" s="191"/>
      <c r="FRK124" s="186"/>
      <c r="FRL124" s="186"/>
      <c r="FRM124" s="176"/>
      <c r="FRN124" s="191"/>
      <c r="FRO124" s="186"/>
      <c r="FRP124" s="186"/>
      <c r="FRQ124" s="176"/>
      <c r="FRR124" s="191"/>
      <c r="FRS124" s="186"/>
      <c r="FRT124" s="186"/>
      <c r="FRU124" s="176"/>
      <c r="FRV124" s="191"/>
      <c r="FRW124" s="186"/>
      <c r="FRX124" s="186"/>
      <c r="FRY124" s="176"/>
      <c r="FRZ124" s="191"/>
      <c r="FSA124" s="186"/>
      <c r="FSB124" s="186"/>
      <c r="FSC124" s="176"/>
      <c r="FSD124" s="191"/>
      <c r="FSE124" s="186"/>
      <c r="FSF124" s="186"/>
      <c r="FSG124" s="176"/>
      <c r="FSH124" s="191"/>
      <c r="FSI124" s="186"/>
      <c r="FSJ124" s="186"/>
      <c r="FSK124" s="176"/>
      <c r="FSL124" s="191"/>
      <c r="FSM124" s="186"/>
      <c r="FSN124" s="186"/>
      <c r="FSO124" s="176"/>
      <c r="FSP124" s="191"/>
      <c r="FSQ124" s="186"/>
      <c r="FSR124" s="186"/>
      <c r="FSS124" s="176"/>
      <c r="FST124" s="191"/>
      <c r="FSU124" s="186"/>
      <c r="FSV124" s="186"/>
      <c r="FSW124" s="176"/>
      <c r="FSX124" s="191"/>
      <c r="FSY124" s="186"/>
      <c r="FSZ124" s="186"/>
      <c r="FTA124" s="176"/>
      <c r="FTB124" s="191"/>
      <c r="FTC124" s="186"/>
      <c r="FTD124" s="186"/>
      <c r="FTE124" s="176"/>
      <c r="FTF124" s="191"/>
      <c r="FTG124" s="186"/>
      <c r="FTH124" s="186"/>
      <c r="FTI124" s="176"/>
      <c r="FTJ124" s="191"/>
      <c r="FTK124" s="186"/>
      <c r="FTL124" s="186"/>
      <c r="FTM124" s="176"/>
      <c r="FTN124" s="191"/>
      <c r="FTO124" s="186"/>
      <c r="FTP124" s="186"/>
      <c r="FTQ124" s="176"/>
      <c r="FTR124" s="191"/>
      <c r="FTS124" s="186"/>
      <c r="FTT124" s="186"/>
      <c r="FTU124" s="176"/>
      <c r="FTV124" s="191"/>
      <c r="FTW124" s="186"/>
      <c r="FTX124" s="186"/>
      <c r="FTY124" s="176"/>
      <c r="FTZ124" s="191"/>
      <c r="FUA124" s="186"/>
      <c r="FUB124" s="186"/>
      <c r="FUC124" s="176"/>
      <c r="FUD124" s="191"/>
      <c r="FUE124" s="186"/>
      <c r="FUF124" s="186"/>
      <c r="FUG124" s="176"/>
      <c r="FUH124" s="191"/>
      <c r="FUI124" s="186"/>
      <c r="FUJ124" s="186"/>
      <c r="FUK124" s="176"/>
      <c r="FUL124" s="191"/>
      <c r="FUM124" s="186"/>
      <c r="FUN124" s="186"/>
      <c r="FUO124" s="176"/>
      <c r="FUP124" s="191"/>
      <c r="FUQ124" s="186"/>
      <c r="FUR124" s="186"/>
      <c r="FUS124" s="176"/>
      <c r="FUT124" s="191"/>
      <c r="FUU124" s="186"/>
      <c r="FUV124" s="186"/>
      <c r="FUW124" s="176"/>
      <c r="FUX124" s="191"/>
      <c r="FUY124" s="186"/>
      <c r="FUZ124" s="186"/>
      <c r="FVA124" s="176"/>
      <c r="FVB124" s="191"/>
      <c r="FVC124" s="186"/>
      <c r="FVD124" s="186"/>
      <c r="FVE124" s="176"/>
      <c r="FVF124" s="191"/>
      <c r="FVG124" s="186"/>
      <c r="FVH124" s="186"/>
      <c r="FVI124" s="176"/>
      <c r="FVJ124" s="191"/>
      <c r="FVK124" s="186"/>
      <c r="FVL124" s="186"/>
      <c r="FVM124" s="176"/>
      <c r="FVN124" s="191"/>
      <c r="FVO124" s="186"/>
      <c r="FVP124" s="186"/>
      <c r="FVQ124" s="176"/>
      <c r="FVR124" s="191"/>
      <c r="FVS124" s="186"/>
      <c r="FVT124" s="186"/>
      <c r="FVU124" s="176"/>
      <c r="FVV124" s="191"/>
      <c r="FVW124" s="186"/>
      <c r="FVX124" s="186"/>
      <c r="FVY124" s="176"/>
      <c r="FVZ124" s="191"/>
      <c r="FWA124" s="186"/>
      <c r="FWB124" s="186"/>
      <c r="FWC124" s="176"/>
      <c r="FWD124" s="191"/>
      <c r="FWE124" s="186"/>
      <c r="FWF124" s="186"/>
      <c r="FWG124" s="176"/>
      <c r="FWH124" s="191"/>
      <c r="FWI124" s="186"/>
      <c r="FWJ124" s="186"/>
      <c r="FWK124" s="176"/>
      <c r="FWL124" s="191"/>
      <c r="FWM124" s="186"/>
      <c r="FWN124" s="186"/>
      <c r="FWO124" s="176"/>
      <c r="FWP124" s="191"/>
      <c r="FWQ124" s="186"/>
      <c r="FWR124" s="186"/>
      <c r="FWS124" s="176"/>
      <c r="FWT124" s="191"/>
      <c r="FWU124" s="186"/>
      <c r="FWV124" s="186"/>
      <c r="FWW124" s="176"/>
      <c r="FWX124" s="191"/>
      <c r="FWY124" s="186"/>
      <c r="FWZ124" s="186"/>
      <c r="FXA124" s="176"/>
      <c r="FXB124" s="191"/>
      <c r="FXC124" s="186"/>
      <c r="FXD124" s="186"/>
      <c r="FXE124" s="176"/>
      <c r="FXF124" s="191"/>
      <c r="FXG124" s="186"/>
      <c r="FXH124" s="186"/>
      <c r="FXI124" s="176"/>
      <c r="FXJ124" s="191"/>
      <c r="FXK124" s="186"/>
      <c r="FXL124" s="186"/>
      <c r="FXM124" s="176"/>
      <c r="FXN124" s="191"/>
      <c r="FXO124" s="186"/>
      <c r="FXP124" s="186"/>
      <c r="FXQ124" s="176"/>
      <c r="FXR124" s="191"/>
      <c r="FXS124" s="186"/>
      <c r="FXT124" s="186"/>
      <c r="FXU124" s="176"/>
      <c r="FXV124" s="191"/>
      <c r="FXW124" s="186"/>
      <c r="FXX124" s="186"/>
      <c r="FXY124" s="176"/>
      <c r="FXZ124" s="191"/>
      <c r="FYA124" s="186"/>
      <c r="FYB124" s="186"/>
      <c r="FYC124" s="176"/>
      <c r="FYD124" s="191"/>
      <c r="FYE124" s="186"/>
      <c r="FYF124" s="186"/>
      <c r="FYG124" s="176"/>
      <c r="FYH124" s="191"/>
      <c r="FYI124" s="186"/>
      <c r="FYJ124" s="186"/>
      <c r="FYK124" s="176"/>
      <c r="FYL124" s="191"/>
      <c r="FYM124" s="186"/>
      <c r="FYN124" s="186"/>
      <c r="FYO124" s="176"/>
      <c r="FYP124" s="191"/>
      <c r="FYQ124" s="186"/>
      <c r="FYR124" s="186"/>
      <c r="FYS124" s="176"/>
      <c r="FYT124" s="191"/>
      <c r="FYU124" s="186"/>
      <c r="FYV124" s="186"/>
      <c r="FYW124" s="176"/>
      <c r="FYX124" s="191"/>
      <c r="FYY124" s="186"/>
      <c r="FYZ124" s="186"/>
      <c r="FZA124" s="176"/>
      <c r="FZB124" s="191"/>
      <c r="FZC124" s="186"/>
      <c r="FZD124" s="186"/>
      <c r="FZE124" s="176"/>
      <c r="FZF124" s="191"/>
      <c r="FZG124" s="186"/>
      <c r="FZH124" s="186"/>
      <c r="FZI124" s="176"/>
      <c r="FZJ124" s="191"/>
      <c r="FZK124" s="186"/>
      <c r="FZL124" s="186"/>
      <c r="FZM124" s="176"/>
      <c r="FZN124" s="191"/>
      <c r="FZO124" s="186"/>
      <c r="FZP124" s="186"/>
      <c r="FZQ124" s="176"/>
      <c r="FZR124" s="191"/>
      <c r="FZS124" s="186"/>
      <c r="FZT124" s="186"/>
      <c r="FZU124" s="176"/>
      <c r="FZV124" s="191"/>
      <c r="FZW124" s="186"/>
      <c r="FZX124" s="186"/>
      <c r="FZY124" s="176"/>
      <c r="FZZ124" s="191"/>
      <c r="GAA124" s="186"/>
      <c r="GAB124" s="186"/>
      <c r="GAC124" s="176"/>
      <c r="GAD124" s="191"/>
      <c r="GAE124" s="186"/>
      <c r="GAF124" s="186"/>
      <c r="GAG124" s="176"/>
      <c r="GAH124" s="191"/>
      <c r="GAI124" s="186"/>
      <c r="GAJ124" s="186"/>
      <c r="GAK124" s="176"/>
      <c r="GAL124" s="191"/>
      <c r="GAM124" s="186"/>
      <c r="GAN124" s="186"/>
      <c r="GAO124" s="176"/>
      <c r="GAP124" s="191"/>
      <c r="GAQ124" s="186"/>
      <c r="GAR124" s="186"/>
      <c r="GAS124" s="176"/>
      <c r="GAT124" s="191"/>
      <c r="GAU124" s="186"/>
      <c r="GAV124" s="186"/>
      <c r="GAW124" s="176"/>
      <c r="GAX124" s="191"/>
      <c r="GAY124" s="186"/>
      <c r="GAZ124" s="186"/>
      <c r="GBA124" s="176"/>
      <c r="GBB124" s="191"/>
      <c r="GBC124" s="186"/>
      <c r="GBD124" s="186"/>
      <c r="GBE124" s="176"/>
      <c r="GBF124" s="191"/>
      <c r="GBG124" s="186"/>
      <c r="GBH124" s="186"/>
      <c r="GBI124" s="176"/>
      <c r="GBJ124" s="191"/>
      <c r="GBK124" s="186"/>
      <c r="GBL124" s="186"/>
      <c r="GBM124" s="176"/>
      <c r="GBN124" s="191"/>
      <c r="GBO124" s="186"/>
      <c r="GBP124" s="186"/>
      <c r="GBQ124" s="176"/>
      <c r="GBR124" s="191"/>
      <c r="GBS124" s="186"/>
      <c r="GBT124" s="186"/>
      <c r="GBU124" s="176"/>
      <c r="GBV124" s="191"/>
      <c r="GBW124" s="186"/>
      <c r="GBX124" s="186"/>
      <c r="GBY124" s="176"/>
      <c r="GBZ124" s="191"/>
      <c r="GCA124" s="186"/>
      <c r="GCB124" s="186"/>
      <c r="GCC124" s="176"/>
      <c r="GCD124" s="191"/>
      <c r="GCE124" s="186"/>
      <c r="GCF124" s="186"/>
      <c r="GCG124" s="176"/>
      <c r="GCH124" s="191"/>
      <c r="GCI124" s="186"/>
      <c r="GCJ124" s="186"/>
      <c r="GCK124" s="176"/>
      <c r="GCL124" s="191"/>
      <c r="GCM124" s="186"/>
      <c r="GCN124" s="186"/>
      <c r="GCO124" s="176"/>
      <c r="GCP124" s="191"/>
      <c r="GCQ124" s="186"/>
      <c r="GCR124" s="186"/>
      <c r="GCS124" s="176"/>
      <c r="GCT124" s="191"/>
      <c r="GCU124" s="186"/>
      <c r="GCV124" s="186"/>
      <c r="GCW124" s="176"/>
      <c r="GCX124" s="191"/>
      <c r="GCY124" s="186"/>
      <c r="GCZ124" s="186"/>
      <c r="GDA124" s="176"/>
      <c r="GDB124" s="191"/>
      <c r="GDC124" s="186"/>
      <c r="GDD124" s="186"/>
      <c r="GDE124" s="176"/>
      <c r="GDF124" s="191"/>
      <c r="GDG124" s="186"/>
      <c r="GDH124" s="186"/>
      <c r="GDI124" s="176"/>
      <c r="GDJ124" s="191"/>
      <c r="GDK124" s="186"/>
      <c r="GDL124" s="186"/>
      <c r="GDM124" s="176"/>
      <c r="GDN124" s="191"/>
      <c r="GDO124" s="186"/>
      <c r="GDP124" s="186"/>
      <c r="GDQ124" s="176"/>
      <c r="GDR124" s="191"/>
      <c r="GDS124" s="186"/>
      <c r="GDT124" s="186"/>
      <c r="GDU124" s="176"/>
      <c r="GDV124" s="191"/>
      <c r="GDW124" s="186"/>
      <c r="GDX124" s="186"/>
      <c r="GDY124" s="176"/>
      <c r="GDZ124" s="191"/>
      <c r="GEA124" s="186"/>
      <c r="GEB124" s="186"/>
      <c r="GEC124" s="176"/>
      <c r="GED124" s="191"/>
      <c r="GEE124" s="186"/>
      <c r="GEF124" s="186"/>
      <c r="GEG124" s="176"/>
      <c r="GEH124" s="191"/>
      <c r="GEI124" s="186"/>
      <c r="GEJ124" s="186"/>
      <c r="GEK124" s="176"/>
      <c r="GEL124" s="191"/>
      <c r="GEM124" s="186"/>
      <c r="GEN124" s="186"/>
      <c r="GEO124" s="176"/>
      <c r="GEP124" s="191"/>
      <c r="GEQ124" s="186"/>
      <c r="GER124" s="186"/>
      <c r="GES124" s="176"/>
      <c r="GET124" s="191"/>
      <c r="GEU124" s="186"/>
      <c r="GEV124" s="186"/>
      <c r="GEW124" s="176"/>
      <c r="GEX124" s="191"/>
      <c r="GEY124" s="186"/>
      <c r="GEZ124" s="186"/>
      <c r="GFA124" s="176"/>
      <c r="GFB124" s="191"/>
      <c r="GFC124" s="186"/>
      <c r="GFD124" s="186"/>
      <c r="GFE124" s="176"/>
      <c r="GFF124" s="191"/>
      <c r="GFG124" s="186"/>
      <c r="GFH124" s="186"/>
      <c r="GFI124" s="176"/>
      <c r="GFJ124" s="191"/>
      <c r="GFK124" s="186"/>
      <c r="GFL124" s="186"/>
      <c r="GFM124" s="176"/>
      <c r="GFN124" s="191"/>
      <c r="GFO124" s="186"/>
      <c r="GFP124" s="186"/>
      <c r="GFQ124" s="176"/>
      <c r="GFR124" s="191"/>
      <c r="GFS124" s="186"/>
      <c r="GFT124" s="186"/>
      <c r="GFU124" s="176"/>
      <c r="GFV124" s="191"/>
      <c r="GFW124" s="186"/>
      <c r="GFX124" s="186"/>
      <c r="GFY124" s="176"/>
      <c r="GFZ124" s="191"/>
      <c r="GGA124" s="186"/>
      <c r="GGB124" s="186"/>
      <c r="GGC124" s="176"/>
      <c r="GGD124" s="191"/>
      <c r="GGE124" s="186"/>
      <c r="GGF124" s="186"/>
      <c r="GGG124" s="176"/>
      <c r="GGH124" s="191"/>
      <c r="GGI124" s="186"/>
      <c r="GGJ124" s="186"/>
      <c r="GGK124" s="176"/>
      <c r="GGL124" s="191"/>
      <c r="GGM124" s="186"/>
      <c r="GGN124" s="186"/>
      <c r="GGO124" s="176"/>
      <c r="GGP124" s="191"/>
      <c r="GGQ124" s="186"/>
      <c r="GGR124" s="186"/>
      <c r="GGS124" s="176"/>
      <c r="GGT124" s="191"/>
      <c r="GGU124" s="186"/>
      <c r="GGV124" s="186"/>
      <c r="GGW124" s="176"/>
      <c r="GGX124" s="191"/>
      <c r="GGY124" s="186"/>
      <c r="GGZ124" s="186"/>
      <c r="GHA124" s="176"/>
      <c r="GHB124" s="191"/>
      <c r="GHC124" s="186"/>
      <c r="GHD124" s="186"/>
      <c r="GHE124" s="176"/>
      <c r="GHF124" s="191"/>
      <c r="GHG124" s="186"/>
      <c r="GHH124" s="186"/>
      <c r="GHI124" s="176"/>
      <c r="GHJ124" s="191"/>
      <c r="GHK124" s="186"/>
      <c r="GHL124" s="186"/>
      <c r="GHM124" s="176"/>
      <c r="GHN124" s="191"/>
      <c r="GHO124" s="186"/>
      <c r="GHP124" s="186"/>
      <c r="GHQ124" s="176"/>
      <c r="GHR124" s="191"/>
      <c r="GHS124" s="186"/>
      <c r="GHT124" s="186"/>
      <c r="GHU124" s="176"/>
      <c r="GHV124" s="191"/>
      <c r="GHW124" s="186"/>
      <c r="GHX124" s="186"/>
      <c r="GHY124" s="176"/>
      <c r="GHZ124" s="191"/>
      <c r="GIA124" s="186"/>
      <c r="GIB124" s="186"/>
      <c r="GIC124" s="176"/>
      <c r="GID124" s="191"/>
      <c r="GIE124" s="186"/>
      <c r="GIF124" s="186"/>
      <c r="GIG124" s="176"/>
      <c r="GIH124" s="191"/>
      <c r="GII124" s="186"/>
      <c r="GIJ124" s="186"/>
      <c r="GIK124" s="176"/>
      <c r="GIL124" s="191"/>
      <c r="GIM124" s="186"/>
      <c r="GIN124" s="186"/>
      <c r="GIO124" s="176"/>
      <c r="GIP124" s="191"/>
      <c r="GIQ124" s="186"/>
      <c r="GIR124" s="186"/>
      <c r="GIS124" s="176"/>
      <c r="GIT124" s="191"/>
      <c r="GIU124" s="186"/>
      <c r="GIV124" s="186"/>
      <c r="GIW124" s="176"/>
      <c r="GIX124" s="191"/>
      <c r="GIY124" s="186"/>
      <c r="GIZ124" s="186"/>
      <c r="GJA124" s="176"/>
      <c r="GJB124" s="191"/>
      <c r="GJC124" s="186"/>
      <c r="GJD124" s="186"/>
      <c r="GJE124" s="176"/>
      <c r="GJF124" s="191"/>
      <c r="GJG124" s="186"/>
      <c r="GJH124" s="186"/>
      <c r="GJI124" s="176"/>
      <c r="GJJ124" s="191"/>
      <c r="GJK124" s="186"/>
      <c r="GJL124" s="186"/>
      <c r="GJM124" s="176"/>
      <c r="GJN124" s="191"/>
      <c r="GJO124" s="186"/>
      <c r="GJP124" s="186"/>
      <c r="GJQ124" s="176"/>
      <c r="GJR124" s="191"/>
      <c r="GJS124" s="186"/>
      <c r="GJT124" s="186"/>
      <c r="GJU124" s="176"/>
      <c r="GJV124" s="191"/>
      <c r="GJW124" s="186"/>
      <c r="GJX124" s="186"/>
      <c r="GJY124" s="176"/>
      <c r="GJZ124" s="191"/>
      <c r="GKA124" s="186"/>
      <c r="GKB124" s="186"/>
      <c r="GKC124" s="176"/>
      <c r="GKD124" s="191"/>
      <c r="GKE124" s="186"/>
      <c r="GKF124" s="186"/>
      <c r="GKG124" s="176"/>
      <c r="GKH124" s="191"/>
      <c r="GKI124" s="186"/>
      <c r="GKJ124" s="186"/>
      <c r="GKK124" s="176"/>
      <c r="GKL124" s="191"/>
      <c r="GKM124" s="186"/>
      <c r="GKN124" s="186"/>
      <c r="GKO124" s="176"/>
      <c r="GKP124" s="191"/>
      <c r="GKQ124" s="186"/>
      <c r="GKR124" s="186"/>
      <c r="GKS124" s="176"/>
      <c r="GKT124" s="191"/>
      <c r="GKU124" s="186"/>
      <c r="GKV124" s="186"/>
      <c r="GKW124" s="176"/>
      <c r="GKX124" s="191"/>
      <c r="GKY124" s="186"/>
      <c r="GKZ124" s="186"/>
      <c r="GLA124" s="176"/>
      <c r="GLB124" s="191"/>
      <c r="GLC124" s="186"/>
      <c r="GLD124" s="186"/>
      <c r="GLE124" s="176"/>
      <c r="GLF124" s="191"/>
      <c r="GLG124" s="186"/>
      <c r="GLH124" s="186"/>
      <c r="GLI124" s="176"/>
      <c r="GLJ124" s="191"/>
      <c r="GLK124" s="186"/>
      <c r="GLL124" s="186"/>
      <c r="GLM124" s="176"/>
      <c r="GLN124" s="191"/>
      <c r="GLO124" s="186"/>
      <c r="GLP124" s="186"/>
      <c r="GLQ124" s="176"/>
      <c r="GLR124" s="191"/>
      <c r="GLS124" s="186"/>
      <c r="GLT124" s="186"/>
      <c r="GLU124" s="176"/>
      <c r="GLV124" s="191"/>
      <c r="GLW124" s="186"/>
      <c r="GLX124" s="186"/>
      <c r="GLY124" s="176"/>
      <c r="GLZ124" s="191"/>
      <c r="GMA124" s="186"/>
      <c r="GMB124" s="186"/>
      <c r="GMC124" s="176"/>
      <c r="GMD124" s="191"/>
      <c r="GME124" s="186"/>
      <c r="GMF124" s="186"/>
      <c r="GMG124" s="176"/>
      <c r="GMH124" s="191"/>
      <c r="GMI124" s="186"/>
      <c r="GMJ124" s="186"/>
      <c r="GMK124" s="176"/>
      <c r="GML124" s="191"/>
      <c r="GMM124" s="186"/>
      <c r="GMN124" s="186"/>
      <c r="GMO124" s="176"/>
      <c r="GMP124" s="191"/>
      <c r="GMQ124" s="186"/>
      <c r="GMR124" s="186"/>
      <c r="GMS124" s="176"/>
      <c r="GMT124" s="191"/>
      <c r="GMU124" s="186"/>
      <c r="GMV124" s="186"/>
      <c r="GMW124" s="176"/>
      <c r="GMX124" s="191"/>
      <c r="GMY124" s="186"/>
      <c r="GMZ124" s="186"/>
      <c r="GNA124" s="176"/>
      <c r="GNB124" s="191"/>
      <c r="GNC124" s="186"/>
      <c r="GND124" s="186"/>
      <c r="GNE124" s="176"/>
      <c r="GNF124" s="191"/>
      <c r="GNG124" s="186"/>
      <c r="GNH124" s="186"/>
      <c r="GNI124" s="176"/>
      <c r="GNJ124" s="191"/>
      <c r="GNK124" s="186"/>
      <c r="GNL124" s="186"/>
      <c r="GNM124" s="176"/>
      <c r="GNN124" s="191"/>
      <c r="GNO124" s="186"/>
      <c r="GNP124" s="186"/>
      <c r="GNQ124" s="176"/>
      <c r="GNR124" s="191"/>
      <c r="GNS124" s="186"/>
      <c r="GNT124" s="186"/>
      <c r="GNU124" s="176"/>
      <c r="GNV124" s="191"/>
      <c r="GNW124" s="186"/>
      <c r="GNX124" s="186"/>
      <c r="GNY124" s="176"/>
      <c r="GNZ124" s="191"/>
      <c r="GOA124" s="186"/>
      <c r="GOB124" s="186"/>
      <c r="GOC124" s="176"/>
      <c r="GOD124" s="191"/>
      <c r="GOE124" s="186"/>
      <c r="GOF124" s="186"/>
      <c r="GOG124" s="176"/>
      <c r="GOH124" s="191"/>
      <c r="GOI124" s="186"/>
      <c r="GOJ124" s="186"/>
      <c r="GOK124" s="176"/>
      <c r="GOL124" s="191"/>
      <c r="GOM124" s="186"/>
      <c r="GON124" s="186"/>
      <c r="GOO124" s="176"/>
      <c r="GOP124" s="191"/>
      <c r="GOQ124" s="186"/>
      <c r="GOR124" s="186"/>
      <c r="GOS124" s="176"/>
      <c r="GOT124" s="191"/>
      <c r="GOU124" s="186"/>
      <c r="GOV124" s="186"/>
      <c r="GOW124" s="176"/>
      <c r="GOX124" s="191"/>
      <c r="GOY124" s="186"/>
      <c r="GOZ124" s="186"/>
      <c r="GPA124" s="176"/>
      <c r="GPB124" s="191"/>
      <c r="GPC124" s="186"/>
      <c r="GPD124" s="186"/>
      <c r="GPE124" s="176"/>
      <c r="GPF124" s="191"/>
      <c r="GPG124" s="186"/>
      <c r="GPH124" s="186"/>
      <c r="GPI124" s="176"/>
      <c r="GPJ124" s="191"/>
      <c r="GPK124" s="186"/>
      <c r="GPL124" s="186"/>
      <c r="GPM124" s="176"/>
      <c r="GPN124" s="191"/>
      <c r="GPO124" s="186"/>
      <c r="GPP124" s="186"/>
      <c r="GPQ124" s="176"/>
      <c r="GPR124" s="191"/>
      <c r="GPS124" s="186"/>
      <c r="GPT124" s="186"/>
      <c r="GPU124" s="176"/>
      <c r="GPV124" s="191"/>
      <c r="GPW124" s="186"/>
      <c r="GPX124" s="186"/>
      <c r="GPY124" s="176"/>
      <c r="GPZ124" s="191"/>
      <c r="GQA124" s="186"/>
      <c r="GQB124" s="186"/>
      <c r="GQC124" s="176"/>
      <c r="GQD124" s="191"/>
      <c r="GQE124" s="186"/>
      <c r="GQF124" s="186"/>
      <c r="GQG124" s="176"/>
      <c r="GQH124" s="191"/>
      <c r="GQI124" s="186"/>
      <c r="GQJ124" s="186"/>
      <c r="GQK124" s="176"/>
      <c r="GQL124" s="191"/>
      <c r="GQM124" s="186"/>
      <c r="GQN124" s="186"/>
      <c r="GQO124" s="176"/>
      <c r="GQP124" s="191"/>
      <c r="GQQ124" s="186"/>
      <c r="GQR124" s="186"/>
      <c r="GQS124" s="176"/>
      <c r="GQT124" s="191"/>
      <c r="GQU124" s="186"/>
      <c r="GQV124" s="186"/>
      <c r="GQW124" s="176"/>
      <c r="GQX124" s="191"/>
      <c r="GQY124" s="186"/>
      <c r="GQZ124" s="186"/>
      <c r="GRA124" s="176"/>
      <c r="GRB124" s="191"/>
      <c r="GRC124" s="186"/>
      <c r="GRD124" s="186"/>
      <c r="GRE124" s="176"/>
      <c r="GRF124" s="191"/>
      <c r="GRG124" s="186"/>
      <c r="GRH124" s="186"/>
      <c r="GRI124" s="176"/>
      <c r="GRJ124" s="191"/>
      <c r="GRK124" s="186"/>
      <c r="GRL124" s="186"/>
      <c r="GRM124" s="176"/>
      <c r="GRN124" s="191"/>
      <c r="GRO124" s="186"/>
      <c r="GRP124" s="186"/>
      <c r="GRQ124" s="176"/>
      <c r="GRR124" s="191"/>
      <c r="GRS124" s="186"/>
      <c r="GRT124" s="186"/>
      <c r="GRU124" s="176"/>
      <c r="GRV124" s="191"/>
      <c r="GRW124" s="186"/>
      <c r="GRX124" s="186"/>
      <c r="GRY124" s="176"/>
      <c r="GRZ124" s="191"/>
      <c r="GSA124" s="186"/>
      <c r="GSB124" s="186"/>
      <c r="GSC124" s="176"/>
      <c r="GSD124" s="191"/>
      <c r="GSE124" s="186"/>
      <c r="GSF124" s="186"/>
      <c r="GSG124" s="176"/>
      <c r="GSH124" s="191"/>
      <c r="GSI124" s="186"/>
      <c r="GSJ124" s="186"/>
      <c r="GSK124" s="176"/>
      <c r="GSL124" s="191"/>
      <c r="GSM124" s="186"/>
      <c r="GSN124" s="186"/>
      <c r="GSO124" s="176"/>
      <c r="GSP124" s="191"/>
      <c r="GSQ124" s="186"/>
      <c r="GSR124" s="186"/>
      <c r="GSS124" s="176"/>
      <c r="GST124" s="191"/>
      <c r="GSU124" s="186"/>
      <c r="GSV124" s="186"/>
      <c r="GSW124" s="176"/>
      <c r="GSX124" s="191"/>
      <c r="GSY124" s="186"/>
      <c r="GSZ124" s="186"/>
      <c r="GTA124" s="176"/>
      <c r="GTB124" s="191"/>
      <c r="GTC124" s="186"/>
      <c r="GTD124" s="186"/>
      <c r="GTE124" s="176"/>
      <c r="GTF124" s="191"/>
      <c r="GTG124" s="186"/>
      <c r="GTH124" s="186"/>
      <c r="GTI124" s="176"/>
      <c r="GTJ124" s="191"/>
      <c r="GTK124" s="186"/>
      <c r="GTL124" s="186"/>
      <c r="GTM124" s="176"/>
      <c r="GTN124" s="191"/>
      <c r="GTO124" s="186"/>
      <c r="GTP124" s="186"/>
      <c r="GTQ124" s="176"/>
      <c r="GTR124" s="191"/>
      <c r="GTS124" s="186"/>
      <c r="GTT124" s="186"/>
      <c r="GTU124" s="176"/>
      <c r="GTV124" s="191"/>
      <c r="GTW124" s="186"/>
      <c r="GTX124" s="186"/>
      <c r="GTY124" s="176"/>
      <c r="GTZ124" s="191"/>
      <c r="GUA124" s="186"/>
      <c r="GUB124" s="186"/>
      <c r="GUC124" s="176"/>
      <c r="GUD124" s="191"/>
      <c r="GUE124" s="186"/>
      <c r="GUF124" s="186"/>
      <c r="GUG124" s="176"/>
      <c r="GUH124" s="191"/>
      <c r="GUI124" s="186"/>
      <c r="GUJ124" s="186"/>
      <c r="GUK124" s="176"/>
      <c r="GUL124" s="191"/>
      <c r="GUM124" s="186"/>
      <c r="GUN124" s="186"/>
      <c r="GUO124" s="176"/>
      <c r="GUP124" s="191"/>
      <c r="GUQ124" s="186"/>
      <c r="GUR124" s="186"/>
      <c r="GUS124" s="176"/>
      <c r="GUT124" s="191"/>
      <c r="GUU124" s="186"/>
      <c r="GUV124" s="186"/>
      <c r="GUW124" s="176"/>
      <c r="GUX124" s="191"/>
      <c r="GUY124" s="186"/>
      <c r="GUZ124" s="186"/>
      <c r="GVA124" s="176"/>
      <c r="GVB124" s="191"/>
      <c r="GVC124" s="186"/>
      <c r="GVD124" s="186"/>
      <c r="GVE124" s="176"/>
      <c r="GVF124" s="191"/>
      <c r="GVG124" s="186"/>
      <c r="GVH124" s="186"/>
      <c r="GVI124" s="176"/>
      <c r="GVJ124" s="191"/>
      <c r="GVK124" s="186"/>
      <c r="GVL124" s="186"/>
      <c r="GVM124" s="176"/>
      <c r="GVN124" s="191"/>
      <c r="GVO124" s="186"/>
      <c r="GVP124" s="186"/>
      <c r="GVQ124" s="176"/>
      <c r="GVR124" s="191"/>
      <c r="GVS124" s="186"/>
      <c r="GVT124" s="186"/>
      <c r="GVU124" s="176"/>
      <c r="GVV124" s="191"/>
      <c r="GVW124" s="186"/>
      <c r="GVX124" s="186"/>
      <c r="GVY124" s="176"/>
      <c r="GVZ124" s="191"/>
      <c r="GWA124" s="186"/>
      <c r="GWB124" s="186"/>
      <c r="GWC124" s="176"/>
      <c r="GWD124" s="191"/>
      <c r="GWE124" s="186"/>
      <c r="GWF124" s="186"/>
      <c r="GWG124" s="176"/>
      <c r="GWH124" s="191"/>
      <c r="GWI124" s="186"/>
      <c r="GWJ124" s="186"/>
      <c r="GWK124" s="176"/>
      <c r="GWL124" s="191"/>
      <c r="GWM124" s="186"/>
      <c r="GWN124" s="186"/>
      <c r="GWO124" s="176"/>
      <c r="GWP124" s="191"/>
      <c r="GWQ124" s="186"/>
      <c r="GWR124" s="186"/>
      <c r="GWS124" s="176"/>
      <c r="GWT124" s="191"/>
      <c r="GWU124" s="186"/>
      <c r="GWV124" s="186"/>
      <c r="GWW124" s="176"/>
      <c r="GWX124" s="191"/>
      <c r="GWY124" s="186"/>
      <c r="GWZ124" s="186"/>
      <c r="GXA124" s="176"/>
      <c r="GXB124" s="191"/>
      <c r="GXC124" s="186"/>
      <c r="GXD124" s="186"/>
      <c r="GXE124" s="176"/>
      <c r="GXF124" s="191"/>
      <c r="GXG124" s="186"/>
      <c r="GXH124" s="186"/>
      <c r="GXI124" s="176"/>
      <c r="GXJ124" s="191"/>
      <c r="GXK124" s="186"/>
      <c r="GXL124" s="186"/>
      <c r="GXM124" s="176"/>
      <c r="GXN124" s="191"/>
      <c r="GXO124" s="186"/>
      <c r="GXP124" s="186"/>
      <c r="GXQ124" s="176"/>
      <c r="GXR124" s="191"/>
      <c r="GXS124" s="186"/>
      <c r="GXT124" s="186"/>
      <c r="GXU124" s="176"/>
      <c r="GXV124" s="191"/>
      <c r="GXW124" s="186"/>
      <c r="GXX124" s="186"/>
      <c r="GXY124" s="176"/>
      <c r="GXZ124" s="191"/>
      <c r="GYA124" s="186"/>
      <c r="GYB124" s="186"/>
      <c r="GYC124" s="176"/>
      <c r="GYD124" s="191"/>
      <c r="GYE124" s="186"/>
      <c r="GYF124" s="186"/>
      <c r="GYG124" s="176"/>
      <c r="GYH124" s="191"/>
      <c r="GYI124" s="186"/>
      <c r="GYJ124" s="186"/>
      <c r="GYK124" s="176"/>
      <c r="GYL124" s="191"/>
      <c r="GYM124" s="186"/>
      <c r="GYN124" s="186"/>
      <c r="GYO124" s="176"/>
      <c r="GYP124" s="191"/>
      <c r="GYQ124" s="186"/>
      <c r="GYR124" s="186"/>
      <c r="GYS124" s="176"/>
      <c r="GYT124" s="191"/>
      <c r="GYU124" s="186"/>
      <c r="GYV124" s="186"/>
      <c r="GYW124" s="176"/>
      <c r="GYX124" s="191"/>
      <c r="GYY124" s="186"/>
      <c r="GYZ124" s="186"/>
      <c r="GZA124" s="176"/>
      <c r="GZB124" s="191"/>
      <c r="GZC124" s="186"/>
      <c r="GZD124" s="186"/>
      <c r="GZE124" s="176"/>
      <c r="GZF124" s="191"/>
      <c r="GZG124" s="186"/>
      <c r="GZH124" s="186"/>
      <c r="GZI124" s="176"/>
      <c r="GZJ124" s="191"/>
      <c r="GZK124" s="186"/>
      <c r="GZL124" s="186"/>
      <c r="GZM124" s="176"/>
      <c r="GZN124" s="191"/>
      <c r="GZO124" s="186"/>
      <c r="GZP124" s="186"/>
      <c r="GZQ124" s="176"/>
      <c r="GZR124" s="191"/>
      <c r="GZS124" s="186"/>
      <c r="GZT124" s="186"/>
      <c r="GZU124" s="176"/>
      <c r="GZV124" s="191"/>
      <c r="GZW124" s="186"/>
      <c r="GZX124" s="186"/>
      <c r="GZY124" s="176"/>
      <c r="GZZ124" s="191"/>
      <c r="HAA124" s="186"/>
      <c r="HAB124" s="186"/>
      <c r="HAC124" s="176"/>
      <c r="HAD124" s="191"/>
      <c r="HAE124" s="186"/>
      <c r="HAF124" s="186"/>
      <c r="HAG124" s="176"/>
      <c r="HAH124" s="191"/>
      <c r="HAI124" s="186"/>
      <c r="HAJ124" s="186"/>
      <c r="HAK124" s="176"/>
      <c r="HAL124" s="191"/>
      <c r="HAM124" s="186"/>
      <c r="HAN124" s="186"/>
      <c r="HAO124" s="176"/>
      <c r="HAP124" s="191"/>
      <c r="HAQ124" s="186"/>
      <c r="HAR124" s="186"/>
      <c r="HAS124" s="176"/>
      <c r="HAT124" s="191"/>
      <c r="HAU124" s="186"/>
      <c r="HAV124" s="186"/>
      <c r="HAW124" s="176"/>
      <c r="HAX124" s="191"/>
      <c r="HAY124" s="186"/>
      <c r="HAZ124" s="186"/>
      <c r="HBA124" s="176"/>
      <c r="HBB124" s="191"/>
      <c r="HBC124" s="186"/>
      <c r="HBD124" s="186"/>
      <c r="HBE124" s="176"/>
      <c r="HBF124" s="191"/>
      <c r="HBG124" s="186"/>
      <c r="HBH124" s="186"/>
      <c r="HBI124" s="176"/>
      <c r="HBJ124" s="191"/>
      <c r="HBK124" s="186"/>
      <c r="HBL124" s="186"/>
      <c r="HBM124" s="176"/>
      <c r="HBN124" s="191"/>
      <c r="HBO124" s="186"/>
      <c r="HBP124" s="186"/>
      <c r="HBQ124" s="176"/>
      <c r="HBR124" s="191"/>
      <c r="HBS124" s="186"/>
      <c r="HBT124" s="186"/>
      <c r="HBU124" s="176"/>
      <c r="HBV124" s="191"/>
      <c r="HBW124" s="186"/>
      <c r="HBX124" s="186"/>
      <c r="HBY124" s="176"/>
      <c r="HBZ124" s="191"/>
      <c r="HCA124" s="186"/>
      <c r="HCB124" s="186"/>
      <c r="HCC124" s="176"/>
      <c r="HCD124" s="191"/>
      <c r="HCE124" s="186"/>
      <c r="HCF124" s="186"/>
      <c r="HCG124" s="176"/>
      <c r="HCH124" s="191"/>
      <c r="HCI124" s="186"/>
      <c r="HCJ124" s="186"/>
      <c r="HCK124" s="176"/>
      <c r="HCL124" s="191"/>
      <c r="HCM124" s="186"/>
      <c r="HCN124" s="186"/>
      <c r="HCO124" s="176"/>
      <c r="HCP124" s="191"/>
      <c r="HCQ124" s="186"/>
      <c r="HCR124" s="186"/>
      <c r="HCS124" s="176"/>
      <c r="HCT124" s="191"/>
      <c r="HCU124" s="186"/>
      <c r="HCV124" s="186"/>
      <c r="HCW124" s="176"/>
      <c r="HCX124" s="191"/>
      <c r="HCY124" s="186"/>
      <c r="HCZ124" s="186"/>
      <c r="HDA124" s="176"/>
      <c r="HDB124" s="191"/>
      <c r="HDC124" s="186"/>
      <c r="HDD124" s="186"/>
      <c r="HDE124" s="176"/>
      <c r="HDF124" s="191"/>
      <c r="HDG124" s="186"/>
      <c r="HDH124" s="186"/>
      <c r="HDI124" s="176"/>
      <c r="HDJ124" s="191"/>
      <c r="HDK124" s="186"/>
      <c r="HDL124" s="186"/>
      <c r="HDM124" s="176"/>
      <c r="HDN124" s="191"/>
      <c r="HDO124" s="186"/>
      <c r="HDP124" s="186"/>
      <c r="HDQ124" s="176"/>
      <c r="HDR124" s="191"/>
      <c r="HDS124" s="186"/>
      <c r="HDT124" s="186"/>
      <c r="HDU124" s="176"/>
      <c r="HDV124" s="191"/>
      <c r="HDW124" s="186"/>
      <c r="HDX124" s="186"/>
      <c r="HDY124" s="176"/>
      <c r="HDZ124" s="191"/>
      <c r="HEA124" s="186"/>
      <c r="HEB124" s="186"/>
      <c r="HEC124" s="176"/>
      <c r="HED124" s="191"/>
      <c r="HEE124" s="186"/>
      <c r="HEF124" s="186"/>
      <c r="HEG124" s="176"/>
      <c r="HEH124" s="191"/>
      <c r="HEI124" s="186"/>
      <c r="HEJ124" s="186"/>
      <c r="HEK124" s="176"/>
      <c r="HEL124" s="191"/>
      <c r="HEM124" s="186"/>
      <c r="HEN124" s="186"/>
      <c r="HEO124" s="176"/>
      <c r="HEP124" s="191"/>
      <c r="HEQ124" s="186"/>
      <c r="HER124" s="186"/>
      <c r="HES124" s="176"/>
      <c r="HET124" s="191"/>
      <c r="HEU124" s="186"/>
      <c r="HEV124" s="186"/>
      <c r="HEW124" s="176"/>
      <c r="HEX124" s="191"/>
      <c r="HEY124" s="186"/>
      <c r="HEZ124" s="186"/>
      <c r="HFA124" s="176"/>
      <c r="HFB124" s="191"/>
      <c r="HFC124" s="186"/>
      <c r="HFD124" s="186"/>
      <c r="HFE124" s="176"/>
      <c r="HFF124" s="191"/>
      <c r="HFG124" s="186"/>
      <c r="HFH124" s="186"/>
      <c r="HFI124" s="176"/>
      <c r="HFJ124" s="191"/>
      <c r="HFK124" s="186"/>
      <c r="HFL124" s="186"/>
      <c r="HFM124" s="176"/>
      <c r="HFN124" s="191"/>
      <c r="HFO124" s="186"/>
      <c r="HFP124" s="186"/>
      <c r="HFQ124" s="176"/>
      <c r="HFR124" s="191"/>
      <c r="HFS124" s="186"/>
      <c r="HFT124" s="186"/>
      <c r="HFU124" s="176"/>
      <c r="HFV124" s="191"/>
      <c r="HFW124" s="186"/>
      <c r="HFX124" s="186"/>
      <c r="HFY124" s="176"/>
      <c r="HFZ124" s="191"/>
      <c r="HGA124" s="186"/>
      <c r="HGB124" s="186"/>
      <c r="HGC124" s="176"/>
      <c r="HGD124" s="191"/>
      <c r="HGE124" s="186"/>
      <c r="HGF124" s="186"/>
      <c r="HGG124" s="176"/>
      <c r="HGH124" s="191"/>
      <c r="HGI124" s="186"/>
      <c r="HGJ124" s="186"/>
      <c r="HGK124" s="176"/>
      <c r="HGL124" s="191"/>
      <c r="HGM124" s="186"/>
      <c r="HGN124" s="186"/>
      <c r="HGO124" s="176"/>
      <c r="HGP124" s="191"/>
      <c r="HGQ124" s="186"/>
      <c r="HGR124" s="186"/>
      <c r="HGS124" s="176"/>
      <c r="HGT124" s="191"/>
      <c r="HGU124" s="186"/>
      <c r="HGV124" s="186"/>
      <c r="HGW124" s="176"/>
      <c r="HGX124" s="191"/>
      <c r="HGY124" s="186"/>
      <c r="HGZ124" s="186"/>
      <c r="HHA124" s="176"/>
      <c r="HHB124" s="191"/>
      <c r="HHC124" s="186"/>
      <c r="HHD124" s="186"/>
      <c r="HHE124" s="176"/>
      <c r="HHF124" s="191"/>
      <c r="HHG124" s="186"/>
      <c r="HHH124" s="186"/>
      <c r="HHI124" s="176"/>
      <c r="HHJ124" s="191"/>
      <c r="HHK124" s="186"/>
      <c r="HHL124" s="186"/>
      <c r="HHM124" s="176"/>
      <c r="HHN124" s="191"/>
      <c r="HHO124" s="186"/>
      <c r="HHP124" s="186"/>
      <c r="HHQ124" s="176"/>
      <c r="HHR124" s="191"/>
      <c r="HHS124" s="186"/>
      <c r="HHT124" s="186"/>
      <c r="HHU124" s="176"/>
      <c r="HHV124" s="191"/>
      <c r="HHW124" s="186"/>
      <c r="HHX124" s="186"/>
      <c r="HHY124" s="176"/>
      <c r="HHZ124" s="191"/>
      <c r="HIA124" s="186"/>
      <c r="HIB124" s="186"/>
      <c r="HIC124" s="176"/>
      <c r="HID124" s="191"/>
      <c r="HIE124" s="186"/>
      <c r="HIF124" s="186"/>
      <c r="HIG124" s="176"/>
      <c r="HIH124" s="191"/>
      <c r="HII124" s="186"/>
      <c r="HIJ124" s="186"/>
      <c r="HIK124" s="176"/>
      <c r="HIL124" s="191"/>
      <c r="HIM124" s="186"/>
      <c r="HIN124" s="186"/>
      <c r="HIO124" s="176"/>
      <c r="HIP124" s="191"/>
      <c r="HIQ124" s="186"/>
      <c r="HIR124" s="186"/>
      <c r="HIS124" s="176"/>
      <c r="HIT124" s="191"/>
      <c r="HIU124" s="186"/>
      <c r="HIV124" s="186"/>
      <c r="HIW124" s="176"/>
      <c r="HIX124" s="191"/>
      <c r="HIY124" s="186"/>
      <c r="HIZ124" s="186"/>
      <c r="HJA124" s="176"/>
      <c r="HJB124" s="191"/>
      <c r="HJC124" s="186"/>
      <c r="HJD124" s="186"/>
      <c r="HJE124" s="176"/>
      <c r="HJF124" s="191"/>
      <c r="HJG124" s="186"/>
      <c r="HJH124" s="186"/>
      <c r="HJI124" s="176"/>
      <c r="HJJ124" s="191"/>
      <c r="HJK124" s="186"/>
      <c r="HJL124" s="186"/>
      <c r="HJM124" s="176"/>
      <c r="HJN124" s="191"/>
      <c r="HJO124" s="186"/>
      <c r="HJP124" s="186"/>
      <c r="HJQ124" s="176"/>
      <c r="HJR124" s="191"/>
      <c r="HJS124" s="186"/>
      <c r="HJT124" s="186"/>
      <c r="HJU124" s="176"/>
      <c r="HJV124" s="191"/>
      <c r="HJW124" s="186"/>
      <c r="HJX124" s="186"/>
      <c r="HJY124" s="176"/>
      <c r="HJZ124" s="191"/>
      <c r="HKA124" s="186"/>
      <c r="HKB124" s="186"/>
      <c r="HKC124" s="176"/>
      <c r="HKD124" s="191"/>
      <c r="HKE124" s="186"/>
      <c r="HKF124" s="186"/>
      <c r="HKG124" s="176"/>
      <c r="HKH124" s="191"/>
      <c r="HKI124" s="186"/>
      <c r="HKJ124" s="186"/>
      <c r="HKK124" s="176"/>
      <c r="HKL124" s="191"/>
      <c r="HKM124" s="186"/>
      <c r="HKN124" s="186"/>
      <c r="HKO124" s="176"/>
      <c r="HKP124" s="191"/>
      <c r="HKQ124" s="186"/>
      <c r="HKR124" s="186"/>
      <c r="HKS124" s="176"/>
      <c r="HKT124" s="191"/>
      <c r="HKU124" s="186"/>
      <c r="HKV124" s="186"/>
      <c r="HKW124" s="176"/>
      <c r="HKX124" s="191"/>
      <c r="HKY124" s="186"/>
      <c r="HKZ124" s="186"/>
      <c r="HLA124" s="176"/>
      <c r="HLB124" s="191"/>
      <c r="HLC124" s="186"/>
      <c r="HLD124" s="186"/>
      <c r="HLE124" s="176"/>
      <c r="HLF124" s="191"/>
      <c r="HLG124" s="186"/>
      <c r="HLH124" s="186"/>
      <c r="HLI124" s="176"/>
      <c r="HLJ124" s="191"/>
      <c r="HLK124" s="186"/>
      <c r="HLL124" s="186"/>
      <c r="HLM124" s="176"/>
      <c r="HLN124" s="191"/>
      <c r="HLO124" s="186"/>
      <c r="HLP124" s="186"/>
      <c r="HLQ124" s="176"/>
      <c r="HLR124" s="191"/>
      <c r="HLS124" s="186"/>
      <c r="HLT124" s="186"/>
      <c r="HLU124" s="176"/>
      <c r="HLV124" s="191"/>
      <c r="HLW124" s="186"/>
      <c r="HLX124" s="186"/>
      <c r="HLY124" s="176"/>
      <c r="HLZ124" s="191"/>
      <c r="HMA124" s="186"/>
      <c r="HMB124" s="186"/>
      <c r="HMC124" s="176"/>
      <c r="HMD124" s="191"/>
      <c r="HME124" s="186"/>
      <c r="HMF124" s="186"/>
      <c r="HMG124" s="176"/>
      <c r="HMH124" s="191"/>
      <c r="HMI124" s="186"/>
      <c r="HMJ124" s="186"/>
      <c r="HMK124" s="176"/>
      <c r="HML124" s="191"/>
      <c r="HMM124" s="186"/>
      <c r="HMN124" s="186"/>
      <c r="HMO124" s="176"/>
      <c r="HMP124" s="191"/>
      <c r="HMQ124" s="186"/>
      <c r="HMR124" s="186"/>
      <c r="HMS124" s="176"/>
      <c r="HMT124" s="191"/>
      <c r="HMU124" s="186"/>
      <c r="HMV124" s="186"/>
      <c r="HMW124" s="176"/>
      <c r="HMX124" s="191"/>
      <c r="HMY124" s="186"/>
      <c r="HMZ124" s="186"/>
      <c r="HNA124" s="176"/>
      <c r="HNB124" s="191"/>
      <c r="HNC124" s="186"/>
      <c r="HND124" s="186"/>
      <c r="HNE124" s="176"/>
      <c r="HNF124" s="191"/>
      <c r="HNG124" s="186"/>
      <c r="HNH124" s="186"/>
      <c r="HNI124" s="176"/>
      <c r="HNJ124" s="191"/>
      <c r="HNK124" s="186"/>
      <c r="HNL124" s="186"/>
      <c r="HNM124" s="176"/>
      <c r="HNN124" s="191"/>
      <c r="HNO124" s="186"/>
      <c r="HNP124" s="186"/>
      <c r="HNQ124" s="176"/>
      <c r="HNR124" s="191"/>
      <c r="HNS124" s="186"/>
      <c r="HNT124" s="186"/>
      <c r="HNU124" s="176"/>
      <c r="HNV124" s="191"/>
      <c r="HNW124" s="186"/>
      <c r="HNX124" s="186"/>
      <c r="HNY124" s="176"/>
      <c r="HNZ124" s="191"/>
      <c r="HOA124" s="186"/>
      <c r="HOB124" s="186"/>
      <c r="HOC124" s="176"/>
      <c r="HOD124" s="191"/>
      <c r="HOE124" s="186"/>
      <c r="HOF124" s="186"/>
      <c r="HOG124" s="176"/>
      <c r="HOH124" s="191"/>
      <c r="HOI124" s="186"/>
      <c r="HOJ124" s="186"/>
      <c r="HOK124" s="176"/>
      <c r="HOL124" s="191"/>
      <c r="HOM124" s="186"/>
      <c r="HON124" s="186"/>
      <c r="HOO124" s="176"/>
      <c r="HOP124" s="191"/>
      <c r="HOQ124" s="186"/>
      <c r="HOR124" s="186"/>
      <c r="HOS124" s="176"/>
      <c r="HOT124" s="191"/>
      <c r="HOU124" s="186"/>
      <c r="HOV124" s="186"/>
      <c r="HOW124" s="176"/>
      <c r="HOX124" s="191"/>
      <c r="HOY124" s="186"/>
      <c r="HOZ124" s="186"/>
      <c r="HPA124" s="176"/>
      <c r="HPB124" s="191"/>
      <c r="HPC124" s="186"/>
      <c r="HPD124" s="186"/>
      <c r="HPE124" s="176"/>
      <c r="HPF124" s="191"/>
      <c r="HPG124" s="186"/>
      <c r="HPH124" s="186"/>
      <c r="HPI124" s="176"/>
      <c r="HPJ124" s="191"/>
      <c r="HPK124" s="186"/>
      <c r="HPL124" s="186"/>
      <c r="HPM124" s="176"/>
      <c r="HPN124" s="191"/>
      <c r="HPO124" s="186"/>
      <c r="HPP124" s="186"/>
      <c r="HPQ124" s="176"/>
      <c r="HPR124" s="191"/>
      <c r="HPS124" s="186"/>
      <c r="HPT124" s="186"/>
      <c r="HPU124" s="176"/>
      <c r="HPV124" s="191"/>
      <c r="HPW124" s="186"/>
      <c r="HPX124" s="186"/>
      <c r="HPY124" s="176"/>
      <c r="HPZ124" s="191"/>
      <c r="HQA124" s="186"/>
      <c r="HQB124" s="186"/>
      <c r="HQC124" s="176"/>
      <c r="HQD124" s="191"/>
      <c r="HQE124" s="186"/>
      <c r="HQF124" s="186"/>
      <c r="HQG124" s="176"/>
      <c r="HQH124" s="191"/>
      <c r="HQI124" s="186"/>
      <c r="HQJ124" s="186"/>
      <c r="HQK124" s="176"/>
      <c r="HQL124" s="191"/>
      <c r="HQM124" s="186"/>
      <c r="HQN124" s="186"/>
      <c r="HQO124" s="176"/>
      <c r="HQP124" s="191"/>
      <c r="HQQ124" s="186"/>
      <c r="HQR124" s="186"/>
      <c r="HQS124" s="176"/>
      <c r="HQT124" s="191"/>
      <c r="HQU124" s="186"/>
      <c r="HQV124" s="186"/>
      <c r="HQW124" s="176"/>
      <c r="HQX124" s="191"/>
      <c r="HQY124" s="186"/>
      <c r="HQZ124" s="186"/>
      <c r="HRA124" s="176"/>
      <c r="HRB124" s="191"/>
      <c r="HRC124" s="186"/>
      <c r="HRD124" s="186"/>
      <c r="HRE124" s="176"/>
      <c r="HRF124" s="191"/>
      <c r="HRG124" s="186"/>
      <c r="HRH124" s="186"/>
      <c r="HRI124" s="176"/>
      <c r="HRJ124" s="191"/>
      <c r="HRK124" s="186"/>
      <c r="HRL124" s="186"/>
      <c r="HRM124" s="176"/>
      <c r="HRN124" s="191"/>
      <c r="HRO124" s="186"/>
      <c r="HRP124" s="186"/>
      <c r="HRQ124" s="176"/>
      <c r="HRR124" s="191"/>
      <c r="HRS124" s="186"/>
      <c r="HRT124" s="186"/>
      <c r="HRU124" s="176"/>
      <c r="HRV124" s="191"/>
      <c r="HRW124" s="186"/>
      <c r="HRX124" s="186"/>
      <c r="HRY124" s="176"/>
      <c r="HRZ124" s="191"/>
      <c r="HSA124" s="186"/>
      <c r="HSB124" s="186"/>
      <c r="HSC124" s="176"/>
      <c r="HSD124" s="191"/>
      <c r="HSE124" s="186"/>
      <c r="HSF124" s="186"/>
      <c r="HSG124" s="176"/>
      <c r="HSH124" s="191"/>
      <c r="HSI124" s="186"/>
      <c r="HSJ124" s="186"/>
      <c r="HSK124" s="176"/>
      <c r="HSL124" s="191"/>
      <c r="HSM124" s="186"/>
      <c r="HSN124" s="186"/>
      <c r="HSO124" s="176"/>
      <c r="HSP124" s="191"/>
      <c r="HSQ124" s="186"/>
      <c r="HSR124" s="186"/>
      <c r="HSS124" s="176"/>
      <c r="HST124" s="191"/>
      <c r="HSU124" s="186"/>
      <c r="HSV124" s="186"/>
      <c r="HSW124" s="176"/>
      <c r="HSX124" s="191"/>
      <c r="HSY124" s="186"/>
      <c r="HSZ124" s="186"/>
      <c r="HTA124" s="176"/>
      <c r="HTB124" s="191"/>
      <c r="HTC124" s="186"/>
      <c r="HTD124" s="186"/>
      <c r="HTE124" s="176"/>
      <c r="HTF124" s="191"/>
      <c r="HTG124" s="186"/>
      <c r="HTH124" s="186"/>
      <c r="HTI124" s="176"/>
      <c r="HTJ124" s="191"/>
      <c r="HTK124" s="186"/>
      <c r="HTL124" s="186"/>
      <c r="HTM124" s="176"/>
      <c r="HTN124" s="191"/>
      <c r="HTO124" s="186"/>
      <c r="HTP124" s="186"/>
      <c r="HTQ124" s="176"/>
      <c r="HTR124" s="191"/>
      <c r="HTS124" s="186"/>
      <c r="HTT124" s="186"/>
      <c r="HTU124" s="176"/>
      <c r="HTV124" s="191"/>
      <c r="HTW124" s="186"/>
      <c r="HTX124" s="186"/>
      <c r="HTY124" s="176"/>
      <c r="HTZ124" s="191"/>
      <c r="HUA124" s="186"/>
      <c r="HUB124" s="186"/>
      <c r="HUC124" s="176"/>
      <c r="HUD124" s="191"/>
      <c r="HUE124" s="186"/>
      <c r="HUF124" s="186"/>
      <c r="HUG124" s="176"/>
      <c r="HUH124" s="191"/>
      <c r="HUI124" s="186"/>
      <c r="HUJ124" s="186"/>
      <c r="HUK124" s="176"/>
      <c r="HUL124" s="191"/>
      <c r="HUM124" s="186"/>
      <c r="HUN124" s="186"/>
      <c r="HUO124" s="176"/>
      <c r="HUP124" s="191"/>
      <c r="HUQ124" s="186"/>
      <c r="HUR124" s="186"/>
      <c r="HUS124" s="176"/>
      <c r="HUT124" s="191"/>
      <c r="HUU124" s="186"/>
      <c r="HUV124" s="186"/>
      <c r="HUW124" s="176"/>
      <c r="HUX124" s="191"/>
      <c r="HUY124" s="186"/>
      <c r="HUZ124" s="186"/>
      <c r="HVA124" s="176"/>
      <c r="HVB124" s="191"/>
      <c r="HVC124" s="186"/>
      <c r="HVD124" s="186"/>
      <c r="HVE124" s="176"/>
      <c r="HVF124" s="191"/>
      <c r="HVG124" s="186"/>
      <c r="HVH124" s="186"/>
      <c r="HVI124" s="176"/>
      <c r="HVJ124" s="191"/>
      <c r="HVK124" s="186"/>
      <c r="HVL124" s="186"/>
      <c r="HVM124" s="176"/>
      <c r="HVN124" s="191"/>
      <c r="HVO124" s="186"/>
      <c r="HVP124" s="186"/>
      <c r="HVQ124" s="176"/>
      <c r="HVR124" s="191"/>
      <c r="HVS124" s="186"/>
      <c r="HVT124" s="186"/>
      <c r="HVU124" s="176"/>
      <c r="HVV124" s="191"/>
      <c r="HVW124" s="186"/>
      <c r="HVX124" s="186"/>
      <c r="HVY124" s="176"/>
      <c r="HVZ124" s="191"/>
      <c r="HWA124" s="186"/>
      <c r="HWB124" s="186"/>
      <c r="HWC124" s="176"/>
      <c r="HWD124" s="191"/>
      <c r="HWE124" s="186"/>
      <c r="HWF124" s="186"/>
      <c r="HWG124" s="176"/>
      <c r="HWH124" s="191"/>
      <c r="HWI124" s="186"/>
      <c r="HWJ124" s="186"/>
      <c r="HWK124" s="176"/>
      <c r="HWL124" s="191"/>
      <c r="HWM124" s="186"/>
      <c r="HWN124" s="186"/>
      <c r="HWO124" s="176"/>
      <c r="HWP124" s="191"/>
      <c r="HWQ124" s="186"/>
      <c r="HWR124" s="186"/>
      <c r="HWS124" s="176"/>
      <c r="HWT124" s="191"/>
      <c r="HWU124" s="186"/>
      <c r="HWV124" s="186"/>
      <c r="HWW124" s="176"/>
      <c r="HWX124" s="191"/>
      <c r="HWY124" s="186"/>
      <c r="HWZ124" s="186"/>
      <c r="HXA124" s="176"/>
      <c r="HXB124" s="191"/>
      <c r="HXC124" s="186"/>
      <c r="HXD124" s="186"/>
      <c r="HXE124" s="176"/>
      <c r="HXF124" s="191"/>
      <c r="HXG124" s="186"/>
      <c r="HXH124" s="186"/>
      <c r="HXI124" s="176"/>
      <c r="HXJ124" s="191"/>
      <c r="HXK124" s="186"/>
      <c r="HXL124" s="186"/>
      <c r="HXM124" s="176"/>
      <c r="HXN124" s="191"/>
      <c r="HXO124" s="186"/>
      <c r="HXP124" s="186"/>
      <c r="HXQ124" s="176"/>
      <c r="HXR124" s="191"/>
      <c r="HXS124" s="186"/>
      <c r="HXT124" s="186"/>
      <c r="HXU124" s="176"/>
      <c r="HXV124" s="191"/>
      <c r="HXW124" s="186"/>
      <c r="HXX124" s="186"/>
      <c r="HXY124" s="176"/>
      <c r="HXZ124" s="191"/>
      <c r="HYA124" s="186"/>
      <c r="HYB124" s="186"/>
      <c r="HYC124" s="176"/>
      <c r="HYD124" s="191"/>
      <c r="HYE124" s="186"/>
      <c r="HYF124" s="186"/>
      <c r="HYG124" s="176"/>
      <c r="HYH124" s="191"/>
      <c r="HYI124" s="186"/>
      <c r="HYJ124" s="186"/>
      <c r="HYK124" s="176"/>
      <c r="HYL124" s="191"/>
      <c r="HYM124" s="186"/>
      <c r="HYN124" s="186"/>
      <c r="HYO124" s="176"/>
      <c r="HYP124" s="191"/>
      <c r="HYQ124" s="186"/>
      <c r="HYR124" s="186"/>
      <c r="HYS124" s="176"/>
      <c r="HYT124" s="191"/>
      <c r="HYU124" s="186"/>
      <c r="HYV124" s="186"/>
      <c r="HYW124" s="176"/>
      <c r="HYX124" s="191"/>
      <c r="HYY124" s="186"/>
      <c r="HYZ124" s="186"/>
      <c r="HZA124" s="176"/>
      <c r="HZB124" s="191"/>
      <c r="HZC124" s="186"/>
      <c r="HZD124" s="186"/>
      <c r="HZE124" s="176"/>
      <c r="HZF124" s="191"/>
      <c r="HZG124" s="186"/>
      <c r="HZH124" s="186"/>
      <c r="HZI124" s="176"/>
      <c r="HZJ124" s="191"/>
      <c r="HZK124" s="186"/>
      <c r="HZL124" s="186"/>
      <c r="HZM124" s="176"/>
      <c r="HZN124" s="191"/>
      <c r="HZO124" s="186"/>
      <c r="HZP124" s="186"/>
      <c r="HZQ124" s="176"/>
      <c r="HZR124" s="191"/>
      <c r="HZS124" s="186"/>
      <c r="HZT124" s="186"/>
      <c r="HZU124" s="176"/>
      <c r="HZV124" s="191"/>
      <c r="HZW124" s="186"/>
      <c r="HZX124" s="186"/>
      <c r="HZY124" s="176"/>
      <c r="HZZ124" s="191"/>
      <c r="IAA124" s="186"/>
      <c r="IAB124" s="186"/>
      <c r="IAC124" s="176"/>
      <c r="IAD124" s="191"/>
      <c r="IAE124" s="186"/>
      <c r="IAF124" s="186"/>
      <c r="IAG124" s="176"/>
      <c r="IAH124" s="191"/>
      <c r="IAI124" s="186"/>
      <c r="IAJ124" s="186"/>
      <c r="IAK124" s="176"/>
      <c r="IAL124" s="191"/>
      <c r="IAM124" s="186"/>
      <c r="IAN124" s="186"/>
      <c r="IAO124" s="176"/>
      <c r="IAP124" s="191"/>
      <c r="IAQ124" s="186"/>
      <c r="IAR124" s="186"/>
      <c r="IAS124" s="176"/>
      <c r="IAT124" s="191"/>
      <c r="IAU124" s="186"/>
      <c r="IAV124" s="186"/>
      <c r="IAW124" s="176"/>
      <c r="IAX124" s="191"/>
      <c r="IAY124" s="186"/>
      <c r="IAZ124" s="186"/>
      <c r="IBA124" s="176"/>
      <c r="IBB124" s="191"/>
      <c r="IBC124" s="186"/>
      <c r="IBD124" s="186"/>
      <c r="IBE124" s="176"/>
      <c r="IBF124" s="191"/>
      <c r="IBG124" s="186"/>
      <c r="IBH124" s="186"/>
      <c r="IBI124" s="176"/>
      <c r="IBJ124" s="191"/>
      <c r="IBK124" s="186"/>
      <c r="IBL124" s="186"/>
      <c r="IBM124" s="176"/>
      <c r="IBN124" s="191"/>
      <c r="IBO124" s="186"/>
      <c r="IBP124" s="186"/>
      <c r="IBQ124" s="176"/>
      <c r="IBR124" s="191"/>
      <c r="IBS124" s="186"/>
      <c r="IBT124" s="186"/>
      <c r="IBU124" s="176"/>
      <c r="IBV124" s="191"/>
      <c r="IBW124" s="186"/>
      <c r="IBX124" s="186"/>
      <c r="IBY124" s="176"/>
      <c r="IBZ124" s="191"/>
      <c r="ICA124" s="186"/>
      <c r="ICB124" s="186"/>
      <c r="ICC124" s="176"/>
      <c r="ICD124" s="191"/>
      <c r="ICE124" s="186"/>
      <c r="ICF124" s="186"/>
      <c r="ICG124" s="176"/>
      <c r="ICH124" s="191"/>
      <c r="ICI124" s="186"/>
      <c r="ICJ124" s="186"/>
      <c r="ICK124" s="176"/>
      <c r="ICL124" s="191"/>
      <c r="ICM124" s="186"/>
      <c r="ICN124" s="186"/>
      <c r="ICO124" s="176"/>
      <c r="ICP124" s="191"/>
      <c r="ICQ124" s="186"/>
      <c r="ICR124" s="186"/>
      <c r="ICS124" s="176"/>
      <c r="ICT124" s="191"/>
      <c r="ICU124" s="186"/>
      <c r="ICV124" s="186"/>
      <c r="ICW124" s="176"/>
      <c r="ICX124" s="191"/>
      <c r="ICY124" s="186"/>
      <c r="ICZ124" s="186"/>
      <c r="IDA124" s="176"/>
      <c r="IDB124" s="191"/>
      <c r="IDC124" s="186"/>
      <c r="IDD124" s="186"/>
      <c r="IDE124" s="176"/>
      <c r="IDF124" s="191"/>
      <c r="IDG124" s="186"/>
      <c r="IDH124" s="186"/>
      <c r="IDI124" s="176"/>
      <c r="IDJ124" s="191"/>
      <c r="IDK124" s="186"/>
      <c r="IDL124" s="186"/>
      <c r="IDM124" s="176"/>
      <c r="IDN124" s="191"/>
      <c r="IDO124" s="186"/>
      <c r="IDP124" s="186"/>
      <c r="IDQ124" s="176"/>
      <c r="IDR124" s="191"/>
      <c r="IDS124" s="186"/>
      <c r="IDT124" s="186"/>
      <c r="IDU124" s="176"/>
      <c r="IDV124" s="191"/>
      <c r="IDW124" s="186"/>
      <c r="IDX124" s="186"/>
      <c r="IDY124" s="176"/>
      <c r="IDZ124" s="191"/>
      <c r="IEA124" s="186"/>
      <c r="IEB124" s="186"/>
      <c r="IEC124" s="176"/>
      <c r="IED124" s="191"/>
      <c r="IEE124" s="186"/>
      <c r="IEF124" s="186"/>
      <c r="IEG124" s="176"/>
      <c r="IEH124" s="191"/>
      <c r="IEI124" s="186"/>
      <c r="IEJ124" s="186"/>
      <c r="IEK124" s="176"/>
      <c r="IEL124" s="191"/>
      <c r="IEM124" s="186"/>
      <c r="IEN124" s="186"/>
      <c r="IEO124" s="176"/>
      <c r="IEP124" s="191"/>
      <c r="IEQ124" s="186"/>
      <c r="IER124" s="186"/>
      <c r="IES124" s="176"/>
      <c r="IET124" s="191"/>
      <c r="IEU124" s="186"/>
      <c r="IEV124" s="186"/>
      <c r="IEW124" s="176"/>
      <c r="IEX124" s="191"/>
      <c r="IEY124" s="186"/>
      <c r="IEZ124" s="186"/>
      <c r="IFA124" s="176"/>
      <c r="IFB124" s="191"/>
      <c r="IFC124" s="186"/>
      <c r="IFD124" s="186"/>
      <c r="IFE124" s="176"/>
      <c r="IFF124" s="191"/>
      <c r="IFG124" s="186"/>
      <c r="IFH124" s="186"/>
      <c r="IFI124" s="176"/>
      <c r="IFJ124" s="191"/>
      <c r="IFK124" s="186"/>
      <c r="IFL124" s="186"/>
      <c r="IFM124" s="176"/>
      <c r="IFN124" s="191"/>
      <c r="IFO124" s="186"/>
      <c r="IFP124" s="186"/>
      <c r="IFQ124" s="176"/>
      <c r="IFR124" s="191"/>
      <c r="IFS124" s="186"/>
      <c r="IFT124" s="186"/>
      <c r="IFU124" s="176"/>
      <c r="IFV124" s="191"/>
      <c r="IFW124" s="186"/>
      <c r="IFX124" s="186"/>
      <c r="IFY124" s="176"/>
      <c r="IFZ124" s="191"/>
      <c r="IGA124" s="186"/>
      <c r="IGB124" s="186"/>
      <c r="IGC124" s="176"/>
      <c r="IGD124" s="191"/>
      <c r="IGE124" s="186"/>
      <c r="IGF124" s="186"/>
      <c r="IGG124" s="176"/>
      <c r="IGH124" s="191"/>
      <c r="IGI124" s="186"/>
      <c r="IGJ124" s="186"/>
      <c r="IGK124" s="176"/>
      <c r="IGL124" s="191"/>
      <c r="IGM124" s="186"/>
      <c r="IGN124" s="186"/>
      <c r="IGO124" s="176"/>
      <c r="IGP124" s="191"/>
      <c r="IGQ124" s="186"/>
      <c r="IGR124" s="186"/>
      <c r="IGS124" s="176"/>
      <c r="IGT124" s="191"/>
      <c r="IGU124" s="186"/>
      <c r="IGV124" s="186"/>
      <c r="IGW124" s="176"/>
      <c r="IGX124" s="191"/>
      <c r="IGY124" s="186"/>
      <c r="IGZ124" s="186"/>
      <c r="IHA124" s="176"/>
      <c r="IHB124" s="191"/>
      <c r="IHC124" s="186"/>
      <c r="IHD124" s="186"/>
      <c r="IHE124" s="176"/>
      <c r="IHF124" s="191"/>
      <c r="IHG124" s="186"/>
      <c r="IHH124" s="186"/>
      <c r="IHI124" s="176"/>
      <c r="IHJ124" s="191"/>
      <c r="IHK124" s="186"/>
      <c r="IHL124" s="186"/>
      <c r="IHM124" s="176"/>
      <c r="IHN124" s="191"/>
      <c r="IHO124" s="186"/>
      <c r="IHP124" s="186"/>
      <c r="IHQ124" s="176"/>
      <c r="IHR124" s="191"/>
      <c r="IHS124" s="186"/>
      <c r="IHT124" s="186"/>
      <c r="IHU124" s="176"/>
      <c r="IHV124" s="191"/>
      <c r="IHW124" s="186"/>
      <c r="IHX124" s="186"/>
      <c r="IHY124" s="176"/>
      <c r="IHZ124" s="191"/>
      <c r="IIA124" s="186"/>
      <c r="IIB124" s="186"/>
      <c r="IIC124" s="176"/>
      <c r="IID124" s="191"/>
      <c r="IIE124" s="186"/>
      <c r="IIF124" s="186"/>
      <c r="IIG124" s="176"/>
      <c r="IIH124" s="191"/>
      <c r="III124" s="186"/>
      <c r="IIJ124" s="186"/>
      <c r="IIK124" s="176"/>
      <c r="IIL124" s="191"/>
      <c r="IIM124" s="186"/>
      <c r="IIN124" s="186"/>
      <c r="IIO124" s="176"/>
      <c r="IIP124" s="191"/>
      <c r="IIQ124" s="186"/>
      <c r="IIR124" s="186"/>
      <c r="IIS124" s="176"/>
      <c r="IIT124" s="191"/>
      <c r="IIU124" s="186"/>
      <c r="IIV124" s="186"/>
      <c r="IIW124" s="176"/>
      <c r="IIX124" s="191"/>
      <c r="IIY124" s="186"/>
      <c r="IIZ124" s="186"/>
      <c r="IJA124" s="176"/>
      <c r="IJB124" s="191"/>
      <c r="IJC124" s="186"/>
      <c r="IJD124" s="186"/>
      <c r="IJE124" s="176"/>
      <c r="IJF124" s="191"/>
      <c r="IJG124" s="186"/>
      <c r="IJH124" s="186"/>
      <c r="IJI124" s="176"/>
      <c r="IJJ124" s="191"/>
      <c r="IJK124" s="186"/>
      <c r="IJL124" s="186"/>
      <c r="IJM124" s="176"/>
      <c r="IJN124" s="191"/>
      <c r="IJO124" s="186"/>
      <c r="IJP124" s="186"/>
      <c r="IJQ124" s="176"/>
      <c r="IJR124" s="191"/>
      <c r="IJS124" s="186"/>
      <c r="IJT124" s="186"/>
      <c r="IJU124" s="176"/>
      <c r="IJV124" s="191"/>
      <c r="IJW124" s="186"/>
      <c r="IJX124" s="186"/>
      <c r="IJY124" s="176"/>
      <c r="IJZ124" s="191"/>
      <c r="IKA124" s="186"/>
      <c r="IKB124" s="186"/>
      <c r="IKC124" s="176"/>
      <c r="IKD124" s="191"/>
      <c r="IKE124" s="186"/>
      <c r="IKF124" s="186"/>
      <c r="IKG124" s="176"/>
      <c r="IKH124" s="191"/>
      <c r="IKI124" s="186"/>
      <c r="IKJ124" s="186"/>
      <c r="IKK124" s="176"/>
      <c r="IKL124" s="191"/>
      <c r="IKM124" s="186"/>
      <c r="IKN124" s="186"/>
      <c r="IKO124" s="176"/>
      <c r="IKP124" s="191"/>
      <c r="IKQ124" s="186"/>
      <c r="IKR124" s="186"/>
      <c r="IKS124" s="176"/>
      <c r="IKT124" s="191"/>
      <c r="IKU124" s="186"/>
      <c r="IKV124" s="186"/>
      <c r="IKW124" s="176"/>
      <c r="IKX124" s="191"/>
      <c r="IKY124" s="186"/>
      <c r="IKZ124" s="186"/>
      <c r="ILA124" s="176"/>
      <c r="ILB124" s="191"/>
      <c r="ILC124" s="186"/>
      <c r="ILD124" s="186"/>
      <c r="ILE124" s="176"/>
      <c r="ILF124" s="191"/>
      <c r="ILG124" s="186"/>
      <c r="ILH124" s="186"/>
      <c r="ILI124" s="176"/>
      <c r="ILJ124" s="191"/>
      <c r="ILK124" s="186"/>
      <c r="ILL124" s="186"/>
      <c r="ILM124" s="176"/>
      <c r="ILN124" s="191"/>
      <c r="ILO124" s="186"/>
      <c r="ILP124" s="186"/>
      <c r="ILQ124" s="176"/>
      <c r="ILR124" s="191"/>
      <c r="ILS124" s="186"/>
      <c r="ILT124" s="186"/>
      <c r="ILU124" s="176"/>
      <c r="ILV124" s="191"/>
      <c r="ILW124" s="186"/>
      <c r="ILX124" s="186"/>
      <c r="ILY124" s="176"/>
      <c r="ILZ124" s="191"/>
      <c r="IMA124" s="186"/>
      <c r="IMB124" s="186"/>
      <c r="IMC124" s="176"/>
      <c r="IMD124" s="191"/>
      <c r="IME124" s="186"/>
      <c r="IMF124" s="186"/>
      <c r="IMG124" s="176"/>
      <c r="IMH124" s="191"/>
      <c r="IMI124" s="186"/>
      <c r="IMJ124" s="186"/>
      <c r="IMK124" s="176"/>
      <c r="IML124" s="191"/>
      <c r="IMM124" s="186"/>
      <c r="IMN124" s="186"/>
      <c r="IMO124" s="176"/>
      <c r="IMP124" s="191"/>
      <c r="IMQ124" s="186"/>
      <c r="IMR124" s="186"/>
      <c r="IMS124" s="176"/>
      <c r="IMT124" s="191"/>
      <c r="IMU124" s="186"/>
      <c r="IMV124" s="186"/>
      <c r="IMW124" s="176"/>
      <c r="IMX124" s="191"/>
      <c r="IMY124" s="186"/>
      <c r="IMZ124" s="186"/>
      <c r="INA124" s="176"/>
      <c r="INB124" s="191"/>
      <c r="INC124" s="186"/>
      <c r="IND124" s="186"/>
      <c r="INE124" s="176"/>
      <c r="INF124" s="191"/>
      <c r="ING124" s="186"/>
      <c r="INH124" s="186"/>
      <c r="INI124" s="176"/>
      <c r="INJ124" s="191"/>
      <c r="INK124" s="186"/>
      <c r="INL124" s="186"/>
      <c r="INM124" s="176"/>
      <c r="INN124" s="191"/>
      <c r="INO124" s="186"/>
      <c r="INP124" s="186"/>
      <c r="INQ124" s="176"/>
      <c r="INR124" s="191"/>
      <c r="INS124" s="186"/>
      <c r="INT124" s="186"/>
      <c r="INU124" s="176"/>
      <c r="INV124" s="191"/>
      <c r="INW124" s="186"/>
      <c r="INX124" s="186"/>
      <c r="INY124" s="176"/>
      <c r="INZ124" s="191"/>
      <c r="IOA124" s="186"/>
      <c r="IOB124" s="186"/>
      <c r="IOC124" s="176"/>
      <c r="IOD124" s="191"/>
      <c r="IOE124" s="186"/>
      <c r="IOF124" s="186"/>
      <c r="IOG124" s="176"/>
      <c r="IOH124" s="191"/>
      <c r="IOI124" s="186"/>
      <c r="IOJ124" s="186"/>
      <c r="IOK124" s="176"/>
      <c r="IOL124" s="191"/>
      <c r="IOM124" s="186"/>
      <c r="ION124" s="186"/>
      <c r="IOO124" s="176"/>
      <c r="IOP124" s="191"/>
      <c r="IOQ124" s="186"/>
      <c r="IOR124" s="186"/>
      <c r="IOS124" s="176"/>
      <c r="IOT124" s="191"/>
      <c r="IOU124" s="186"/>
      <c r="IOV124" s="186"/>
      <c r="IOW124" s="176"/>
      <c r="IOX124" s="191"/>
      <c r="IOY124" s="186"/>
      <c r="IOZ124" s="186"/>
      <c r="IPA124" s="176"/>
      <c r="IPB124" s="191"/>
      <c r="IPC124" s="186"/>
      <c r="IPD124" s="186"/>
      <c r="IPE124" s="176"/>
      <c r="IPF124" s="191"/>
      <c r="IPG124" s="186"/>
      <c r="IPH124" s="186"/>
      <c r="IPI124" s="176"/>
      <c r="IPJ124" s="191"/>
      <c r="IPK124" s="186"/>
      <c r="IPL124" s="186"/>
      <c r="IPM124" s="176"/>
      <c r="IPN124" s="191"/>
      <c r="IPO124" s="186"/>
      <c r="IPP124" s="186"/>
      <c r="IPQ124" s="176"/>
      <c r="IPR124" s="191"/>
      <c r="IPS124" s="186"/>
      <c r="IPT124" s="186"/>
      <c r="IPU124" s="176"/>
      <c r="IPV124" s="191"/>
      <c r="IPW124" s="186"/>
      <c r="IPX124" s="186"/>
      <c r="IPY124" s="176"/>
      <c r="IPZ124" s="191"/>
      <c r="IQA124" s="186"/>
      <c r="IQB124" s="186"/>
      <c r="IQC124" s="176"/>
      <c r="IQD124" s="191"/>
      <c r="IQE124" s="186"/>
      <c r="IQF124" s="186"/>
      <c r="IQG124" s="176"/>
      <c r="IQH124" s="191"/>
      <c r="IQI124" s="186"/>
      <c r="IQJ124" s="186"/>
      <c r="IQK124" s="176"/>
      <c r="IQL124" s="191"/>
      <c r="IQM124" s="186"/>
      <c r="IQN124" s="186"/>
      <c r="IQO124" s="176"/>
      <c r="IQP124" s="191"/>
      <c r="IQQ124" s="186"/>
      <c r="IQR124" s="186"/>
      <c r="IQS124" s="176"/>
      <c r="IQT124" s="191"/>
      <c r="IQU124" s="186"/>
      <c r="IQV124" s="186"/>
      <c r="IQW124" s="176"/>
      <c r="IQX124" s="191"/>
      <c r="IQY124" s="186"/>
      <c r="IQZ124" s="186"/>
      <c r="IRA124" s="176"/>
      <c r="IRB124" s="191"/>
      <c r="IRC124" s="186"/>
      <c r="IRD124" s="186"/>
      <c r="IRE124" s="176"/>
      <c r="IRF124" s="191"/>
      <c r="IRG124" s="186"/>
      <c r="IRH124" s="186"/>
      <c r="IRI124" s="176"/>
      <c r="IRJ124" s="191"/>
      <c r="IRK124" s="186"/>
      <c r="IRL124" s="186"/>
      <c r="IRM124" s="176"/>
      <c r="IRN124" s="191"/>
      <c r="IRO124" s="186"/>
      <c r="IRP124" s="186"/>
      <c r="IRQ124" s="176"/>
      <c r="IRR124" s="191"/>
      <c r="IRS124" s="186"/>
      <c r="IRT124" s="186"/>
      <c r="IRU124" s="176"/>
      <c r="IRV124" s="191"/>
      <c r="IRW124" s="186"/>
      <c r="IRX124" s="186"/>
      <c r="IRY124" s="176"/>
      <c r="IRZ124" s="191"/>
      <c r="ISA124" s="186"/>
      <c r="ISB124" s="186"/>
      <c r="ISC124" s="176"/>
      <c r="ISD124" s="191"/>
      <c r="ISE124" s="186"/>
      <c r="ISF124" s="186"/>
      <c r="ISG124" s="176"/>
      <c r="ISH124" s="191"/>
      <c r="ISI124" s="186"/>
      <c r="ISJ124" s="186"/>
      <c r="ISK124" s="176"/>
      <c r="ISL124" s="191"/>
      <c r="ISM124" s="186"/>
      <c r="ISN124" s="186"/>
      <c r="ISO124" s="176"/>
      <c r="ISP124" s="191"/>
      <c r="ISQ124" s="186"/>
      <c r="ISR124" s="186"/>
      <c r="ISS124" s="176"/>
      <c r="IST124" s="191"/>
      <c r="ISU124" s="186"/>
      <c r="ISV124" s="186"/>
      <c r="ISW124" s="176"/>
      <c r="ISX124" s="191"/>
      <c r="ISY124" s="186"/>
      <c r="ISZ124" s="186"/>
      <c r="ITA124" s="176"/>
      <c r="ITB124" s="191"/>
      <c r="ITC124" s="186"/>
      <c r="ITD124" s="186"/>
      <c r="ITE124" s="176"/>
      <c r="ITF124" s="191"/>
      <c r="ITG124" s="186"/>
      <c r="ITH124" s="186"/>
      <c r="ITI124" s="176"/>
      <c r="ITJ124" s="191"/>
      <c r="ITK124" s="186"/>
      <c r="ITL124" s="186"/>
      <c r="ITM124" s="176"/>
      <c r="ITN124" s="191"/>
      <c r="ITO124" s="186"/>
      <c r="ITP124" s="186"/>
      <c r="ITQ124" s="176"/>
      <c r="ITR124" s="191"/>
      <c r="ITS124" s="186"/>
      <c r="ITT124" s="186"/>
      <c r="ITU124" s="176"/>
      <c r="ITV124" s="191"/>
      <c r="ITW124" s="186"/>
      <c r="ITX124" s="186"/>
      <c r="ITY124" s="176"/>
      <c r="ITZ124" s="191"/>
      <c r="IUA124" s="186"/>
      <c r="IUB124" s="186"/>
      <c r="IUC124" s="176"/>
      <c r="IUD124" s="191"/>
      <c r="IUE124" s="186"/>
      <c r="IUF124" s="186"/>
      <c r="IUG124" s="176"/>
      <c r="IUH124" s="191"/>
      <c r="IUI124" s="186"/>
      <c r="IUJ124" s="186"/>
      <c r="IUK124" s="176"/>
      <c r="IUL124" s="191"/>
      <c r="IUM124" s="186"/>
      <c r="IUN124" s="186"/>
      <c r="IUO124" s="176"/>
      <c r="IUP124" s="191"/>
      <c r="IUQ124" s="186"/>
      <c r="IUR124" s="186"/>
      <c r="IUS124" s="176"/>
      <c r="IUT124" s="191"/>
      <c r="IUU124" s="186"/>
      <c r="IUV124" s="186"/>
      <c r="IUW124" s="176"/>
      <c r="IUX124" s="191"/>
      <c r="IUY124" s="186"/>
      <c r="IUZ124" s="186"/>
      <c r="IVA124" s="176"/>
      <c r="IVB124" s="191"/>
      <c r="IVC124" s="186"/>
      <c r="IVD124" s="186"/>
      <c r="IVE124" s="176"/>
      <c r="IVF124" s="191"/>
      <c r="IVG124" s="186"/>
      <c r="IVH124" s="186"/>
      <c r="IVI124" s="176"/>
      <c r="IVJ124" s="191"/>
      <c r="IVK124" s="186"/>
      <c r="IVL124" s="186"/>
      <c r="IVM124" s="176"/>
      <c r="IVN124" s="191"/>
      <c r="IVO124" s="186"/>
      <c r="IVP124" s="186"/>
      <c r="IVQ124" s="176"/>
      <c r="IVR124" s="191"/>
      <c r="IVS124" s="186"/>
      <c r="IVT124" s="186"/>
      <c r="IVU124" s="176"/>
      <c r="IVV124" s="191"/>
      <c r="IVW124" s="186"/>
      <c r="IVX124" s="186"/>
      <c r="IVY124" s="176"/>
      <c r="IVZ124" s="191"/>
      <c r="IWA124" s="186"/>
      <c r="IWB124" s="186"/>
      <c r="IWC124" s="176"/>
      <c r="IWD124" s="191"/>
      <c r="IWE124" s="186"/>
      <c r="IWF124" s="186"/>
      <c r="IWG124" s="176"/>
      <c r="IWH124" s="191"/>
      <c r="IWI124" s="186"/>
      <c r="IWJ124" s="186"/>
      <c r="IWK124" s="176"/>
      <c r="IWL124" s="191"/>
      <c r="IWM124" s="186"/>
      <c r="IWN124" s="186"/>
      <c r="IWO124" s="176"/>
      <c r="IWP124" s="191"/>
      <c r="IWQ124" s="186"/>
      <c r="IWR124" s="186"/>
      <c r="IWS124" s="176"/>
      <c r="IWT124" s="191"/>
      <c r="IWU124" s="186"/>
      <c r="IWV124" s="186"/>
      <c r="IWW124" s="176"/>
      <c r="IWX124" s="191"/>
      <c r="IWY124" s="186"/>
      <c r="IWZ124" s="186"/>
      <c r="IXA124" s="176"/>
      <c r="IXB124" s="191"/>
      <c r="IXC124" s="186"/>
      <c r="IXD124" s="186"/>
      <c r="IXE124" s="176"/>
      <c r="IXF124" s="191"/>
      <c r="IXG124" s="186"/>
      <c r="IXH124" s="186"/>
      <c r="IXI124" s="176"/>
      <c r="IXJ124" s="191"/>
      <c r="IXK124" s="186"/>
      <c r="IXL124" s="186"/>
      <c r="IXM124" s="176"/>
      <c r="IXN124" s="191"/>
      <c r="IXO124" s="186"/>
      <c r="IXP124" s="186"/>
      <c r="IXQ124" s="176"/>
      <c r="IXR124" s="191"/>
      <c r="IXS124" s="186"/>
      <c r="IXT124" s="186"/>
      <c r="IXU124" s="176"/>
      <c r="IXV124" s="191"/>
      <c r="IXW124" s="186"/>
      <c r="IXX124" s="186"/>
      <c r="IXY124" s="176"/>
      <c r="IXZ124" s="191"/>
      <c r="IYA124" s="186"/>
      <c r="IYB124" s="186"/>
      <c r="IYC124" s="176"/>
      <c r="IYD124" s="191"/>
      <c r="IYE124" s="186"/>
      <c r="IYF124" s="186"/>
      <c r="IYG124" s="176"/>
      <c r="IYH124" s="191"/>
      <c r="IYI124" s="186"/>
      <c r="IYJ124" s="186"/>
      <c r="IYK124" s="176"/>
      <c r="IYL124" s="191"/>
      <c r="IYM124" s="186"/>
      <c r="IYN124" s="186"/>
      <c r="IYO124" s="176"/>
      <c r="IYP124" s="191"/>
      <c r="IYQ124" s="186"/>
      <c r="IYR124" s="186"/>
      <c r="IYS124" s="176"/>
      <c r="IYT124" s="191"/>
      <c r="IYU124" s="186"/>
      <c r="IYV124" s="186"/>
      <c r="IYW124" s="176"/>
      <c r="IYX124" s="191"/>
      <c r="IYY124" s="186"/>
      <c r="IYZ124" s="186"/>
      <c r="IZA124" s="176"/>
      <c r="IZB124" s="191"/>
      <c r="IZC124" s="186"/>
      <c r="IZD124" s="186"/>
      <c r="IZE124" s="176"/>
      <c r="IZF124" s="191"/>
      <c r="IZG124" s="186"/>
      <c r="IZH124" s="186"/>
      <c r="IZI124" s="176"/>
      <c r="IZJ124" s="191"/>
      <c r="IZK124" s="186"/>
      <c r="IZL124" s="186"/>
      <c r="IZM124" s="176"/>
      <c r="IZN124" s="191"/>
      <c r="IZO124" s="186"/>
      <c r="IZP124" s="186"/>
      <c r="IZQ124" s="176"/>
      <c r="IZR124" s="191"/>
      <c r="IZS124" s="186"/>
      <c r="IZT124" s="186"/>
      <c r="IZU124" s="176"/>
      <c r="IZV124" s="191"/>
      <c r="IZW124" s="186"/>
      <c r="IZX124" s="186"/>
      <c r="IZY124" s="176"/>
      <c r="IZZ124" s="191"/>
      <c r="JAA124" s="186"/>
      <c r="JAB124" s="186"/>
      <c r="JAC124" s="176"/>
      <c r="JAD124" s="191"/>
      <c r="JAE124" s="186"/>
      <c r="JAF124" s="186"/>
      <c r="JAG124" s="176"/>
      <c r="JAH124" s="191"/>
      <c r="JAI124" s="186"/>
      <c r="JAJ124" s="186"/>
      <c r="JAK124" s="176"/>
      <c r="JAL124" s="191"/>
      <c r="JAM124" s="186"/>
      <c r="JAN124" s="186"/>
      <c r="JAO124" s="176"/>
      <c r="JAP124" s="191"/>
      <c r="JAQ124" s="186"/>
      <c r="JAR124" s="186"/>
      <c r="JAS124" s="176"/>
      <c r="JAT124" s="191"/>
      <c r="JAU124" s="186"/>
      <c r="JAV124" s="186"/>
      <c r="JAW124" s="176"/>
      <c r="JAX124" s="191"/>
      <c r="JAY124" s="186"/>
      <c r="JAZ124" s="186"/>
      <c r="JBA124" s="176"/>
      <c r="JBB124" s="191"/>
      <c r="JBC124" s="186"/>
      <c r="JBD124" s="186"/>
      <c r="JBE124" s="176"/>
      <c r="JBF124" s="191"/>
      <c r="JBG124" s="186"/>
      <c r="JBH124" s="186"/>
      <c r="JBI124" s="176"/>
      <c r="JBJ124" s="191"/>
      <c r="JBK124" s="186"/>
      <c r="JBL124" s="186"/>
      <c r="JBM124" s="176"/>
      <c r="JBN124" s="191"/>
      <c r="JBO124" s="186"/>
      <c r="JBP124" s="186"/>
      <c r="JBQ124" s="176"/>
      <c r="JBR124" s="191"/>
      <c r="JBS124" s="186"/>
      <c r="JBT124" s="186"/>
      <c r="JBU124" s="176"/>
      <c r="JBV124" s="191"/>
      <c r="JBW124" s="186"/>
      <c r="JBX124" s="186"/>
      <c r="JBY124" s="176"/>
      <c r="JBZ124" s="191"/>
      <c r="JCA124" s="186"/>
      <c r="JCB124" s="186"/>
      <c r="JCC124" s="176"/>
      <c r="JCD124" s="191"/>
      <c r="JCE124" s="186"/>
      <c r="JCF124" s="186"/>
      <c r="JCG124" s="176"/>
      <c r="JCH124" s="191"/>
      <c r="JCI124" s="186"/>
      <c r="JCJ124" s="186"/>
      <c r="JCK124" s="176"/>
      <c r="JCL124" s="191"/>
      <c r="JCM124" s="186"/>
      <c r="JCN124" s="186"/>
      <c r="JCO124" s="176"/>
      <c r="JCP124" s="191"/>
      <c r="JCQ124" s="186"/>
      <c r="JCR124" s="186"/>
      <c r="JCS124" s="176"/>
      <c r="JCT124" s="191"/>
      <c r="JCU124" s="186"/>
      <c r="JCV124" s="186"/>
      <c r="JCW124" s="176"/>
      <c r="JCX124" s="191"/>
      <c r="JCY124" s="186"/>
      <c r="JCZ124" s="186"/>
      <c r="JDA124" s="176"/>
      <c r="JDB124" s="191"/>
      <c r="JDC124" s="186"/>
      <c r="JDD124" s="186"/>
      <c r="JDE124" s="176"/>
      <c r="JDF124" s="191"/>
      <c r="JDG124" s="186"/>
      <c r="JDH124" s="186"/>
      <c r="JDI124" s="176"/>
      <c r="JDJ124" s="191"/>
      <c r="JDK124" s="186"/>
      <c r="JDL124" s="186"/>
      <c r="JDM124" s="176"/>
      <c r="JDN124" s="191"/>
      <c r="JDO124" s="186"/>
      <c r="JDP124" s="186"/>
      <c r="JDQ124" s="176"/>
      <c r="JDR124" s="191"/>
      <c r="JDS124" s="186"/>
      <c r="JDT124" s="186"/>
      <c r="JDU124" s="176"/>
      <c r="JDV124" s="191"/>
      <c r="JDW124" s="186"/>
      <c r="JDX124" s="186"/>
      <c r="JDY124" s="176"/>
      <c r="JDZ124" s="191"/>
      <c r="JEA124" s="186"/>
      <c r="JEB124" s="186"/>
      <c r="JEC124" s="176"/>
      <c r="JED124" s="191"/>
      <c r="JEE124" s="186"/>
      <c r="JEF124" s="186"/>
      <c r="JEG124" s="176"/>
      <c r="JEH124" s="191"/>
      <c r="JEI124" s="186"/>
      <c r="JEJ124" s="186"/>
      <c r="JEK124" s="176"/>
      <c r="JEL124" s="191"/>
      <c r="JEM124" s="186"/>
      <c r="JEN124" s="186"/>
      <c r="JEO124" s="176"/>
      <c r="JEP124" s="191"/>
      <c r="JEQ124" s="186"/>
      <c r="JER124" s="186"/>
      <c r="JES124" s="176"/>
      <c r="JET124" s="191"/>
      <c r="JEU124" s="186"/>
      <c r="JEV124" s="186"/>
      <c r="JEW124" s="176"/>
      <c r="JEX124" s="191"/>
      <c r="JEY124" s="186"/>
      <c r="JEZ124" s="186"/>
      <c r="JFA124" s="176"/>
      <c r="JFB124" s="191"/>
      <c r="JFC124" s="186"/>
      <c r="JFD124" s="186"/>
      <c r="JFE124" s="176"/>
      <c r="JFF124" s="191"/>
      <c r="JFG124" s="186"/>
      <c r="JFH124" s="186"/>
      <c r="JFI124" s="176"/>
      <c r="JFJ124" s="191"/>
      <c r="JFK124" s="186"/>
      <c r="JFL124" s="186"/>
      <c r="JFM124" s="176"/>
      <c r="JFN124" s="191"/>
      <c r="JFO124" s="186"/>
      <c r="JFP124" s="186"/>
      <c r="JFQ124" s="176"/>
      <c r="JFR124" s="191"/>
      <c r="JFS124" s="186"/>
      <c r="JFT124" s="186"/>
      <c r="JFU124" s="176"/>
      <c r="JFV124" s="191"/>
      <c r="JFW124" s="186"/>
      <c r="JFX124" s="186"/>
      <c r="JFY124" s="176"/>
      <c r="JFZ124" s="191"/>
      <c r="JGA124" s="186"/>
      <c r="JGB124" s="186"/>
      <c r="JGC124" s="176"/>
      <c r="JGD124" s="191"/>
      <c r="JGE124" s="186"/>
      <c r="JGF124" s="186"/>
      <c r="JGG124" s="176"/>
      <c r="JGH124" s="191"/>
      <c r="JGI124" s="186"/>
      <c r="JGJ124" s="186"/>
      <c r="JGK124" s="176"/>
      <c r="JGL124" s="191"/>
      <c r="JGM124" s="186"/>
      <c r="JGN124" s="186"/>
      <c r="JGO124" s="176"/>
      <c r="JGP124" s="191"/>
      <c r="JGQ124" s="186"/>
      <c r="JGR124" s="186"/>
      <c r="JGS124" s="176"/>
      <c r="JGT124" s="191"/>
      <c r="JGU124" s="186"/>
      <c r="JGV124" s="186"/>
      <c r="JGW124" s="176"/>
      <c r="JGX124" s="191"/>
      <c r="JGY124" s="186"/>
      <c r="JGZ124" s="186"/>
      <c r="JHA124" s="176"/>
      <c r="JHB124" s="191"/>
      <c r="JHC124" s="186"/>
      <c r="JHD124" s="186"/>
      <c r="JHE124" s="176"/>
      <c r="JHF124" s="191"/>
      <c r="JHG124" s="186"/>
      <c r="JHH124" s="186"/>
      <c r="JHI124" s="176"/>
      <c r="JHJ124" s="191"/>
      <c r="JHK124" s="186"/>
      <c r="JHL124" s="186"/>
      <c r="JHM124" s="176"/>
      <c r="JHN124" s="191"/>
      <c r="JHO124" s="186"/>
      <c r="JHP124" s="186"/>
      <c r="JHQ124" s="176"/>
      <c r="JHR124" s="191"/>
      <c r="JHS124" s="186"/>
      <c r="JHT124" s="186"/>
      <c r="JHU124" s="176"/>
      <c r="JHV124" s="191"/>
      <c r="JHW124" s="186"/>
      <c r="JHX124" s="186"/>
      <c r="JHY124" s="176"/>
      <c r="JHZ124" s="191"/>
      <c r="JIA124" s="186"/>
      <c r="JIB124" s="186"/>
      <c r="JIC124" s="176"/>
      <c r="JID124" s="191"/>
      <c r="JIE124" s="186"/>
      <c r="JIF124" s="186"/>
      <c r="JIG124" s="176"/>
      <c r="JIH124" s="191"/>
      <c r="JII124" s="186"/>
      <c r="JIJ124" s="186"/>
      <c r="JIK124" s="176"/>
      <c r="JIL124" s="191"/>
      <c r="JIM124" s="186"/>
      <c r="JIN124" s="186"/>
      <c r="JIO124" s="176"/>
      <c r="JIP124" s="191"/>
      <c r="JIQ124" s="186"/>
      <c r="JIR124" s="186"/>
      <c r="JIS124" s="176"/>
      <c r="JIT124" s="191"/>
      <c r="JIU124" s="186"/>
      <c r="JIV124" s="186"/>
      <c r="JIW124" s="176"/>
      <c r="JIX124" s="191"/>
      <c r="JIY124" s="186"/>
      <c r="JIZ124" s="186"/>
      <c r="JJA124" s="176"/>
      <c r="JJB124" s="191"/>
      <c r="JJC124" s="186"/>
      <c r="JJD124" s="186"/>
      <c r="JJE124" s="176"/>
      <c r="JJF124" s="191"/>
      <c r="JJG124" s="186"/>
      <c r="JJH124" s="186"/>
      <c r="JJI124" s="176"/>
      <c r="JJJ124" s="191"/>
      <c r="JJK124" s="186"/>
      <c r="JJL124" s="186"/>
      <c r="JJM124" s="176"/>
      <c r="JJN124" s="191"/>
      <c r="JJO124" s="186"/>
      <c r="JJP124" s="186"/>
      <c r="JJQ124" s="176"/>
      <c r="JJR124" s="191"/>
      <c r="JJS124" s="186"/>
      <c r="JJT124" s="186"/>
      <c r="JJU124" s="176"/>
      <c r="JJV124" s="191"/>
      <c r="JJW124" s="186"/>
      <c r="JJX124" s="186"/>
      <c r="JJY124" s="176"/>
      <c r="JJZ124" s="191"/>
      <c r="JKA124" s="186"/>
      <c r="JKB124" s="186"/>
      <c r="JKC124" s="176"/>
      <c r="JKD124" s="191"/>
      <c r="JKE124" s="186"/>
      <c r="JKF124" s="186"/>
      <c r="JKG124" s="176"/>
      <c r="JKH124" s="191"/>
      <c r="JKI124" s="186"/>
      <c r="JKJ124" s="186"/>
      <c r="JKK124" s="176"/>
      <c r="JKL124" s="191"/>
      <c r="JKM124" s="186"/>
      <c r="JKN124" s="186"/>
      <c r="JKO124" s="176"/>
      <c r="JKP124" s="191"/>
      <c r="JKQ124" s="186"/>
      <c r="JKR124" s="186"/>
      <c r="JKS124" s="176"/>
      <c r="JKT124" s="191"/>
      <c r="JKU124" s="186"/>
      <c r="JKV124" s="186"/>
      <c r="JKW124" s="176"/>
      <c r="JKX124" s="191"/>
      <c r="JKY124" s="186"/>
      <c r="JKZ124" s="186"/>
      <c r="JLA124" s="176"/>
      <c r="JLB124" s="191"/>
      <c r="JLC124" s="186"/>
      <c r="JLD124" s="186"/>
      <c r="JLE124" s="176"/>
      <c r="JLF124" s="191"/>
      <c r="JLG124" s="186"/>
      <c r="JLH124" s="186"/>
      <c r="JLI124" s="176"/>
      <c r="JLJ124" s="191"/>
      <c r="JLK124" s="186"/>
      <c r="JLL124" s="186"/>
      <c r="JLM124" s="176"/>
      <c r="JLN124" s="191"/>
      <c r="JLO124" s="186"/>
      <c r="JLP124" s="186"/>
      <c r="JLQ124" s="176"/>
      <c r="JLR124" s="191"/>
      <c r="JLS124" s="186"/>
      <c r="JLT124" s="186"/>
      <c r="JLU124" s="176"/>
      <c r="JLV124" s="191"/>
      <c r="JLW124" s="186"/>
      <c r="JLX124" s="186"/>
      <c r="JLY124" s="176"/>
      <c r="JLZ124" s="191"/>
      <c r="JMA124" s="186"/>
      <c r="JMB124" s="186"/>
      <c r="JMC124" s="176"/>
      <c r="JMD124" s="191"/>
      <c r="JME124" s="186"/>
      <c r="JMF124" s="186"/>
      <c r="JMG124" s="176"/>
      <c r="JMH124" s="191"/>
      <c r="JMI124" s="186"/>
      <c r="JMJ124" s="186"/>
      <c r="JMK124" s="176"/>
      <c r="JML124" s="191"/>
      <c r="JMM124" s="186"/>
      <c r="JMN124" s="186"/>
      <c r="JMO124" s="176"/>
      <c r="JMP124" s="191"/>
      <c r="JMQ124" s="186"/>
      <c r="JMR124" s="186"/>
      <c r="JMS124" s="176"/>
      <c r="JMT124" s="191"/>
      <c r="JMU124" s="186"/>
      <c r="JMV124" s="186"/>
      <c r="JMW124" s="176"/>
      <c r="JMX124" s="191"/>
      <c r="JMY124" s="186"/>
      <c r="JMZ124" s="186"/>
      <c r="JNA124" s="176"/>
      <c r="JNB124" s="191"/>
      <c r="JNC124" s="186"/>
      <c r="JND124" s="186"/>
      <c r="JNE124" s="176"/>
      <c r="JNF124" s="191"/>
      <c r="JNG124" s="186"/>
      <c r="JNH124" s="186"/>
      <c r="JNI124" s="176"/>
      <c r="JNJ124" s="191"/>
      <c r="JNK124" s="186"/>
      <c r="JNL124" s="186"/>
      <c r="JNM124" s="176"/>
      <c r="JNN124" s="191"/>
      <c r="JNO124" s="186"/>
      <c r="JNP124" s="186"/>
      <c r="JNQ124" s="176"/>
      <c r="JNR124" s="191"/>
      <c r="JNS124" s="186"/>
      <c r="JNT124" s="186"/>
      <c r="JNU124" s="176"/>
      <c r="JNV124" s="191"/>
      <c r="JNW124" s="186"/>
      <c r="JNX124" s="186"/>
      <c r="JNY124" s="176"/>
      <c r="JNZ124" s="191"/>
      <c r="JOA124" s="186"/>
      <c r="JOB124" s="186"/>
      <c r="JOC124" s="176"/>
      <c r="JOD124" s="191"/>
      <c r="JOE124" s="186"/>
      <c r="JOF124" s="186"/>
      <c r="JOG124" s="176"/>
      <c r="JOH124" s="191"/>
      <c r="JOI124" s="186"/>
      <c r="JOJ124" s="186"/>
      <c r="JOK124" s="176"/>
      <c r="JOL124" s="191"/>
      <c r="JOM124" s="186"/>
      <c r="JON124" s="186"/>
      <c r="JOO124" s="176"/>
      <c r="JOP124" s="191"/>
      <c r="JOQ124" s="186"/>
      <c r="JOR124" s="186"/>
      <c r="JOS124" s="176"/>
      <c r="JOT124" s="191"/>
      <c r="JOU124" s="186"/>
      <c r="JOV124" s="186"/>
      <c r="JOW124" s="176"/>
      <c r="JOX124" s="191"/>
      <c r="JOY124" s="186"/>
      <c r="JOZ124" s="186"/>
      <c r="JPA124" s="176"/>
      <c r="JPB124" s="191"/>
      <c r="JPC124" s="186"/>
      <c r="JPD124" s="186"/>
      <c r="JPE124" s="176"/>
      <c r="JPF124" s="191"/>
      <c r="JPG124" s="186"/>
      <c r="JPH124" s="186"/>
      <c r="JPI124" s="176"/>
      <c r="JPJ124" s="191"/>
      <c r="JPK124" s="186"/>
      <c r="JPL124" s="186"/>
      <c r="JPM124" s="176"/>
      <c r="JPN124" s="191"/>
      <c r="JPO124" s="186"/>
      <c r="JPP124" s="186"/>
      <c r="JPQ124" s="176"/>
      <c r="JPR124" s="191"/>
      <c r="JPS124" s="186"/>
      <c r="JPT124" s="186"/>
      <c r="JPU124" s="176"/>
      <c r="JPV124" s="191"/>
      <c r="JPW124" s="186"/>
      <c r="JPX124" s="186"/>
      <c r="JPY124" s="176"/>
      <c r="JPZ124" s="191"/>
      <c r="JQA124" s="186"/>
      <c r="JQB124" s="186"/>
      <c r="JQC124" s="176"/>
      <c r="JQD124" s="191"/>
      <c r="JQE124" s="186"/>
      <c r="JQF124" s="186"/>
      <c r="JQG124" s="176"/>
      <c r="JQH124" s="191"/>
      <c r="JQI124" s="186"/>
      <c r="JQJ124" s="186"/>
      <c r="JQK124" s="176"/>
      <c r="JQL124" s="191"/>
      <c r="JQM124" s="186"/>
      <c r="JQN124" s="186"/>
      <c r="JQO124" s="176"/>
      <c r="JQP124" s="191"/>
      <c r="JQQ124" s="186"/>
      <c r="JQR124" s="186"/>
      <c r="JQS124" s="176"/>
      <c r="JQT124" s="191"/>
      <c r="JQU124" s="186"/>
      <c r="JQV124" s="186"/>
      <c r="JQW124" s="176"/>
      <c r="JQX124" s="191"/>
      <c r="JQY124" s="186"/>
      <c r="JQZ124" s="186"/>
      <c r="JRA124" s="176"/>
      <c r="JRB124" s="191"/>
      <c r="JRC124" s="186"/>
      <c r="JRD124" s="186"/>
      <c r="JRE124" s="176"/>
      <c r="JRF124" s="191"/>
      <c r="JRG124" s="186"/>
      <c r="JRH124" s="186"/>
      <c r="JRI124" s="176"/>
      <c r="JRJ124" s="191"/>
      <c r="JRK124" s="186"/>
      <c r="JRL124" s="186"/>
      <c r="JRM124" s="176"/>
      <c r="JRN124" s="191"/>
      <c r="JRO124" s="186"/>
      <c r="JRP124" s="186"/>
      <c r="JRQ124" s="176"/>
      <c r="JRR124" s="191"/>
      <c r="JRS124" s="186"/>
      <c r="JRT124" s="186"/>
      <c r="JRU124" s="176"/>
      <c r="JRV124" s="191"/>
      <c r="JRW124" s="186"/>
      <c r="JRX124" s="186"/>
      <c r="JRY124" s="176"/>
      <c r="JRZ124" s="191"/>
      <c r="JSA124" s="186"/>
      <c r="JSB124" s="186"/>
      <c r="JSC124" s="176"/>
      <c r="JSD124" s="191"/>
      <c r="JSE124" s="186"/>
      <c r="JSF124" s="186"/>
      <c r="JSG124" s="176"/>
      <c r="JSH124" s="191"/>
      <c r="JSI124" s="186"/>
      <c r="JSJ124" s="186"/>
      <c r="JSK124" s="176"/>
      <c r="JSL124" s="191"/>
      <c r="JSM124" s="186"/>
      <c r="JSN124" s="186"/>
      <c r="JSO124" s="176"/>
      <c r="JSP124" s="191"/>
      <c r="JSQ124" s="186"/>
      <c r="JSR124" s="186"/>
      <c r="JSS124" s="176"/>
      <c r="JST124" s="191"/>
      <c r="JSU124" s="186"/>
      <c r="JSV124" s="186"/>
      <c r="JSW124" s="176"/>
      <c r="JSX124" s="191"/>
      <c r="JSY124" s="186"/>
      <c r="JSZ124" s="186"/>
      <c r="JTA124" s="176"/>
      <c r="JTB124" s="191"/>
      <c r="JTC124" s="186"/>
      <c r="JTD124" s="186"/>
      <c r="JTE124" s="176"/>
      <c r="JTF124" s="191"/>
      <c r="JTG124" s="186"/>
      <c r="JTH124" s="186"/>
      <c r="JTI124" s="176"/>
      <c r="JTJ124" s="191"/>
      <c r="JTK124" s="186"/>
      <c r="JTL124" s="186"/>
      <c r="JTM124" s="176"/>
      <c r="JTN124" s="191"/>
      <c r="JTO124" s="186"/>
      <c r="JTP124" s="186"/>
      <c r="JTQ124" s="176"/>
      <c r="JTR124" s="191"/>
      <c r="JTS124" s="186"/>
      <c r="JTT124" s="186"/>
      <c r="JTU124" s="176"/>
      <c r="JTV124" s="191"/>
      <c r="JTW124" s="186"/>
      <c r="JTX124" s="186"/>
      <c r="JTY124" s="176"/>
      <c r="JTZ124" s="191"/>
      <c r="JUA124" s="186"/>
      <c r="JUB124" s="186"/>
      <c r="JUC124" s="176"/>
      <c r="JUD124" s="191"/>
      <c r="JUE124" s="186"/>
      <c r="JUF124" s="186"/>
      <c r="JUG124" s="176"/>
      <c r="JUH124" s="191"/>
      <c r="JUI124" s="186"/>
      <c r="JUJ124" s="186"/>
      <c r="JUK124" s="176"/>
      <c r="JUL124" s="191"/>
      <c r="JUM124" s="186"/>
      <c r="JUN124" s="186"/>
      <c r="JUO124" s="176"/>
      <c r="JUP124" s="191"/>
      <c r="JUQ124" s="186"/>
      <c r="JUR124" s="186"/>
      <c r="JUS124" s="176"/>
      <c r="JUT124" s="191"/>
      <c r="JUU124" s="186"/>
      <c r="JUV124" s="186"/>
      <c r="JUW124" s="176"/>
      <c r="JUX124" s="191"/>
      <c r="JUY124" s="186"/>
      <c r="JUZ124" s="186"/>
      <c r="JVA124" s="176"/>
      <c r="JVB124" s="191"/>
      <c r="JVC124" s="186"/>
      <c r="JVD124" s="186"/>
      <c r="JVE124" s="176"/>
      <c r="JVF124" s="191"/>
      <c r="JVG124" s="186"/>
      <c r="JVH124" s="186"/>
      <c r="JVI124" s="176"/>
      <c r="JVJ124" s="191"/>
      <c r="JVK124" s="186"/>
      <c r="JVL124" s="186"/>
      <c r="JVM124" s="176"/>
      <c r="JVN124" s="191"/>
      <c r="JVO124" s="186"/>
      <c r="JVP124" s="186"/>
      <c r="JVQ124" s="176"/>
      <c r="JVR124" s="191"/>
      <c r="JVS124" s="186"/>
      <c r="JVT124" s="186"/>
      <c r="JVU124" s="176"/>
      <c r="JVV124" s="191"/>
      <c r="JVW124" s="186"/>
      <c r="JVX124" s="186"/>
      <c r="JVY124" s="176"/>
      <c r="JVZ124" s="191"/>
      <c r="JWA124" s="186"/>
      <c r="JWB124" s="186"/>
      <c r="JWC124" s="176"/>
      <c r="JWD124" s="191"/>
      <c r="JWE124" s="186"/>
      <c r="JWF124" s="186"/>
      <c r="JWG124" s="176"/>
      <c r="JWH124" s="191"/>
      <c r="JWI124" s="186"/>
      <c r="JWJ124" s="186"/>
      <c r="JWK124" s="176"/>
      <c r="JWL124" s="191"/>
      <c r="JWM124" s="186"/>
      <c r="JWN124" s="186"/>
      <c r="JWO124" s="176"/>
      <c r="JWP124" s="191"/>
      <c r="JWQ124" s="186"/>
      <c r="JWR124" s="186"/>
      <c r="JWS124" s="176"/>
      <c r="JWT124" s="191"/>
      <c r="JWU124" s="186"/>
      <c r="JWV124" s="186"/>
      <c r="JWW124" s="176"/>
      <c r="JWX124" s="191"/>
      <c r="JWY124" s="186"/>
      <c r="JWZ124" s="186"/>
      <c r="JXA124" s="176"/>
      <c r="JXB124" s="191"/>
      <c r="JXC124" s="186"/>
      <c r="JXD124" s="186"/>
      <c r="JXE124" s="176"/>
      <c r="JXF124" s="191"/>
      <c r="JXG124" s="186"/>
      <c r="JXH124" s="186"/>
      <c r="JXI124" s="176"/>
      <c r="JXJ124" s="191"/>
      <c r="JXK124" s="186"/>
      <c r="JXL124" s="186"/>
      <c r="JXM124" s="176"/>
      <c r="JXN124" s="191"/>
      <c r="JXO124" s="186"/>
      <c r="JXP124" s="186"/>
      <c r="JXQ124" s="176"/>
      <c r="JXR124" s="191"/>
      <c r="JXS124" s="186"/>
      <c r="JXT124" s="186"/>
      <c r="JXU124" s="176"/>
      <c r="JXV124" s="191"/>
      <c r="JXW124" s="186"/>
      <c r="JXX124" s="186"/>
      <c r="JXY124" s="176"/>
      <c r="JXZ124" s="191"/>
      <c r="JYA124" s="186"/>
      <c r="JYB124" s="186"/>
      <c r="JYC124" s="176"/>
      <c r="JYD124" s="191"/>
      <c r="JYE124" s="186"/>
      <c r="JYF124" s="186"/>
      <c r="JYG124" s="176"/>
      <c r="JYH124" s="191"/>
      <c r="JYI124" s="186"/>
      <c r="JYJ124" s="186"/>
      <c r="JYK124" s="176"/>
      <c r="JYL124" s="191"/>
      <c r="JYM124" s="186"/>
      <c r="JYN124" s="186"/>
      <c r="JYO124" s="176"/>
      <c r="JYP124" s="191"/>
      <c r="JYQ124" s="186"/>
      <c r="JYR124" s="186"/>
      <c r="JYS124" s="176"/>
      <c r="JYT124" s="191"/>
      <c r="JYU124" s="186"/>
      <c r="JYV124" s="186"/>
      <c r="JYW124" s="176"/>
      <c r="JYX124" s="191"/>
      <c r="JYY124" s="186"/>
      <c r="JYZ124" s="186"/>
      <c r="JZA124" s="176"/>
      <c r="JZB124" s="191"/>
      <c r="JZC124" s="186"/>
      <c r="JZD124" s="186"/>
      <c r="JZE124" s="176"/>
      <c r="JZF124" s="191"/>
      <c r="JZG124" s="186"/>
      <c r="JZH124" s="186"/>
      <c r="JZI124" s="176"/>
      <c r="JZJ124" s="191"/>
      <c r="JZK124" s="186"/>
      <c r="JZL124" s="186"/>
      <c r="JZM124" s="176"/>
      <c r="JZN124" s="191"/>
      <c r="JZO124" s="186"/>
      <c r="JZP124" s="186"/>
      <c r="JZQ124" s="176"/>
      <c r="JZR124" s="191"/>
      <c r="JZS124" s="186"/>
      <c r="JZT124" s="186"/>
      <c r="JZU124" s="176"/>
      <c r="JZV124" s="191"/>
      <c r="JZW124" s="186"/>
      <c r="JZX124" s="186"/>
      <c r="JZY124" s="176"/>
      <c r="JZZ124" s="191"/>
      <c r="KAA124" s="186"/>
      <c r="KAB124" s="186"/>
      <c r="KAC124" s="176"/>
      <c r="KAD124" s="191"/>
      <c r="KAE124" s="186"/>
      <c r="KAF124" s="186"/>
      <c r="KAG124" s="176"/>
      <c r="KAH124" s="191"/>
      <c r="KAI124" s="186"/>
      <c r="KAJ124" s="186"/>
      <c r="KAK124" s="176"/>
      <c r="KAL124" s="191"/>
      <c r="KAM124" s="186"/>
      <c r="KAN124" s="186"/>
      <c r="KAO124" s="176"/>
      <c r="KAP124" s="191"/>
      <c r="KAQ124" s="186"/>
      <c r="KAR124" s="186"/>
      <c r="KAS124" s="176"/>
      <c r="KAT124" s="191"/>
      <c r="KAU124" s="186"/>
      <c r="KAV124" s="186"/>
      <c r="KAW124" s="176"/>
      <c r="KAX124" s="191"/>
      <c r="KAY124" s="186"/>
      <c r="KAZ124" s="186"/>
      <c r="KBA124" s="176"/>
      <c r="KBB124" s="191"/>
      <c r="KBC124" s="186"/>
      <c r="KBD124" s="186"/>
      <c r="KBE124" s="176"/>
      <c r="KBF124" s="191"/>
      <c r="KBG124" s="186"/>
      <c r="KBH124" s="186"/>
      <c r="KBI124" s="176"/>
      <c r="KBJ124" s="191"/>
      <c r="KBK124" s="186"/>
      <c r="KBL124" s="186"/>
      <c r="KBM124" s="176"/>
      <c r="KBN124" s="191"/>
      <c r="KBO124" s="186"/>
      <c r="KBP124" s="186"/>
      <c r="KBQ124" s="176"/>
      <c r="KBR124" s="191"/>
      <c r="KBS124" s="186"/>
      <c r="KBT124" s="186"/>
      <c r="KBU124" s="176"/>
      <c r="KBV124" s="191"/>
      <c r="KBW124" s="186"/>
      <c r="KBX124" s="186"/>
      <c r="KBY124" s="176"/>
      <c r="KBZ124" s="191"/>
      <c r="KCA124" s="186"/>
      <c r="KCB124" s="186"/>
      <c r="KCC124" s="176"/>
      <c r="KCD124" s="191"/>
      <c r="KCE124" s="186"/>
      <c r="KCF124" s="186"/>
      <c r="KCG124" s="176"/>
      <c r="KCH124" s="191"/>
      <c r="KCI124" s="186"/>
      <c r="KCJ124" s="186"/>
      <c r="KCK124" s="176"/>
      <c r="KCL124" s="191"/>
      <c r="KCM124" s="186"/>
      <c r="KCN124" s="186"/>
      <c r="KCO124" s="176"/>
      <c r="KCP124" s="191"/>
      <c r="KCQ124" s="186"/>
      <c r="KCR124" s="186"/>
      <c r="KCS124" s="176"/>
      <c r="KCT124" s="191"/>
      <c r="KCU124" s="186"/>
      <c r="KCV124" s="186"/>
      <c r="KCW124" s="176"/>
      <c r="KCX124" s="191"/>
      <c r="KCY124" s="186"/>
      <c r="KCZ124" s="186"/>
      <c r="KDA124" s="176"/>
      <c r="KDB124" s="191"/>
      <c r="KDC124" s="186"/>
      <c r="KDD124" s="186"/>
      <c r="KDE124" s="176"/>
      <c r="KDF124" s="191"/>
      <c r="KDG124" s="186"/>
      <c r="KDH124" s="186"/>
      <c r="KDI124" s="176"/>
      <c r="KDJ124" s="191"/>
      <c r="KDK124" s="186"/>
      <c r="KDL124" s="186"/>
      <c r="KDM124" s="176"/>
      <c r="KDN124" s="191"/>
      <c r="KDO124" s="186"/>
      <c r="KDP124" s="186"/>
      <c r="KDQ124" s="176"/>
      <c r="KDR124" s="191"/>
      <c r="KDS124" s="186"/>
      <c r="KDT124" s="186"/>
      <c r="KDU124" s="176"/>
      <c r="KDV124" s="191"/>
      <c r="KDW124" s="186"/>
      <c r="KDX124" s="186"/>
      <c r="KDY124" s="176"/>
      <c r="KDZ124" s="191"/>
      <c r="KEA124" s="186"/>
      <c r="KEB124" s="186"/>
      <c r="KEC124" s="176"/>
      <c r="KED124" s="191"/>
      <c r="KEE124" s="186"/>
      <c r="KEF124" s="186"/>
      <c r="KEG124" s="176"/>
      <c r="KEH124" s="191"/>
      <c r="KEI124" s="186"/>
      <c r="KEJ124" s="186"/>
      <c r="KEK124" s="176"/>
      <c r="KEL124" s="191"/>
      <c r="KEM124" s="186"/>
      <c r="KEN124" s="186"/>
      <c r="KEO124" s="176"/>
      <c r="KEP124" s="191"/>
      <c r="KEQ124" s="186"/>
      <c r="KER124" s="186"/>
      <c r="KES124" s="176"/>
      <c r="KET124" s="191"/>
      <c r="KEU124" s="186"/>
      <c r="KEV124" s="186"/>
      <c r="KEW124" s="176"/>
      <c r="KEX124" s="191"/>
      <c r="KEY124" s="186"/>
      <c r="KEZ124" s="186"/>
      <c r="KFA124" s="176"/>
      <c r="KFB124" s="191"/>
      <c r="KFC124" s="186"/>
      <c r="KFD124" s="186"/>
      <c r="KFE124" s="176"/>
      <c r="KFF124" s="191"/>
      <c r="KFG124" s="186"/>
      <c r="KFH124" s="186"/>
      <c r="KFI124" s="176"/>
      <c r="KFJ124" s="191"/>
      <c r="KFK124" s="186"/>
      <c r="KFL124" s="186"/>
      <c r="KFM124" s="176"/>
      <c r="KFN124" s="191"/>
      <c r="KFO124" s="186"/>
      <c r="KFP124" s="186"/>
      <c r="KFQ124" s="176"/>
      <c r="KFR124" s="191"/>
      <c r="KFS124" s="186"/>
      <c r="KFT124" s="186"/>
      <c r="KFU124" s="176"/>
      <c r="KFV124" s="191"/>
      <c r="KFW124" s="186"/>
      <c r="KFX124" s="186"/>
      <c r="KFY124" s="176"/>
      <c r="KFZ124" s="191"/>
      <c r="KGA124" s="186"/>
      <c r="KGB124" s="186"/>
      <c r="KGC124" s="176"/>
      <c r="KGD124" s="191"/>
      <c r="KGE124" s="186"/>
      <c r="KGF124" s="186"/>
      <c r="KGG124" s="176"/>
      <c r="KGH124" s="191"/>
      <c r="KGI124" s="186"/>
      <c r="KGJ124" s="186"/>
      <c r="KGK124" s="176"/>
      <c r="KGL124" s="191"/>
      <c r="KGM124" s="186"/>
      <c r="KGN124" s="186"/>
      <c r="KGO124" s="176"/>
      <c r="KGP124" s="191"/>
      <c r="KGQ124" s="186"/>
      <c r="KGR124" s="186"/>
      <c r="KGS124" s="176"/>
      <c r="KGT124" s="191"/>
      <c r="KGU124" s="186"/>
      <c r="KGV124" s="186"/>
      <c r="KGW124" s="176"/>
      <c r="KGX124" s="191"/>
      <c r="KGY124" s="186"/>
      <c r="KGZ124" s="186"/>
      <c r="KHA124" s="176"/>
      <c r="KHB124" s="191"/>
      <c r="KHC124" s="186"/>
      <c r="KHD124" s="186"/>
      <c r="KHE124" s="176"/>
      <c r="KHF124" s="191"/>
      <c r="KHG124" s="186"/>
      <c r="KHH124" s="186"/>
      <c r="KHI124" s="176"/>
      <c r="KHJ124" s="191"/>
      <c r="KHK124" s="186"/>
      <c r="KHL124" s="186"/>
      <c r="KHM124" s="176"/>
      <c r="KHN124" s="191"/>
      <c r="KHO124" s="186"/>
      <c r="KHP124" s="186"/>
      <c r="KHQ124" s="176"/>
      <c r="KHR124" s="191"/>
      <c r="KHS124" s="186"/>
      <c r="KHT124" s="186"/>
      <c r="KHU124" s="176"/>
      <c r="KHV124" s="191"/>
      <c r="KHW124" s="186"/>
      <c r="KHX124" s="186"/>
      <c r="KHY124" s="176"/>
      <c r="KHZ124" s="191"/>
      <c r="KIA124" s="186"/>
      <c r="KIB124" s="186"/>
      <c r="KIC124" s="176"/>
      <c r="KID124" s="191"/>
      <c r="KIE124" s="186"/>
      <c r="KIF124" s="186"/>
      <c r="KIG124" s="176"/>
      <c r="KIH124" s="191"/>
      <c r="KII124" s="186"/>
      <c r="KIJ124" s="186"/>
      <c r="KIK124" s="176"/>
      <c r="KIL124" s="191"/>
      <c r="KIM124" s="186"/>
      <c r="KIN124" s="186"/>
      <c r="KIO124" s="176"/>
      <c r="KIP124" s="191"/>
      <c r="KIQ124" s="186"/>
      <c r="KIR124" s="186"/>
      <c r="KIS124" s="176"/>
      <c r="KIT124" s="191"/>
      <c r="KIU124" s="186"/>
      <c r="KIV124" s="186"/>
      <c r="KIW124" s="176"/>
      <c r="KIX124" s="191"/>
      <c r="KIY124" s="186"/>
      <c r="KIZ124" s="186"/>
      <c r="KJA124" s="176"/>
      <c r="KJB124" s="191"/>
      <c r="KJC124" s="186"/>
      <c r="KJD124" s="186"/>
      <c r="KJE124" s="176"/>
      <c r="KJF124" s="191"/>
      <c r="KJG124" s="186"/>
      <c r="KJH124" s="186"/>
      <c r="KJI124" s="176"/>
      <c r="KJJ124" s="191"/>
      <c r="KJK124" s="186"/>
      <c r="KJL124" s="186"/>
      <c r="KJM124" s="176"/>
      <c r="KJN124" s="191"/>
      <c r="KJO124" s="186"/>
      <c r="KJP124" s="186"/>
      <c r="KJQ124" s="176"/>
      <c r="KJR124" s="191"/>
      <c r="KJS124" s="186"/>
      <c r="KJT124" s="186"/>
      <c r="KJU124" s="176"/>
      <c r="KJV124" s="191"/>
      <c r="KJW124" s="186"/>
      <c r="KJX124" s="186"/>
      <c r="KJY124" s="176"/>
      <c r="KJZ124" s="191"/>
      <c r="KKA124" s="186"/>
      <c r="KKB124" s="186"/>
      <c r="KKC124" s="176"/>
      <c r="KKD124" s="191"/>
      <c r="KKE124" s="186"/>
      <c r="KKF124" s="186"/>
      <c r="KKG124" s="176"/>
      <c r="KKH124" s="191"/>
      <c r="KKI124" s="186"/>
      <c r="KKJ124" s="186"/>
      <c r="KKK124" s="176"/>
      <c r="KKL124" s="191"/>
      <c r="KKM124" s="186"/>
      <c r="KKN124" s="186"/>
      <c r="KKO124" s="176"/>
      <c r="KKP124" s="191"/>
      <c r="KKQ124" s="186"/>
      <c r="KKR124" s="186"/>
      <c r="KKS124" s="176"/>
      <c r="KKT124" s="191"/>
      <c r="KKU124" s="186"/>
      <c r="KKV124" s="186"/>
      <c r="KKW124" s="176"/>
      <c r="KKX124" s="191"/>
      <c r="KKY124" s="186"/>
      <c r="KKZ124" s="186"/>
      <c r="KLA124" s="176"/>
      <c r="KLB124" s="191"/>
      <c r="KLC124" s="186"/>
      <c r="KLD124" s="186"/>
      <c r="KLE124" s="176"/>
      <c r="KLF124" s="191"/>
      <c r="KLG124" s="186"/>
      <c r="KLH124" s="186"/>
      <c r="KLI124" s="176"/>
      <c r="KLJ124" s="191"/>
      <c r="KLK124" s="186"/>
      <c r="KLL124" s="186"/>
      <c r="KLM124" s="176"/>
      <c r="KLN124" s="191"/>
      <c r="KLO124" s="186"/>
      <c r="KLP124" s="186"/>
      <c r="KLQ124" s="176"/>
      <c r="KLR124" s="191"/>
      <c r="KLS124" s="186"/>
      <c r="KLT124" s="186"/>
      <c r="KLU124" s="176"/>
      <c r="KLV124" s="191"/>
      <c r="KLW124" s="186"/>
      <c r="KLX124" s="186"/>
      <c r="KLY124" s="176"/>
      <c r="KLZ124" s="191"/>
      <c r="KMA124" s="186"/>
      <c r="KMB124" s="186"/>
      <c r="KMC124" s="176"/>
      <c r="KMD124" s="191"/>
      <c r="KME124" s="186"/>
      <c r="KMF124" s="186"/>
      <c r="KMG124" s="176"/>
      <c r="KMH124" s="191"/>
      <c r="KMI124" s="186"/>
      <c r="KMJ124" s="186"/>
      <c r="KMK124" s="176"/>
      <c r="KML124" s="191"/>
      <c r="KMM124" s="186"/>
      <c r="KMN124" s="186"/>
      <c r="KMO124" s="176"/>
      <c r="KMP124" s="191"/>
      <c r="KMQ124" s="186"/>
      <c r="KMR124" s="186"/>
      <c r="KMS124" s="176"/>
      <c r="KMT124" s="191"/>
      <c r="KMU124" s="186"/>
      <c r="KMV124" s="186"/>
      <c r="KMW124" s="176"/>
      <c r="KMX124" s="191"/>
      <c r="KMY124" s="186"/>
      <c r="KMZ124" s="186"/>
      <c r="KNA124" s="176"/>
      <c r="KNB124" s="191"/>
      <c r="KNC124" s="186"/>
      <c r="KND124" s="186"/>
      <c r="KNE124" s="176"/>
      <c r="KNF124" s="191"/>
      <c r="KNG124" s="186"/>
      <c r="KNH124" s="186"/>
      <c r="KNI124" s="176"/>
      <c r="KNJ124" s="191"/>
      <c r="KNK124" s="186"/>
      <c r="KNL124" s="186"/>
      <c r="KNM124" s="176"/>
      <c r="KNN124" s="191"/>
      <c r="KNO124" s="186"/>
      <c r="KNP124" s="186"/>
      <c r="KNQ124" s="176"/>
      <c r="KNR124" s="191"/>
      <c r="KNS124" s="186"/>
      <c r="KNT124" s="186"/>
      <c r="KNU124" s="176"/>
      <c r="KNV124" s="191"/>
      <c r="KNW124" s="186"/>
      <c r="KNX124" s="186"/>
      <c r="KNY124" s="176"/>
      <c r="KNZ124" s="191"/>
      <c r="KOA124" s="186"/>
      <c r="KOB124" s="186"/>
      <c r="KOC124" s="176"/>
      <c r="KOD124" s="191"/>
      <c r="KOE124" s="186"/>
      <c r="KOF124" s="186"/>
      <c r="KOG124" s="176"/>
      <c r="KOH124" s="191"/>
      <c r="KOI124" s="186"/>
      <c r="KOJ124" s="186"/>
      <c r="KOK124" s="176"/>
      <c r="KOL124" s="191"/>
      <c r="KOM124" s="186"/>
      <c r="KON124" s="186"/>
      <c r="KOO124" s="176"/>
      <c r="KOP124" s="191"/>
      <c r="KOQ124" s="186"/>
      <c r="KOR124" s="186"/>
      <c r="KOS124" s="176"/>
      <c r="KOT124" s="191"/>
      <c r="KOU124" s="186"/>
      <c r="KOV124" s="186"/>
      <c r="KOW124" s="176"/>
      <c r="KOX124" s="191"/>
      <c r="KOY124" s="186"/>
      <c r="KOZ124" s="186"/>
      <c r="KPA124" s="176"/>
      <c r="KPB124" s="191"/>
      <c r="KPC124" s="186"/>
      <c r="KPD124" s="186"/>
      <c r="KPE124" s="176"/>
      <c r="KPF124" s="191"/>
      <c r="KPG124" s="186"/>
      <c r="KPH124" s="186"/>
      <c r="KPI124" s="176"/>
      <c r="KPJ124" s="191"/>
      <c r="KPK124" s="186"/>
      <c r="KPL124" s="186"/>
      <c r="KPM124" s="176"/>
      <c r="KPN124" s="191"/>
      <c r="KPO124" s="186"/>
      <c r="KPP124" s="186"/>
      <c r="KPQ124" s="176"/>
      <c r="KPR124" s="191"/>
      <c r="KPS124" s="186"/>
      <c r="KPT124" s="186"/>
      <c r="KPU124" s="176"/>
      <c r="KPV124" s="191"/>
      <c r="KPW124" s="186"/>
      <c r="KPX124" s="186"/>
      <c r="KPY124" s="176"/>
      <c r="KPZ124" s="191"/>
      <c r="KQA124" s="186"/>
      <c r="KQB124" s="186"/>
      <c r="KQC124" s="176"/>
      <c r="KQD124" s="191"/>
      <c r="KQE124" s="186"/>
      <c r="KQF124" s="186"/>
      <c r="KQG124" s="176"/>
      <c r="KQH124" s="191"/>
      <c r="KQI124" s="186"/>
      <c r="KQJ124" s="186"/>
      <c r="KQK124" s="176"/>
      <c r="KQL124" s="191"/>
      <c r="KQM124" s="186"/>
      <c r="KQN124" s="186"/>
      <c r="KQO124" s="176"/>
      <c r="KQP124" s="191"/>
      <c r="KQQ124" s="186"/>
      <c r="KQR124" s="186"/>
      <c r="KQS124" s="176"/>
      <c r="KQT124" s="191"/>
      <c r="KQU124" s="186"/>
      <c r="KQV124" s="186"/>
      <c r="KQW124" s="176"/>
      <c r="KQX124" s="191"/>
      <c r="KQY124" s="186"/>
      <c r="KQZ124" s="186"/>
      <c r="KRA124" s="176"/>
      <c r="KRB124" s="191"/>
      <c r="KRC124" s="186"/>
      <c r="KRD124" s="186"/>
      <c r="KRE124" s="176"/>
      <c r="KRF124" s="191"/>
      <c r="KRG124" s="186"/>
      <c r="KRH124" s="186"/>
      <c r="KRI124" s="176"/>
      <c r="KRJ124" s="191"/>
      <c r="KRK124" s="186"/>
      <c r="KRL124" s="186"/>
      <c r="KRM124" s="176"/>
      <c r="KRN124" s="191"/>
      <c r="KRO124" s="186"/>
      <c r="KRP124" s="186"/>
      <c r="KRQ124" s="176"/>
      <c r="KRR124" s="191"/>
      <c r="KRS124" s="186"/>
      <c r="KRT124" s="186"/>
      <c r="KRU124" s="176"/>
      <c r="KRV124" s="191"/>
      <c r="KRW124" s="186"/>
      <c r="KRX124" s="186"/>
      <c r="KRY124" s="176"/>
      <c r="KRZ124" s="191"/>
      <c r="KSA124" s="186"/>
      <c r="KSB124" s="186"/>
      <c r="KSC124" s="176"/>
      <c r="KSD124" s="191"/>
      <c r="KSE124" s="186"/>
      <c r="KSF124" s="186"/>
      <c r="KSG124" s="176"/>
      <c r="KSH124" s="191"/>
      <c r="KSI124" s="186"/>
      <c r="KSJ124" s="186"/>
      <c r="KSK124" s="176"/>
      <c r="KSL124" s="191"/>
      <c r="KSM124" s="186"/>
      <c r="KSN124" s="186"/>
      <c r="KSO124" s="176"/>
      <c r="KSP124" s="191"/>
      <c r="KSQ124" s="186"/>
      <c r="KSR124" s="186"/>
      <c r="KSS124" s="176"/>
      <c r="KST124" s="191"/>
      <c r="KSU124" s="186"/>
      <c r="KSV124" s="186"/>
      <c r="KSW124" s="176"/>
      <c r="KSX124" s="191"/>
      <c r="KSY124" s="186"/>
      <c r="KSZ124" s="186"/>
      <c r="KTA124" s="176"/>
      <c r="KTB124" s="191"/>
      <c r="KTC124" s="186"/>
      <c r="KTD124" s="186"/>
      <c r="KTE124" s="176"/>
      <c r="KTF124" s="191"/>
      <c r="KTG124" s="186"/>
      <c r="KTH124" s="186"/>
      <c r="KTI124" s="176"/>
      <c r="KTJ124" s="191"/>
      <c r="KTK124" s="186"/>
      <c r="KTL124" s="186"/>
      <c r="KTM124" s="176"/>
      <c r="KTN124" s="191"/>
      <c r="KTO124" s="186"/>
      <c r="KTP124" s="186"/>
      <c r="KTQ124" s="176"/>
      <c r="KTR124" s="191"/>
      <c r="KTS124" s="186"/>
      <c r="KTT124" s="186"/>
      <c r="KTU124" s="176"/>
      <c r="KTV124" s="191"/>
      <c r="KTW124" s="186"/>
      <c r="KTX124" s="186"/>
      <c r="KTY124" s="176"/>
      <c r="KTZ124" s="191"/>
      <c r="KUA124" s="186"/>
      <c r="KUB124" s="186"/>
      <c r="KUC124" s="176"/>
      <c r="KUD124" s="191"/>
      <c r="KUE124" s="186"/>
      <c r="KUF124" s="186"/>
      <c r="KUG124" s="176"/>
      <c r="KUH124" s="191"/>
      <c r="KUI124" s="186"/>
      <c r="KUJ124" s="186"/>
      <c r="KUK124" s="176"/>
      <c r="KUL124" s="191"/>
      <c r="KUM124" s="186"/>
      <c r="KUN124" s="186"/>
      <c r="KUO124" s="176"/>
      <c r="KUP124" s="191"/>
      <c r="KUQ124" s="186"/>
      <c r="KUR124" s="186"/>
      <c r="KUS124" s="176"/>
      <c r="KUT124" s="191"/>
      <c r="KUU124" s="186"/>
      <c r="KUV124" s="186"/>
      <c r="KUW124" s="176"/>
      <c r="KUX124" s="191"/>
      <c r="KUY124" s="186"/>
      <c r="KUZ124" s="186"/>
      <c r="KVA124" s="176"/>
      <c r="KVB124" s="191"/>
      <c r="KVC124" s="186"/>
      <c r="KVD124" s="186"/>
      <c r="KVE124" s="176"/>
      <c r="KVF124" s="191"/>
      <c r="KVG124" s="186"/>
      <c r="KVH124" s="186"/>
      <c r="KVI124" s="176"/>
      <c r="KVJ124" s="191"/>
      <c r="KVK124" s="186"/>
      <c r="KVL124" s="186"/>
      <c r="KVM124" s="176"/>
      <c r="KVN124" s="191"/>
      <c r="KVO124" s="186"/>
      <c r="KVP124" s="186"/>
      <c r="KVQ124" s="176"/>
      <c r="KVR124" s="191"/>
      <c r="KVS124" s="186"/>
      <c r="KVT124" s="186"/>
      <c r="KVU124" s="176"/>
      <c r="KVV124" s="191"/>
      <c r="KVW124" s="186"/>
      <c r="KVX124" s="186"/>
      <c r="KVY124" s="176"/>
      <c r="KVZ124" s="191"/>
      <c r="KWA124" s="186"/>
      <c r="KWB124" s="186"/>
      <c r="KWC124" s="176"/>
      <c r="KWD124" s="191"/>
      <c r="KWE124" s="186"/>
      <c r="KWF124" s="186"/>
      <c r="KWG124" s="176"/>
      <c r="KWH124" s="191"/>
      <c r="KWI124" s="186"/>
      <c r="KWJ124" s="186"/>
      <c r="KWK124" s="176"/>
      <c r="KWL124" s="191"/>
      <c r="KWM124" s="186"/>
      <c r="KWN124" s="186"/>
      <c r="KWO124" s="176"/>
      <c r="KWP124" s="191"/>
      <c r="KWQ124" s="186"/>
      <c r="KWR124" s="186"/>
      <c r="KWS124" s="176"/>
      <c r="KWT124" s="191"/>
      <c r="KWU124" s="186"/>
      <c r="KWV124" s="186"/>
      <c r="KWW124" s="176"/>
      <c r="KWX124" s="191"/>
      <c r="KWY124" s="186"/>
      <c r="KWZ124" s="186"/>
      <c r="KXA124" s="176"/>
      <c r="KXB124" s="191"/>
      <c r="KXC124" s="186"/>
      <c r="KXD124" s="186"/>
      <c r="KXE124" s="176"/>
      <c r="KXF124" s="191"/>
      <c r="KXG124" s="186"/>
      <c r="KXH124" s="186"/>
      <c r="KXI124" s="176"/>
      <c r="KXJ124" s="191"/>
      <c r="KXK124" s="186"/>
      <c r="KXL124" s="186"/>
      <c r="KXM124" s="176"/>
      <c r="KXN124" s="191"/>
      <c r="KXO124" s="186"/>
      <c r="KXP124" s="186"/>
      <c r="KXQ124" s="176"/>
      <c r="KXR124" s="191"/>
      <c r="KXS124" s="186"/>
      <c r="KXT124" s="186"/>
      <c r="KXU124" s="176"/>
      <c r="KXV124" s="191"/>
      <c r="KXW124" s="186"/>
      <c r="KXX124" s="186"/>
      <c r="KXY124" s="176"/>
      <c r="KXZ124" s="191"/>
      <c r="KYA124" s="186"/>
      <c r="KYB124" s="186"/>
      <c r="KYC124" s="176"/>
      <c r="KYD124" s="191"/>
      <c r="KYE124" s="186"/>
      <c r="KYF124" s="186"/>
      <c r="KYG124" s="176"/>
      <c r="KYH124" s="191"/>
      <c r="KYI124" s="186"/>
      <c r="KYJ124" s="186"/>
      <c r="KYK124" s="176"/>
      <c r="KYL124" s="191"/>
      <c r="KYM124" s="186"/>
      <c r="KYN124" s="186"/>
      <c r="KYO124" s="176"/>
      <c r="KYP124" s="191"/>
      <c r="KYQ124" s="186"/>
      <c r="KYR124" s="186"/>
      <c r="KYS124" s="176"/>
      <c r="KYT124" s="191"/>
      <c r="KYU124" s="186"/>
      <c r="KYV124" s="186"/>
      <c r="KYW124" s="176"/>
      <c r="KYX124" s="191"/>
      <c r="KYY124" s="186"/>
      <c r="KYZ124" s="186"/>
      <c r="KZA124" s="176"/>
      <c r="KZB124" s="191"/>
      <c r="KZC124" s="186"/>
      <c r="KZD124" s="186"/>
      <c r="KZE124" s="176"/>
      <c r="KZF124" s="191"/>
      <c r="KZG124" s="186"/>
      <c r="KZH124" s="186"/>
      <c r="KZI124" s="176"/>
      <c r="KZJ124" s="191"/>
      <c r="KZK124" s="186"/>
      <c r="KZL124" s="186"/>
      <c r="KZM124" s="176"/>
      <c r="KZN124" s="191"/>
      <c r="KZO124" s="186"/>
      <c r="KZP124" s="186"/>
      <c r="KZQ124" s="176"/>
      <c r="KZR124" s="191"/>
      <c r="KZS124" s="186"/>
      <c r="KZT124" s="186"/>
      <c r="KZU124" s="176"/>
      <c r="KZV124" s="191"/>
      <c r="KZW124" s="186"/>
      <c r="KZX124" s="186"/>
      <c r="KZY124" s="176"/>
      <c r="KZZ124" s="191"/>
      <c r="LAA124" s="186"/>
      <c r="LAB124" s="186"/>
      <c r="LAC124" s="176"/>
      <c r="LAD124" s="191"/>
      <c r="LAE124" s="186"/>
      <c r="LAF124" s="186"/>
      <c r="LAG124" s="176"/>
      <c r="LAH124" s="191"/>
      <c r="LAI124" s="186"/>
      <c r="LAJ124" s="186"/>
      <c r="LAK124" s="176"/>
      <c r="LAL124" s="191"/>
      <c r="LAM124" s="186"/>
      <c r="LAN124" s="186"/>
      <c r="LAO124" s="176"/>
      <c r="LAP124" s="191"/>
      <c r="LAQ124" s="186"/>
      <c r="LAR124" s="186"/>
      <c r="LAS124" s="176"/>
      <c r="LAT124" s="191"/>
      <c r="LAU124" s="186"/>
      <c r="LAV124" s="186"/>
      <c r="LAW124" s="176"/>
      <c r="LAX124" s="191"/>
      <c r="LAY124" s="186"/>
      <c r="LAZ124" s="186"/>
      <c r="LBA124" s="176"/>
      <c r="LBB124" s="191"/>
      <c r="LBC124" s="186"/>
      <c r="LBD124" s="186"/>
      <c r="LBE124" s="176"/>
      <c r="LBF124" s="191"/>
      <c r="LBG124" s="186"/>
      <c r="LBH124" s="186"/>
      <c r="LBI124" s="176"/>
      <c r="LBJ124" s="191"/>
      <c r="LBK124" s="186"/>
      <c r="LBL124" s="186"/>
      <c r="LBM124" s="176"/>
      <c r="LBN124" s="191"/>
      <c r="LBO124" s="186"/>
      <c r="LBP124" s="186"/>
      <c r="LBQ124" s="176"/>
      <c r="LBR124" s="191"/>
      <c r="LBS124" s="186"/>
      <c r="LBT124" s="186"/>
      <c r="LBU124" s="176"/>
      <c r="LBV124" s="191"/>
      <c r="LBW124" s="186"/>
      <c r="LBX124" s="186"/>
      <c r="LBY124" s="176"/>
      <c r="LBZ124" s="191"/>
      <c r="LCA124" s="186"/>
      <c r="LCB124" s="186"/>
      <c r="LCC124" s="176"/>
      <c r="LCD124" s="191"/>
      <c r="LCE124" s="186"/>
      <c r="LCF124" s="186"/>
      <c r="LCG124" s="176"/>
      <c r="LCH124" s="191"/>
      <c r="LCI124" s="186"/>
      <c r="LCJ124" s="186"/>
      <c r="LCK124" s="176"/>
      <c r="LCL124" s="191"/>
      <c r="LCM124" s="186"/>
      <c r="LCN124" s="186"/>
      <c r="LCO124" s="176"/>
      <c r="LCP124" s="191"/>
      <c r="LCQ124" s="186"/>
      <c r="LCR124" s="186"/>
      <c r="LCS124" s="176"/>
      <c r="LCT124" s="191"/>
      <c r="LCU124" s="186"/>
      <c r="LCV124" s="186"/>
      <c r="LCW124" s="176"/>
      <c r="LCX124" s="191"/>
      <c r="LCY124" s="186"/>
      <c r="LCZ124" s="186"/>
      <c r="LDA124" s="176"/>
      <c r="LDB124" s="191"/>
      <c r="LDC124" s="186"/>
      <c r="LDD124" s="186"/>
      <c r="LDE124" s="176"/>
      <c r="LDF124" s="191"/>
      <c r="LDG124" s="186"/>
      <c r="LDH124" s="186"/>
      <c r="LDI124" s="176"/>
      <c r="LDJ124" s="191"/>
      <c r="LDK124" s="186"/>
      <c r="LDL124" s="186"/>
      <c r="LDM124" s="176"/>
      <c r="LDN124" s="191"/>
      <c r="LDO124" s="186"/>
      <c r="LDP124" s="186"/>
      <c r="LDQ124" s="176"/>
      <c r="LDR124" s="191"/>
      <c r="LDS124" s="186"/>
      <c r="LDT124" s="186"/>
      <c r="LDU124" s="176"/>
      <c r="LDV124" s="191"/>
      <c r="LDW124" s="186"/>
      <c r="LDX124" s="186"/>
      <c r="LDY124" s="176"/>
      <c r="LDZ124" s="191"/>
      <c r="LEA124" s="186"/>
      <c r="LEB124" s="186"/>
      <c r="LEC124" s="176"/>
      <c r="LED124" s="191"/>
      <c r="LEE124" s="186"/>
      <c r="LEF124" s="186"/>
      <c r="LEG124" s="176"/>
      <c r="LEH124" s="191"/>
      <c r="LEI124" s="186"/>
      <c r="LEJ124" s="186"/>
      <c r="LEK124" s="176"/>
      <c r="LEL124" s="191"/>
      <c r="LEM124" s="186"/>
      <c r="LEN124" s="186"/>
      <c r="LEO124" s="176"/>
      <c r="LEP124" s="191"/>
      <c r="LEQ124" s="186"/>
      <c r="LER124" s="186"/>
      <c r="LES124" s="176"/>
      <c r="LET124" s="191"/>
      <c r="LEU124" s="186"/>
      <c r="LEV124" s="186"/>
      <c r="LEW124" s="176"/>
      <c r="LEX124" s="191"/>
      <c r="LEY124" s="186"/>
      <c r="LEZ124" s="186"/>
      <c r="LFA124" s="176"/>
      <c r="LFB124" s="191"/>
      <c r="LFC124" s="186"/>
      <c r="LFD124" s="186"/>
      <c r="LFE124" s="176"/>
      <c r="LFF124" s="191"/>
      <c r="LFG124" s="186"/>
      <c r="LFH124" s="186"/>
      <c r="LFI124" s="176"/>
      <c r="LFJ124" s="191"/>
      <c r="LFK124" s="186"/>
      <c r="LFL124" s="186"/>
      <c r="LFM124" s="176"/>
      <c r="LFN124" s="191"/>
      <c r="LFO124" s="186"/>
      <c r="LFP124" s="186"/>
      <c r="LFQ124" s="176"/>
      <c r="LFR124" s="191"/>
      <c r="LFS124" s="186"/>
      <c r="LFT124" s="186"/>
      <c r="LFU124" s="176"/>
      <c r="LFV124" s="191"/>
      <c r="LFW124" s="186"/>
      <c r="LFX124" s="186"/>
      <c r="LFY124" s="176"/>
      <c r="LFZ124" s="191"/>
      <c r="LGA124" s="186"/>
      <c r="LGB124" s="186"/>
      <c r="LGC124" s="176"/>
      <c r="LGD124" s="191"/>
      <c r="LGE124" s="186"/>
      <c r="LGF124" s="186"/>
      <c r="LGG124" s="176"/>
      <c r="LGH124" s="191"/>
      <c r="LGI124" s="186"/>
      <c r="LGJ124" s="186"/>
      <c r="LGK124" s="176"/>
      <c r="LGL124" s="191"/>
      <c r="LGM124" s="186"/>
      <c r="LGN124" s="186"/>
      <c r="LGO124" s="176"/>
      <c r="LGP124" s="191"/>
      <c r="LGQ124" s="186"/>
      <c r="LGR124" s="186"/>
      <c r="LGS124" s="176"/>
      <c r="LGT124" s="191"/>
      <c r="LGU124" s="186"/>
      <c r="LGV124" s="186"/>
      <c r="LGW124" s="176"/>
      <c r="LGX124" s="191"/>
      <c r="LGY124" s="186"/>
      <c r="LGZ124" s="186"/>
      <c r="LHA124" s="176"/>
      <c r="LHB124" s="191"/>
      <c r="LHC124" s="186"/>
      <c r="LHD124" s="186"/>
      <c r="LHE124" s="176"/>
      <c r="LHF124" s="191"/>
      <c r="LHG124" s="186"/>
      <c r="LHH124" s="186"/>
      <c r="LHI124" s="176"/>
      <c r="LHJ124" s="191"/>
      <c r="LHK124" s="186"/>
      <c r="LHL124" s="186"/>
      <c r="LHM124" s="176"/>
      <c r="LHN124" s="191"/>
      <c r="LHO124" s="186"/>
      <c r="LHP124" s="186"/>
      <c r="LHQ124" s="176"/>
      <c r="LHR124" s="191"/>
      <c r="LHS124" s="186"/>
      <c r="LHT124" s="186"/>
      <c r="LHU124" s="176"/>
      <c r="LHV124" s="191"/>
      <c r="LHW124" s="186"/>
      <c r="LHX124" s="186"/>
      <c r="LHY124" s="176"/>
      <c r="LHZ124" s="191"/>
      <c r="LIA124" s="186"/>
      <c r="LIB124" s="186"/>
      <c r="LIC124" s="176"/>
      <c r="LID124" s="191"/>
      <c r="LIE124" s="186"/>
      <c r="LIF124" s="186"/>
      <c r="LIG124" s="176"/>
      <c r="LIH124" s="191"/>
      <c r="LII124" s="186"/>
      <c r="LIJ124" s="186"/>
      <c r="LIK124" s="176"/>
      <c r="LIL124" s="191"/>
      <c r="LIM124" s="186"/>
      <c r="LIN124" s="186"/>
      <c r="LIO124" s="176"/>
      <c r="LIP124" s="191"/>
      <c r="LIQ124" s="186"/>
      <c r="LIR124" s="186"/>
      <c r="LIS124" s="176"/>
      <c r="LIT124" s="191"/>
      <c r="LIU124" s="186"/>
      <c r="LIV124" s="186"/>
      <c r="LIW124" s="176"/>
      <c r="LIX124" s="191"/>
      <c r="LIY124" s="186"/>
      <c r="LIZ124" s="186"/>
      <c r="LJA124" s="176"/>
      <c r="LJB124" s="191"/>
      <c r="LJC124" s="186"/>
      <c r="LJD124" s="186"/>
      <c r="LJE124" s="176"/>
      <c r="LJF124" s="191"/>
      <c r="LJG124" s="186"/>
      <c r="LJH124" s="186"/>
      <c r="LJI124" s="176"/>
      <c r="LJJ124" s="191"/>
      <c r="LJK124" s="186"/>
      <c r="LJL124" s="186"/>
      <c r="LJM124" s="176"/>
      <c r="LJN124" s="191"/>
      <c r="LJO124" s="186"/>
      <c r="LJP124" s="186"/>
      <c r="LJQ124" s="176"/>
      <c r="LJR124" s="191"/>
      <c r="LJS124" s="186"/>
      <c r="LJT124" s="186"/>
      <c r="LJU124" s="176"/>
      <c r="LJV124" s="191"/>
      <c r="LJW124" s="186"/>
      <c r="LJX124" s="186"/>
      <c r="LJY124" s="176"/>
      <c r="LJZ124" s="191"/>
      <c r="LKA124" s="186"/>
      <c r="LKB124" s="186"/>
      <c r="LKC124" s="176"/>
      <c r="LKD124" s="191"/>
      <c r="LKE124" s="186"/>
      <c r="LKF124" s="186"/>
      <c r="LKG124" s="176"/>
      <c r="LKH124" s="191"/>
      <c r="LKI124" s="186"/>
      <c r="LKJ124" s="186"/>
      <c r="LKK124" s="176"/>
      <c r="LKL124" s="191"/>
      <c r="LKM124" s="186"/>
      <c r="LKN124" s="186"/>
      <c r="LKO124" s="176"/>
      <c r="LKP124" s="191"/>
      <c r="LKQ124" s="186"/>
      <c r="LKR124" s="186"/>
      <c r="LKS124" s="176"/>
      <c r="LKT124" s="191"/>
      <c r="LKU124" s="186"/>
      <c r="LKV124" s="186"/>
      <c r="LKW124" s="176"/>
      <c r="LKX124" s="191"/>
      <c r="LKY124" s="186"/>
      <c r="LKZ124" s="186"/>
      <c r="LLA124" s="176"/>
      <c r="LLB124" s="191"/>
      <c r="LLC124" s="186"/>
      <c r="LLD124" s="186"/>
      <c r="LLE124" s="176"/>
      <c r="LLF124" s="191"/>
      <c r="LLG124" s="186"/>
      <c r="LLH124" s="186"/>
      <c r="LLI124" s="176"/>
      <c r="LLJ124" s="191"/>
      <c r="LLK124" s="186"/>
      <c r="LLL124" s="186"/>
      <c r="LLM124" s="176"/>
      <c r="LLN124" s="191"/>
      <c r="LLO124" s="186"/>
      <c r="LLP124" s="186"/>
      <c r="LLQ124" s="176"/>
      <c r="LLR124" s="191"/>
      <c r="LLS124" s="186"/>
      <c r="LLT124" s="186"/>
      <c r="LLU124" s="176"/>
      <c r="LLV124" s="191"/>
      <c r="LLW124" s="186"/>
      <c r="LLX124" s="186"/>
      <c r="LLY124" s="176"/>
      <c r="LLZ124" s="191"/>
      <c r="LMA124" s="186"/>
      <c r="LMB124" s="186"/>
      <c r="LMC124" s="176"/>
      <c r="LMD124" s="191"/>
      <c r="LME124" s="186"/>
      <c r="LMF124" s="186"/>
      <c r="LMG124" s="176"/>
      <c r="LMH124" s="191"/>
      <c r="LMI124" s="186"/>
      <c r="LMJ124" s="186"/>
      <c r="LMK124" s="176"/>
      <c r="LML124" s="191"/>
      <c r="LMM124" s="186"/>
      <c r="LMN124" s="186"/>
      <c r="LMO124" s="176"/>
      <c r="LMP124" s="191"/>
      <c r="LMQ124" s="186"/>
      <c r="LMR124" s="186"/>
      <c r="LMS124" s="176"/>
      <c r="LMT124" s="191"/>
      <c r="LMU124" s="186"/>
      <c r="LMV124" s="186"/>
      <c r="LMW124" s="176"/>
      <c r="LMX124" s="191"/>
      <c r="LMY124" s="186"/>
      <c r="LMZ124" s="186"/>
      <c r="LNA124" s="176"/>
      <c r="LNB124" s="191"/>
      <c r="LNC124" s="186"/>
      <c r="LND124" s="186"/>
      <c r="LNE124" s="176"/>
      <c r="LNF124" s="191"/>
      <c r="LNG124" s="186"/>
      <c r="LNH124" s="186"/>
      <c r="LNI124" s="176"/>
      <c r="LNJ124" s="191"/>
      <c r="LNK124" s="186"/>
      <c r="LNL124" s="186"/>
      <c r="LNM124" s="176"/>
      <c r="LNN124" s="191"/>
      <c r="LNO124" s="186"/>
      <c r="LNP124" s="186"/>
      <c r="LNQ124" s="176"/>
      <c r="LNR124" s="191"/>
      <c r="LNS124" s="186"/>
      <c r="LNT124" s="186"/>
      <c r="LNU124" s="176"/>
      <c r="LNV124" s="191"/>
      <c r="LNW124" s="186"/>
      <c r="LNX124" s="186"/>
      <c r="LNY124" s="176"/>
      <c r="LNZ124" s="191"/>
      <c r="LOA124" s="186"/>
      <c r="LOB124" s="186"/>
      <c r="LOC124" s="176"/>
      <c r="LOD124" s="191"/>
      <c r="LOE124" s="186"/>
      <c r="LOF124" s="186"/>
      <c r="LOG124" s="176"/>
      <c r="LOH124" s="191"/>
      <c r="LOI124" s="186"/>
      <c r="LOJ124" s="186"/>
      <c r="LOK124" s="176"/>
      <c r="LOL124" s="191"/>
      <c r="LOM124" s="186"/>
      <c r="LON124" s="186"/>
      <c r="LOO124" s="176"/>
      <c r="LOP124" s="191"/>
      <c r="LOQ124" s="186"/>
      <c r="LOR124" s="186"/>
      <c r="LOS124" s="176"/>
      <c r="LOT124" s="191"/>
      <c r="LOU124" s="186"/>
      <c r="LOV124" s="186"/>
      <c r="LOW124" s="176"/>
      <c r="LOX124" s="191"/>
      <c r="LOY124" s="186"/>
      <c r="LOZ124" s="186"/>
      <c r="LPA124" s="176"/>
      <c r="LPB124" s="191"/>
      <c r="LPC124" s="186"/>
      <c r="LPD124" s="186"/>
      <c r="LPE124" s="176"/>
      <c r="LPF124" s="191"/>
      <c r="LPG124" s="186"/>
      <c r="LPH124" s="186"/>
      <c r="LPI124" s="176"/>
      <c r="LPJ124" s="191"/>
      <c r="LPK124" s="186"/>
      <c r="LPL124" s="186"/>
      <c r="LPM124" s="176"/>
      <c r="LPN124" s="191"/>
      <c r="LPO124" s="186"/>
      <c r="LPP124" s="186"/>
      <c r="LPQ124" s="176"/>
      <c r="LPR124" s="191"/>
      <c r="LPS124" s="186"/>
      <c r="LPT124" s="186"/>
      <c r="LPU124" s="176"/>
      <c r="LPV124" s="191"/>
      <c r="LPW124" s="186"/>
      <c r="LPX124" s="186"/>
      <c r="LPY124" s="176"/>
      <c r="LPZ124" s="191"/>
      <c r="LQA124" s="186"/>
      <c r="LQB124" s="186"/>
      <c r="LQC124" s="176"/>
      <c r="LQD124" s="191"/>
      <c r="LQE124" s="186"/>
      <c r="LQF124" s="186"/>
      <c r="LQG124" s="176"/>
      <c r="LQH124" s="191"/>
      <c r="LQI124" s="186"/>
      <c r="LQJ124" s="186"/>
      <c r="LQK124" s="176"/>
      <c r="LQL124" s="191"/>
      <c r="LQM124" s="186"/>
      <c r="LQN124" s="186"/>
      <c r="LQO124" s="176"/>
      <c r="LQP124" s="191"/>
      <c r="LQQ124" s="186"/>
      <c r="LQR124" s="186"/>
      <c r="LQS124" s="176"/>
      <c r="LQT124" s="191"/>
      <c r="LQU124" s="186"/>
      <c r="LQV124" s="186"/>
      <c r="LQW124" s="176"/>
      <c r="LQX124" s="191"/>
      <c r="LQY124" s="186"/>
      <c r="LQZ124" s="186"/>
      <c r="LRA124" s="176"/>
      <c r="LRB124" s="191"/>
      <c r="LRC124" s="186"/>
      <c r="LRD124" s="186"/>
      <c r="LRE124" s="176"/>
      <c r="LRF124" s="191"/>
      <c r="LRG124" s="186"/>
      <c r="LRH124" s="186"/>
      <c r="LRI124" s="176"/>
      <c r="LRJ124" s="191"/>
      <c r="LRK124" s="186"/>
      <c r="LRL124" s="186"/>
      <c r="LRM124" s="176"/>
      <c r="LRN124" s="191"/>
      <c r="LRO124" s="186"/>
      <c r="LRP124" s="186"/>
      <c r="LRQ124" s="176"/>
      <c r="LRR124" s="191"/>
      <c r="LRS124" s="186"/>
      <c r="LRT124" s="186"/>
      <c r="LRU124" s="176"/>
      <c r="LRV124" s="191"/>
      <c r="LRW124" s="186"/>
      <c r="LRX124" s="186"/>
      <c r="LRY124" s="176"/>
      <c r="LRZ124" s="191"/>
      <c r="LSA124" s="186"/>
      <c r="LSB124" s="186"/>
      <c r="LSC124" s="176"/>
      <c r="LSD124" s="191"/>
      <c r="LSE124" s="186"/>
      <c r="LSF124" s="186"/>
      <c r="LSG124" s="176"/>
      <c r="LSH124" s="191"/>
      <c r="LSI124" s="186"/>
      <c r="LSJ124" s="186"/>
      <c r="LSK124" s="176"/>
      <c r="LSL124" s="191"/>
      <c r="LSM124" s="186"/>
      <c r="LSN124" s="186"/>
      <c r="LSO124" s="176"/>
      <c r="LSP124" s="191"/>
      <c r="LSQ124" s="186"/>
      <c r="LSR124" s="186"/>
      <c r="LSS124" s="176"/>
      <c r="LST124" s="191"/>
      <c r="LSU124" s="186"/>
      <c r="LSV124" s="186"/>
      <c r="LSW124" s="176"/>
      <c r="LSX124" s="191"/>
      <c r="LSY124" s="186"/>
      <c r="LSZ124" s="186"/>
      <c r="LTA124" s="176"/>
      <c r="LTB124" s="191"/>
      <c r="LTC124" s="186"/>
      <c r="LTD124" s="186"/>
      <c r="LTE124" s="176"/>
      <c r="LTF124" s="191"/>
      <c r="LTG124" s="186"/>
      <c r="LTH124" s="186"/>
      <c r="LTI124" s="176"/>
      <c r="LTJ124" s="191"/>
      <c r="LTK124" s="186"/>
      <c r="LTL124" s="186"/>
      <c r="LTM124" s="176"/>
      <c r="LTN124" s="191"/>
      <c r="LTO124" s="186"/>
      <c r="LTP124" s="186"/>
      <c r="LTQ124" s="176"/>
      <c r="LTR124" s="191"/>
      <c r="LTS124" s="186"/>
      <c r="LTT124" s="186"/>
      <c r="LTU124" s="176"/>
      <c r="LTV124" s="191"/>
      <c r="LTW124" s="186"/>
      <c r="LTX124" s="186"/>
      <c r="LTY124" s="176"/>
      <c r="LTZ124" s="191"/>
      <c r="LUA124" s="186"/>
      <c r="LUB124" s="186"/>
      <c r="LUC124" s="176"/>
      <c r="LUD124" s="191"/>
      <c r="LUE124" s="186"/>
      <c r="LUF124" s="186"/>
      <c r="LUG124" s="176"/>
      <c r="LUH124" s="191"/>
      <c r="LUI124" s="186"/>
      <c r="LUJ124" s="186"/>
      <c r="LUK124" s="176"/>
      <c r="LUL124" s="191"/>
      <c r="LUM124" s="186"/>
      <c r="LUN124" s="186"/>
      <c r="LUO124" s="176"/>
      <c r="LUP124" s="191"/>
      <c r="LUQ124" s="186"/>
      <c r="LUR124" s="186"/>
      <c r="LUS124" s="176"/>
      <c r="LUT124" s="191"/>
      <c r="LUU124" s="186"/>
      <c r="LUV124" s="186"/>
      <c r="LUW124" s="176"/>
      <c r="LUX124" s="191"/>
      <c r="LUY124" s="186"/>
      <c r="LUZ124" s="186"/>
      <c r="LVA124" s="176"/>
      <c r="LVB124" s="191"/>
      <c r="LVC124" s="186"/>
      <c r="LVD124" s="186"/>
      <c r="LVE124" s="176"/>
      <c r="LVF124" s="191"/>
      <c r="LVG124" s="186"/>
      <c r="LVH124" s="186"/>
      <c r="LVI124" s="176"/>
      <c r="LVJ124" s="191"/>
      <c r="LVK124" s="186"/>
      <c r="LVL124" s="186"/>
      <c r="LVM124" s="176"/>
      <c r="LVN124" s="191"/>
      <c r="LVO124" s="186"/>
      <c r="LVP124" s="186"/>
      <c r="LVQ124" s="176"/>
      <c r="LVR124" s="191"/>
      <c r="LVS124" s="186"/>
      <c r="LVT124" s="186"/>
      <c r="LVU124" s="176"/>
      <c r="LVV124" s="191"/>
      <c r="LVW124" s="186"/>
      <c r="LVX124" s="186"/>
      <c r="LVY124" s="176"/>
      <c r="LVZ124" s="191"/>
      <c r="LWA124" s="186"/>
      <c r="LWB124" s="186"/>
      <c r="LWC124" s="176"/>
      <c r="LWD124" s="191"/>
      <c r="LWE124" s="186"/>
      <c r="LWF124" s="186"/>
      <c r="LWG124" s="176"/>
      <c r="LWH124" s="191"/>
      <c r="LWI124" s="186"/>
      <c r="LWJ124" s="186"/>
      <c r="LWK124" s="176"/>
      <c r="LWL124" s="191"/>
      <c r="LWM124" s="186"/>
      <c r="LWN124" s="186"/>
      <c r="LWO124" s="176"/>
      <c r="LWP124" s="191"/>
      <c r="LWQ124" s="186"/>
      <c r="LWR124" s="186"/>
      <c r="LWS124" s="176"/>
      <c r="LWT124" s="191"/>
      <c r="LWU124" s="186"/>
      <c r="LWV124" s="186"/>
      <c r="LWW124" s="176"/>
      <c r="LWX124" s="191"/>
      <c r="LWY124" s="186"/>
      <c r="LWZ124" s="186"/>
      <c r="LXA124" s="176"/>
      <c r="LXB124" s="191"/>
      <c r="LXC124" s="186"/>
      <c r="LXD124" s="186"/>
      <c r="LXE124" s="176"/>
      <c r="LXF124" s="191"/>
      <c r="LXG124" s="186"/>
      <c r="LXH124" s="186"/>
      <c r="LXI124" s="176"/>
      <c r="LXJ124" s="191"/>
      <c r="LXK124" s="186"/>
      <c r="LXL124" s="186"/>
      <c r="LXM124" s="176"/>
      <c r="LXN124" s="191"/>
      <c r="LXO124" s="186"/>
      <c r="LXP124" s="186"/>
      <c r="LXQ124" s="176"/>
      <c r="LXR124" s="191"/>
      <c r="LXS124" s="186"/>
      <c r="LXT124" s="186"/>
      <c r="LXU124" s="176"/>
      <c r="LXV124" s="191"/>
      <c r="LXW124" s="186"/>
      <c r="LXX124" s="186"/>
      <c r="LXY124" s="176"/>
      <c r="LXZ124" s="191"/>
      <c r="LYA124" s="186"/>
      <c r="LYB124" s="186"/>
      <c r="LYC124" s="176"/>
      <c r="LYD124" s="191"/>
      <c r="LYE124" s="186"/>
      <c r="LYF124" s="186"/>
      <c r="LYG124" s="176"/>
      <c r="LYH124" s="191"/>
      <c r="LYI124" s="186"/>
      <c r="LYJ124" s="186"/>
      <c r="LYK124" s="176"/>
      <c r="LYL124" s="191"/>
      <c r="LYM124" s="186"/>
      <c r="LYN124" s="186"/>
      <c r="LYO124" s="176"/>
      <c r="LYP124" s="191"/>
      <c r="LYQ124" s="186"/>
      <c r="LYR124" s="186"/>
      <c r="LYS124" s="176"/>
      <c r="LYT124" s="191"/>
      <c r="LYU124" s="186"/>
      <c r="LYV124" s="186"/>
      <c r="LYW124" s="176"/>
      <c r="LYX124" s="191"/>
      <c r="LYY124" s="186"/>
      <c r="LYZ124" s="186"/>
      <c r="LZA124" s="176"/>
      <c r="LZB124" s="191"/>
      <c r="LZC124" s="186"/>
      <c r="LZD124" s="186"/>
      <c r="LZE124" s="176"/>
      <c r="LZF124" s="191"/>
      <c r="LZG124" s="186"/>
      <c r="LZH124" s="186"/>
      <c r="LZI124" s="176"/>
      <c r="LZJ124" s="191"/>
      <c r="LZK124" s="186"/>
      <c r="LZL124" s="186"/>
      <c r="LZM124" s="176"/>
      <c r="LZN124" s="191"/>
      <c r="LZO124" s="186"/>
      <c r="LZP124" s="186"/>
      <c r="LZQ124" s="176"/>
      <c r="LZR124" s="191"/>
      <c r="LZS124" s="186"/>
      <c r="LZT124" s="186"/>
      <c r="LZU124" s="176"/>
      <c r="LZV124" s="191"/>
      <c r="LZW124" s="186"/>
      <c r="LZX124" s="186"/>
      <c r="LZY124" s="176"/>
      <c r="LZZ124" s="191"/>
      <c r="MAA124" s="186"/>
      <c r="MAB124" s="186"/>
      <c r="MAC124" s="176"/>
      <c r="MAD124" s="191"/>
      <c r="MAE124" s="186"/>
      <c r="MAF124" s="186"/>
      <c r="MAG124" s="176"/>
      <c r="MAH124" s="191"/>
      <c r="MAI124" s="186"/>
      <c r="MAJ124" s="186"/>
      <c r="MAK124" s="176"/>
      <c r="MAL124" s="191"/>
      <c r="MAM124" s="186"/>
      <c r="MAN124" s="186"/>
      <c r="MAO124" s="176"/>
      <c r="MAP124" s="191"/>
      <c r="MAQ124" s="186"/>
      <c r="MAR124" s="186"/>
      <c r="MAS124" s="176"/>
      <c r="MAT124" s="191"/>
      <c r="MAU124" s="186"/>
      <c r="MAV124" s="186"/>
      <c r="MAW124" s="176"/>
      <c r="MAX124" s="191"/>
      <c r="MAY124" s="186"/>
      <c r="MAZ124" s="186"/>
      <c r="MBA124" s="176"/>
      <c r="MBB124" s="191"/>
      <c r="MBC124" s="186"/>
      <c r="MBD124" s="186"/>
      <c r="MBE124" s="176"/>
      <c r="MBF124" s="191"/>
      <c r="MBG124" s="186"/>
      <c r="MBH124" s="186"/>
      <c r="MBI124" s="176"/>
      <c r="MBJ124" s="191"/>
      <c r="MBK124" s="186"/>
      <c r="MBL124" s="186"/>
      <c r="MBM124" s="176"/>
      <c r="MBN124" s="191"/>
      <c r="MBO124" s="186"/>
      <c r="MBP124" s="186"/>
      <c r="MBQ124" s="176"/>
      <c r="MBR124" s="191"/>
      <c r="MBS124" s="186"/>
      <c r="MBT124" s="186"/>
      <c r="MBU124" s="176"/>
      <c r="MBV124" s="191"/>
      <c r="MBW124" s="186"/>
      <c r="MBX124" s="186"/>
      <c r="MBY124" s="176"/>
      <c r="MBZ124" s="191"/>
      <c r="MCA124" s="186"/>
      <c r="MCB124" s="186"/>
      <c r="MCC124" s="176"/>
      <c r="MCD124" s="191"/>
      <c r="MCE124" s="186"/>
      <c r="MCF124" s="186"/>
      <c r="MCG124" s="176"/>
      <c r="MCH124" s="191"/>
      <c r="MCI124" s="186"/>
      <c r="MCJ124" s="186"/>
      <c r="MCK124" s="176"/>
      <c r="MCL124" s="191"/>
      <c r="MCM124" s="186"/>
      <c r="MCN124" s="186"/>
      <c r="MCO124" s="176"/>
      <c r="MCP124" s="191"/>
      <c r="MCQ124" s="186"/>
      <c r="MCR124" s="186"/>
      <c r="MCS124" s="176"/>
      <c r="MCT124" s="191"/>
      <c r="MCU124" s="186"/>
      <c r="MCV124" s="186"/>
      <c r="MCW124" s="176"/>
      <c r="MCX124" s="191"/>
      <c r="MCY124" s="186"/>
      <c r="MCZ124" s="186"/>
      <c r="MDA124" s="176"/>
      <c r="MDB124" s="191"/>
      <c r="MDC124" s="186"/>
      <c r="MDD124" s="186"/>
      <c r="MDE124" s="176"/>
      <c r="MDF124" s="191"/>
      <c r="MDG124" s="186"/>
      <c r="MDH124" s="186"/>
      <c r="MDI124" s="176"/>
      <c r="MDJ124" s="191"/>
      <c r="MDK124" s="186"/>
      <c r="MDL124" s="186"/>
      <c r="MDM124" s="176"/>
      <c r="MDN124" s="191"/>
      <c r="MDO124" s="186"/>
      <c r="MDP124" s="186"/>
      <c r="MDQ124" s="176"/>
      <c r="MDR124" s="191"/>
      <c r="MDS124" s="186"/>
      <c r="MDT124" s="186"/>
      <c r="MDU124" s="176"/>
      <c r="MDV124" s="191"/>
      <c r="MDW124" s="186"/>
      <c r="MDX124" s="186"/>
      <c r="MDY124" s="176"/>
      <c r="MDZ124" s="191"/>
      <c r="MEA124" s="186"/>
      <c r="MEB124" s="186"/>
      <c r="MEC124" s="176"/>
      <c r="MED124" s="191"/>
      <c r="MEE124" s="186"/>
      <c r="MEF124" s="186"/>
      <c r="MEG124" s="176"/>
      <c r="MEH124" s="191"/>
      <c r="MEI124" s="186"/>
      <c r="MEJ124" s="186"/>
      <c r="MEK124" s="176"/>
      <c r="MEL124" s="191"/>
      <c r="MEM124" s="186"/>
      <c r="MEN124" s="186"/>
      <c r="MEO124" s="176"/>
      <c r="MEP124" s="191"/>
      <c r="MEQ124" s="186"/>
      <c r="MER124" s="186"/>
      <c r="MES124" s="176"/>
      <c r="MET124" s="191"/>
      <c r="MEU124" s="186"/>
      <c r="MEV124" s="186"/>
      <c r="MEW124" s="176"/>
      <c r="MEX124" s="191"/>
      <c r="MEY124" s="186"/>
      <c r="MEZ124" s="186"/>
      <c r="MFA124" s="176"/>
      <c r="MFB124" s="191"/>
      <c r="MFC124" s="186"/>
      <c r="MFD124" s="186"/>
      <c r="MFE124" s="176"/>
      <c r="MFF124" s="191"/>
      <c r="MFG124" s="186"/>
      <c r="MFH124" s="186"/>
      <c r="MFI124" s="176"/>
      <c r="MFJ124" s="191"/>
      <c r="MFK124" s="186"/>
      <c r="MFL124" s="186"/>
      <c r="MFM124" s="176"/>
      <c r="MFN124" s="191"/>
      <c r="MFO124" s="186"/>
      <c r="MFP124" s="186"/>
      <c r="MFQ124" s="176"/>
      <c r="MFR124" s="191"/>
      <c r="MFS124" s="186"/>
      <c r="MFT124" s="186"/>
      <c r="MFU124" s="176"/>
      <c r="MFV124" s="191"/>
      <c r="MFW124" s="186"/>
      <c r="MFX124" s="186"/>
      <c r="MFY124" s="176"/>
      <c r="MFZ124" s="191"/>
      <c r="MGA124" s="186"/>
      <c r="MGB124" s="186"/>
      <c r="MGC124" s="176"/>
      <c r="MGD124" s="191"/>
      <c r="MGE124" s="186"/>
      <c r="MGF124" s="186"/>
      <c r="MGG124" s="176"/>
      <c r="MGH124" s="191"/>
      <c r="MGI124" s="186"/>
      <c r="MGJ124" s="186"/>
      <c r="MGK124" s="176"/>
      <c r="MGL124" s="191"/>
      <c r="MGM124" s="186"/>
      <c r="MGN124" s="186"/>
      <c r="MGO124" s="176"/>
      <c r="MGP124" s="191"/>
      <c r="MGQ124" s="186"/>
      <c r="MGR124" s="186"/>
      <c r="MGS124" s="176"/>
      <c r="MGT124" s="191"/>
      <c r="MGU124" s="186"/>
      <c r="MGV124" s="186"/>
      <c r="MGW124" s="176"/>
      <c r="MGX124" s="191"/>
      <c r="MGY124" s="186"/>
      <c r="MGZ124" s="186"/>
      <c r="MHA124" s="176"/>
      <c r="MHB124" s="191"/>
      <c r="MHC124" s="186"/>
      <c r="MHD124" s="186"/>
      <c r="MHE124" s="176"/>
      <c r="MHF124" s="191"/>
      <c r="MHG124" s="186"/>
      <c r="MHH124" s="186"/>
      <c r="MHI124" s="176"/>
      <c r="MHJ124" s="191"/>
      <c r="MHK124" s="186"/>
      <c r="MHL124" s="186"/>
      <c r="MHM124" s="176"/>
      <c r="MHN124" s="191"/>
      <c r="MHO124" s="186"/>
      <c r="MHP124" s="186"/>
      <c r="MHQ124" s="176"/>
      <c r="MHR124" s="191"/>
      <c r="MHS124" s="186"/>
      <c r="MHT124" s="186"/>
      <c r="MHU124" s="176"/>
      <c r="MHV124" s="191"/>
      <c r="MHW124" s="186"/>
      <c r="MHX124" s="186"/>
      <c r="MHY124" s="176"/>
      <c r="MHZ124" s="191"/>
      <c r="MIA124" s="186"/>
      <c r="MIB124" s="186"/>
      <c r="MIC124" s="176"/>
      <c r="MID124" s="191"/>
      <c r="MIE124" s="186"/>
      <c r="MIF124" s="186"/>
      <c r="MIG124" s="176"/>
      <c r="MIH124" s="191"/>
      <c r="MII124" s="186"/>
      <c r="MIJ124" s="186"/>
      <c r="MIK124" s="176"/>
      <c r="MIL124" s="191"/>
      <c r="MIM124" s="186"/>
      <c r="MIN124" s="186"/>
      <c r="MIO124" s="176"/>
      <c r="MIP124" s="191"/>
      <c r="MIQ124" s="186"/>
      <c r="MIR124" s="186"/>
      <c r="MIS124" s="176"/>
      <c r="MIT124" s="191"/>
      <c r="MIU124" s="186"/>
      <c r="MIV124" s="186"/>
      <c r="MIW124" s="176"/>
      <c r="MIX124" s="191"/>
      <c r="MIY124" s="186"/>
      <c r="MIZ124" s="186"/>
      <c r="MJA124" s="176"/>
      <c r="MJB124" s="191"/>
      <c r="MJC124" s="186"/>
      <c r="MJD124" s="186"/>
      <c r="MJE124" s="176"/>
      <c r="MJF124" s="191"/>
      <c r="MJG124" s="186"/>
      <c r="MJH124" s="186"/>
      <c r="MJI124" s="176"/>
      <c r="MJJ124" s="191"/>
      <c r="MJK124" s="186"/>
      <c r="MJL124" s="186"/>
      <c r="MJM124" s="176"/>
      <c r="MJN124" s="191"/>
      <c r="MJO124" s="186"/>
      <c r="MJP124" s="186"/>
      <c r="MJQ124" s="176"/>
      <c r="MJR124" s="191"/>
      <c r="MJS124" s="186"/>
      <c r="MJT124" s="186"/>
      <c r="MJU124" s="176"/>
      <c r="MJV124" s="191"/>
      <c r="MJW124" s="186"/>
      <c r="MJX124" s="186"/>
      <c r="MJY124" s="176"/>
      <c r="MJZ124" s="191"/>
      <c r="MKA124" s="186"/>
      <c r="MKB124" s="186"/>
      <c r="MKC124" s="176"/>
      <c r="MKD124" s="191"/>
      <c r="MKE124" s="186"/>
      <c r="MKF124" s="186"/>
      <c r="MKG124" s="176"/>
      <c r="MKH124" s="191"/>
      <c r="MKI124" s="186"/>
      <c r="MKJ124" s="186"/>
      <c r="MKK124" s="176"/>
      <c r="MKL124" s="191"/>
      <c r="MKM124" s="186"/>
      <c r="MKN124" s="186"/>
      <c r="MKO124" s="176"/>
      <c r="MKP124" s="191"/>
      <c r="MKQ124" s="186"/>
      <c r="MKR124" s="186"/>
      <c r="MKS124" s="176"/>
      <c r="MKT124" s="191"/>
      <c r="MKU124" s="186"/>
      <c r="MKV124" s="186"/>
      <c r="MKW124" s="176"/>
      <c r="MKX124" s="191"/>
      <c r="MKY124" s="186"/>
      <c r="MKZ124" s="186"/>
      <c r="MLA124" s="176"/>
      <c r="MLB124" s="191"/>
      <c r="MLC124" s="186"/>
      <c r="MLD124" s="186"/>
      <c r="MLE124" s="176"/>
      <c r="MLF124" s="191"/>
      <c r="MLG124" s="186"/>
      <c r="MLH124" s="186"/>
      <c r="MLI124" s="176"/>
      <c r="MLJ124" s="191"/>
      <c r="MLK124" s="186"/>
      <c r="MLL124" s="186"/>
      <c r="MLM124" s="176"/>
      <c r="MLN124" s="191"/>
      <c r="MLO124" s="186"/>
      <c r="MLP124" s="186"/>
      <c r="MLQ124" s="176"/>
      <c r="MLR124" s="191"/>
      <c r="MLS124" s="186"/>
      <c r="MLT124" s="186"/>
      <c r="MLU124" s="176"/>
      <c r="MLV124" s="191"/>
      <c r="MLW124" s="186"/>
      <c r="MLX124" s="186"/>
      <c r="MLY124" s="176"/>
      <c r="MLZ124" s="191"/>
      <c r="MMA124" s="186"/>
      <c r="MMB124" s="186"/>
      <c r="MMC124" s="176"/>
      <c r="MMD124" s="191"/>
      <c r="MME124" s="186"/>
      <c r="MMF124" s="186"/>
      <c r="MMG124" s="176"/>
      <c r="MMH124" s="191"/>
      <c r="MMI124" s="186"/>
      <c r="MMJ124" s="186"/>
      <c r="MMK124" s="176"/>
      <c r="MML124" s="191"/>
      <c r="MMM124" s="186"/>
      <c r="MMN124" s="186"/>
      <c r="MMO124" s="176"/>
      <c r="MMP124" s="191"/>
      <c r="MMQ124" s="186"/>
      <c r="MMR124" s="186"/>
      <c r="MMS124" s="176"/>
      <c r="MMT124" s="191"/>
      <c r="MMU124" s="186"/>
      <c r="MMV124" s="186"/>
      <c r="MMW124" s="176"/>
      <c r="MMX124" s="191"/>
      <c r="MMY124" s="186"/>
      <c r="MMZ124" s="186"/>
      <c r="MNA124" s="176"/>
      <c r="MNB124" s="191"/>
      <c r="MNC124" s="186"/>
      <c r="MND124" s="186"/>
      <c r="MNE124" s="176"/>
      <c r="MNF124" s="191"/>
      <c r="MNG124" s="186"/>
      <c r="MNH124" s="186"/>
      <c r="MNI124" s="176"/>
      <c r="MNJ124" s="191"/>
      <c r="MNK124" s="186"/>
      <c r="MNL124" s="186"/>
      <c r="MNM124" s="176"/>
      <c r="MNN124" s="191"/>
      <c r="MNO124" s="186"/>
      <c r="MNP124" s="186"/>
      <c r="MNQ124" s="176"/>
      <c r="MNR124" s="191"/>
      <c r="MNS124" s="186"/>
      <c r="MNT124" s="186"/>
      <c r="MNU124" s="176"/>
      <c r="MNV124" s="191"/>
      <c r="MNW124" s="186"/>
      <c r="MNX124" s="186"/>
      <c r="MNY124" s="176"/>
      <c r="MNZ124" s="191"/>
      <c r="MOA124" s="186"/>
      <c r="MOB124" s="186"/>
      <c r="MOC124" s="176"/>
      <c r="MOD124" s="191"/>
      <c r="MOE124" s="186"/>
      <c r="MOF124" s="186"/>
      <c r="MOG124" s="176"/>
      <c r="MOH124" s="191"/>
      <c r="MOI124" s="186"/>
      <c r="MOJ124" s="186"/>
      <c r="MOK124" s="176"/>
      <c r="MOL124" s="191"/>
      <c r="MOM124" s="186"/>
      <c r="MON124" s="186"/>
      <c r="MOO124" s="176"/>
      <c r="MOP124" s="191"/>
      <c r="MOQ124" s="186"/>
      <c r="MOR124" s="186"/>
      <c r="MOS124" s="176"/>
      <c r="MOT124" s="191"/>
      <c r="MOU124" s="186"/>
      <c r="MOV124" s="186"/>
      <c r="MOW124" s="176"/>
      <c r="MOX124" s="191"/>
      <c r="MOY124" s="186"/>
      <c r="MOZ124" s="186"/>
      <c r="MPA124" s="176"/>
      <c r="MPB124" s="191"/>
      <c r="MPC124" s="186"/>
      <c r="MPD124" s="186"/>
      <c r="MPE124" s="176"/>
      <c r="MPF124" s="191"/>
      <c r="MPG124" s="186"/>
      <c r="MPH124" s="186"/>
      <c r="MPI124" s="176"/>
      <c r="MPJ124" s="191"/>
      <c r="MPK124" s="186"/>
      <c r="MPL124" s="186"/>
      <c r="MPM124" s="176"/>
      <c r="MPN124" s="191"/>
      <c r="MPO124" s="186"/>
      <c r="MPP124" s="186"/>
      <c r="MPQ124" s="176"/>
      <c r="MPR124" s="191"/>
      <c r="MPS124" s="186"/>
      <c r="MPT124" s="186"/>
      <c r="MPU124" s="176"/>
      <c r="MPV124" s="191"/>
      <c r="MPW124" s="186"/>
      <c r="MPX124" s="186"/>
      <c r="MPY124" s="176"/>
      <c r="MPZ124" s="191"/>
      <c r="MQA124" s="186"/>
      <c r="MQB124" s="186"/>
      <c r="MQC124" s="176"/>
      <c r="MQD124" s="191"/>
      <c r="MQE124" s="186"/>
      <c r="MQF124" s="186"/>
      <c r="MQG124" s="176"/>
      <c r="MQH124" s="191"/>
      <c r="MQI124" s="186"/>
      <c r="MQJ124" s="186"/>
      <c r="MQK124" s="176"/>
      <c r="MQL124" s="191"/>
      <c r="MQM124" s="186"/>
      <c r="MQN124" s="186"/>
      <c r="MQO124" s="176"/>
      <c r="MQP124" s="191"/>
      <c r="MQQ124" s="186"/>
      <c r="MQR124" s="186"/>
      <c r="MQS124" s="176"/>
      <c r="MQT124" s="191"/>
      <c r="MQU124" s="186"/>
      <c r="MQV124" s="186"/>
      <c r="MQW124" s="176"/>
      <c r="MQX124" s="191"/>
      <c r="MQY124" s="186"/>
      <c r="MQZ124" s="186"/>
      <c r="MRA124" s="176"/>
      <c r="MRB124" s="191"/>
      <c r="MRC124" s="186"/>
      <c r="MRD124" s="186"/>
      <c r="MRE124" s="176"/>
      <c r="MRF124" s="191"/>
      <c r="MRG124" s="186"/>
      <c r="MRH124" s="186"/>
      <c r="MRI124" s="176"/>
      <c r="MRJ124" s="191"/>
      <c r="MRK124" s="186"/>
      <c r="MRL124" s="186"/>
      <c r="MRM124" s="176"/>
      <c r="MRN124" s="191"/>
      <c r="MRO124" s="186"/>
      <c r="MRP124" s="186"/>
      <c r="MRQ124" s="176"/>
      <c r="MRR124" s="191"/>
      <c r="MRS124" s="186"/>
      <c r="MRT124" s="186"/>
      <c r="MRU124" s="176"/>
      <c r="MRV124" s="191"/>
      <c r="MRW124" s="186"/>
      <c r="MRX124" s="186"/>
      <c r="MRY124" s="176"/>
      <c r="MRZ124" s="191"/>
      <c r="MSA124" s="186"/>
      <c r="MSB124" s="186"/>
      <c r="MSC124" s="176"/>
      <c r="MSD124" s="191"/>
      <c r="MSE124" s="186"/>
      <c r="MSF124" s="186"/>
      <c r="MSG124" s="176"/>
      <c r="MSH124" s="191"/>
      <c r="MSI124" s="186"/>
      <c r="MSJ124" s="186"/>
      <c r="MSK124" s="176"/>
      <c r="MSL124" s="191"/>
      <c r="MSM124" s="186"/>
      <c r="MSN124" s="186"/>
      <c r="MSO124" s="176"/>
      <c r="MSP124" s="191"/>
      <c r="MSQ124" s="186"/>
      <c r="MSR124" s="186"/>
      <c r="MSS124" s="176"/>
      <c r="MST124" s="191"/>
      <c r="MSU124" s="186"/>
      <c r="MSV124" s="186"/>
      <c r="MSW124" s="176"/>
      <c r="MSX124" s="191"/>
      <c r="MSY124" s="186"/>
      <c r="MSZ124" s="186"/>
      <c r="MTA124" s="176"/>
      <c r="MTB124" s="191"/>
      <c r="MTC124" s="186"/>
      <c r="MTD124" s="186"/>
      <c r="MTE124" s="176"/>
      <c r="MTF124" s="191"/>
      <c r="MTG124" s="186"/>
      <c r="MTH124" s="186"/>
      <c r="MTI124" s="176"/>
      <c r="MTJ124" s="191"/>
      <c r="MTK124" s="186"/>
      <c r="MTL124" s="186"/>
      <c r="MTM124" s="176"/>
      <c r="MTN124" s="191"/>
      <c r="MTO124" s="186"/>
      <c r="MTP124" s="186"/>
      <c r="MTQ124" s="176"/>
      <c r="MTR124" s="191"/>
      <c r="MTS124" s="186"/>
      <c r="MTT124" s="186"/>
      <c r="MTU124" s="176"/>
      <c r="MTV124" s="191"/>
      <c r="MTW124" s="186"/>
      <c r="MTX124" s="186"/>
      <c r="MTY124" s="176"/>
      <c r="MTZ124" s="191"/>
      <c r="MUA124" s="186"/>
      <c r="MUB124" s="186"/>
      <c r="MUC124" s="176"/>
      <c r="MUD124" s="191"/>
      <c r="MUE124" s="186"/>
      <c r="MUF124" s="186"/>
      <c r="MUG124" s="176"/>
      <c r="MUH124" s="191"/>
      <c r="MUI124" s="186"/>
      <c r="MUJ124" s="186"/>
      <c r="MUK124" s="176"/>
      <c r="MUL124" s="191"/>
      <c r="MUM124" s="186"/>
      <c r="MUN124" s="186"/>
      <c r="MUO124" s="176"/>
      <c r="MUP124" s="191"/>
      <c r="MUQ124" s="186"/>
      <c r="MUR124" s="186"/>
      <c r="MUS124" s="176"/>
      <c r="MUT124" s="191"/>
      <c r="MUU124" s="186"/>
      <c r="MUV124" s="186"/>
      <c r="MUW124" s="176"/>
      <c r="MUX124" s="191"/>
      <c r="MUY124" s="186"/>
      <c r="MUZ124" s="186"/>
      <c r="MVA124" s="176"/>
      <c r="MVB124" s="191"/>
      <c r="MVC124" s="186"/>
      <c r="MVD124" s="186"/>
      <c r="MVE124" s="176"/>
      <c r="MVF124" s="191"/>
      <c r="MVG124" s="186"/>
      <c r="MVH124" s="186"/>
      <c r="MVI124" s="176"/>
      <c r="MVJ124" s="191"/>
      <c r="MVK124" s="186"/>
      <c r="MVL124" s="186"/>
      <c r="MVM124" s="176"/>
      <c r="MVN124" s="191"/>
      <c r="MVO124" s="186"/>
      <c r="MVP124" s="186"/>
      <c r="MVQ124" s="176"/>
      <c r="MVR124" s="191"/>
      <c r="MVS124" s="186"/>
      <c r="MVT124" s="186"/>
      <c r="MVU124" s="176"/>
      <c r="MVV124" s="191"/>
      <c r="MVW124" s="186"/>
      <c r="MVX124" s="186"/>
      <c r="MVY124" s="176"/>
      <c r="MVZ124" s="191"/>
      <c r="MWA124" s="186"/>
      <c r="MWB124" s="186"/>
      <c r="MWC124" s="176"/>
      <c r="MWD124" s="191"/>
      <c r="MWE124" s="186"/>
      <c r="MWF124" s="186"/>
      <c r="MWG124" s="176"/>
      <c r="MWH124" s="191"/>
      <c r="MWI124" s="186"/>
      <c r="MWJ124" s="186"/>
      <c r="MWK124" s="176"/>
      <c r="MWL124" s="191"/>
      <c r="MWM124" s="186"/>
      <c r="MWN124" s="186"/>
      <c r="MWO124" s="176"/>
      <c r="MWP124" s="191"/>
      <c r="MWQ124" s="186"/>
      <c r="MWR124" s="186"/>
      <c r="MWS124" s="176"/>
      <c r="MWT124" s="191"/>
      <c r="MWU124" s="186"/>
      <c r="MWV124" s="186"/>
      <c r="MWW124" s="176"/>
      <c r="MWX124" s="191"/>
      <c r="MWY124" s="186"/>
      <c r="MWZ124" s="186"/>
      <c r="MXA124" s="176"/>
      <c r="MXB124" s="191"/>
      <c r="MXC124" s="186"/>
      <c r="MXD124" s="186"/>
      <c r="MXE124" s="176"/>
      <c r="MXF124" s="191"/>
      <c r="MXG124" s="186"/>
      <c r="MXH124" s="186"/>
      <c r="MXI124" s="176"/>
      <c r="MXJ124" s="191"/>
      <c r="MXK124" s="186"/>
      <c r="MXL124" s="186"/>
      <c r="MXM124" s="176"/>
      <c r="MXN124" s="191"/>
      <c r="MXO124" s="186"/>
      <c r="MXP124" s="186"/>
      <c r="MXQ124" s="176"/>
      <c r="MXR124" s="191"/>
      <c r="MXS124" s="186"/>
      <c r="MXT124" s="186"/>
      <c r="MXU124" s="176"/>
      <c r="MXV124" s="191"/>
      <c r="MXW124" s="186"/>
      <c r="MXX124" s="186"/>
      <c r="MXY124" s="176"/>
      <c r="MXZ124" s="191"/>
      <c r="MYA124" s="186"/>
      <c r="MYB124" s="186"/>
      <c r="MYC124" s="176"/>
      <c r="MYD124" s="191"/>
      <c r="MYE124" s="186"/>
      <c r="MYF124" s="186"/>
      <c r="MYG124" s="176"/>
      <c r="MYH124" s="191"/>
      <c r="MYI124" s="186"/>
      <c r="MYJ124" s="186"/>
      <c r="MYK124" s="176"/>
      <c r="MYL124" s="191"/>
      <c r="MYM124" s="186"/>
      <c r="MYN124" s="186"/>
      <c r="MYO124" s="176"/>
      <c r="MYP124" s="191"/>
      <c r="MYQ124" s="186"/>
      <c r="MYR124" s="186"/>
      <c r="MYS124" s="176"/>
      <c r="MYT124" s="191"/>
      <c r="MYU124" s="186"/>
      <c r="MYV124" s="186"/>
      <c r="MYW124" s="176"/>
      <c r="MYX124" s="191"/>
      <c r="MYY124" s="186"/>
      <c r="MYZ124" s="186"/>
      <c r="MZA124" s="176"/>
      <c r="MZB124" s="191"/>
      <c r="MZC124" s="186"/>
      <c r="MZD124" s="186"/>
      <c r="MZE124" s="176"/>
      <c r="MZF124" s="191"/>
      <c r="MZG124" s="186"/>
      <c r="MZH124" s="186"/>
      <c r="MZI124" s="176"/>
      <c r="MZJ124" s="191"/>
      <c r="MZK124" s="186"/>
      <c r="MZL124" s="186"/>
      <c r="MZM124" s="176"/>
      <c r="MZN124" s="191"/>
      <c r="MZO124" s="186"/>
      <c r="MZP124" s="186"/>
      <c r="MZQ124" s="176"/>
      <c r="MZR124" s="191"/>
      <c r="MZS124" s="186"/>
      <c r="MZT124" s="186"/>
      <c r="MZU124" s="176"/>
      <c r="MZV124" s="191"/>
      <c r="MZW124" s="186"/>
      <c r="MZX124" s="186"/>
      <c r="MZY124" s="176"/>
      <c r="MZZ124" s="191"/>
      <c r="NAA124" s="186"/>
      <c r="NAB124" s="186"/>
      <c r="NAC124" s="176"/>
      <c r="NAD124" s="191"/>
      <c r="NAE124" s="186"/>
      <c r="NAF124" s="186"/>
      <c r="NAG124" s="176"/>
      <c r="NAH124" s="191"/>
      <c r="NAI124" s="186"/>
      <c r="NAJ124" s="186"/>
      <c r="NAK124" s="176"/>
      <c r="NAL124" s="191"/>
      <c r="NAM124" s="186"/>
      <c r="NAN124" s="186"/>
      <c r="NAO124" s="176"/>
      <c r="NAP124" s="191"/>
      <c r="NAQ124" s="186"/>
      <c r="NAR124" s="186"/>
      <c r="NAS124" s="176"/>
      <c r="NAT124" s="191"/>
      <c r="NAU124" s="186"/>
      <c r="NAV124" s="186"/>
      <c r="NAW124" s="176"/>
      <c r="NAX124" s="191"/>
      <c r="NAY124" s="186"/>
      <c r="NAZ124" s="186"/>
      <c r="NBA124" s="176"/>
      <c r="NBB124" s="191"/>
      <c r="NBC124" s="186"/>
      <c r="NBD124" s="186"/>
      <c r="NBE124" s="176"/>
      <c r="NBF124" s="191"/>
      <c r="NBG124" s="186"/>
      <c r="NBH124" s="186"/>
      <c r="NBI124" s="176"/>
      <c r="NBJ124" s="191"/>
      <c r="NBK124" s="186"/>
      <c r="NBL124" s="186"/>
      <c r="NBM124" s="176"/>
      <c r="NBN124" s="191"/>
      <c r="NBO124" s="186"/>
      <c r="NBP124" s="186"/>
      <c r="NBQ124" s="176"/>
      <c r="NBR124" s="191"/>
      <c r="NBS124" s="186"/>
      <c r="NBT124" s="186"/>
      <c r="NBU124" s="176"/>
      <c r="NBV124" s="191"/>
      <c r="NBW124" s="186"/>
      <c r="NBX124" s="186"/>
      <c r="NBY124" s="176"/>
      <c r="NBZ124" s="191"/>
      <c r="NCA124" s="186"/>
      <c r="NCB124" s="186"/>
      <c r="NCC124" s="176"/>
      <c r="NCD124" s="191"/>
      <c r="NCE124" s="186"/>
      <c r="NCF124" s="186"/>
      <c r="NCG124" s="176"/>
      <c r="NCH124" s="191"/>
      <c r="NCI124" s="186"/>
      <c r="NCJ124" s="186"/>
      <c r="NCK124" s="176"/>
      <c r="NCL124" s="191"/>
      <c r="NCM124" s="186"/>
      <c r="NCN124" s="186"/>
      <c r="NCO124" s="176"/>
      <c r="NCP124" s="191"/>
      <c r="NCQ124" s="186"/>
      <c r="NCR124" s="186"/>
      <c r="NCS124" s="176"/>
      <c r="NCT124" s="191"/>
      <c r="NCU124" s="186"/>
      <c r="NCV124" s="186"/>
      <c r="NCW124" s="176"/>
      <c r="NCX124" s="191"/>
      <c r="NCY124" s="186"/>
      <c r="NCZ124" s="186"/>
      <c r="NDA124" s="176"/>
      <c r="NDB124" s="191"/>
      <c r="NDC124" s="186"/>
      <c r="NDD124" s="186"/>
      <c r="NDE124" s="176"/>
      <c r="NDF124" s="191"/>
      <c r="NDG124" s="186"/>
      <c r="NDH124" s="186"/>
      <c r="NDI124" s="176"/>
      <c r="NDJ124" s="191"/>
      <c r="NDK124" s="186"/>
      <c r="NDL124" s="186"/>
      <c r="NDM124" s="176"/>
      <c r="NDN124" s="191"/>
      <c r="NDO124" s="186"/>
      <c r="NDP124" s="186"/>
      <c r="NDQ124" s="176"/>
      <c r="NDR124" s="191"/>
      <c r="NDS124" s="186"/>
      <c r="NDT124" s="186"/>
      <c r="NDU124" s="176"/>
      <c r="NDV124" s="191"/>
      <c r="NDW124" s="186"/>
      <c r="NDX124" s="186"/>
      <c r="NDY124" s="176"/>
      <c r="NDZ124" s="191"/>
      <c r="NEA124" s="186"/>
      <c r="NEB124" s="186"/>
      <c r="NEC124" s="176"/>
      <c r="NED124" s="191"/>
      <c r="NEE124" s="186"/>
      <c r="NEF124" s="186"/>
      <c r="NEG124" s="176"/>
      <c r="NEH124" s="191"/>
      <c r="NEI124" s="186"/>
      <c r="NEJ124" s="186"/>
      <c r="NEK124" s="176"/>
      <c r="NEL124" s="191"/>
      <c r="NEM124" s="186"/>
      <c r="NEN124" s="186"/>
      <c r="NEO124" s="176"/>
      <c r="NEP124" s="191"/>
      <c r="NEQ124" s="186"/>
      <c r="NER124" s="186"/>
      <c r="NES124" s="176"/>
      <c r="NET124" s="191"/>
      <c r="NEU124" s="186"/>
      <c r="NEV124" s="186"/>
      <c r="NEW124" s="176"/>
      <c r="NEX124" s="191"/>
      <c r="NEY124" s="186"/>
      <c r="NEZ124" s="186"/>
      <c r="NFA124" s="176"/>
      <c r="NFB124" s="191"/>
      <c r="NFC124" s="186"/>
      <c r="NFD124" s="186"/>
      <c r="NFE124" s="176"/>
      <c r="NFF124" s="191"/>
      <c r="NFG124" s="186"/>
      <c r="NFH124" s="186"/>
      <c r="NFI124" s="176"/>
      <c r="NFJ124" s="191"/>
      <c r="NFK124" s="186"/>
      <c r="NFL124" s="186"/>
      <c r="NFM124" s="176"/>
      <c r="NFN124" s="191"/>
      <c r="NFO124" s="186"/>
      <c r="NFP124" s="186"/>
      <c r="NFQ124" s="176"/>
      <c r="NFR124" s="191"/>
      <c r="NFS124" s="186"/>
      <c r="NFT124" s="186"/>
      <c r="NFU124" s="176"/>
      <c r="NFV124" s="191"/>
      <c r="NFW124" s="186"/>
      <c r="NFX124" s="186"/>
      <c r="NFY124" s="176"/>
      <c r="NFZ124" s="191"/>
      <c r="NGA124" s="186"/>
      <c r="NGB124" s="186"/>
      <c r="NGC124" s="176"/>
      <c r="NGD124" s="191"/>
      <c r="NGE124" s="186"/>
      <c r="NGF124" s="186"/>
      <c r="NGG124" s="176"/>
      <c r="NGH124" s="191"/>
      <c r="NGI124" s="186"/>
      <c r="NGJ124" s="186"/>
      <c r="NGK124" s="176"/>
      <c r="NGL124" s="191"/>
      <c r="NGM124" s="186"/>
      <c r="NGN124" s="186"/>
      <c r="NGO124" s="176"/>
      <c r="NGP124" s="191"/>
      <c r="NGQ124" s="186"/>
      <c r="NGR124" s="186"/>
      <c r="NGS124" s="176"/>
      <c r="NGT124" s="191"/>
      <c r="NGU124" s="186"/>
      <c r="NGV124" s="186"/>
      <c r="NGW124" s="176"/>
      <c r="NGX124" s="191"/>
      <c r="NGY124" s="186"/>
      <c r="NGZ124" s="186"/>
      <c r="NHA124" s="176"/>
      <c r="NHB124" s="191"/>
      <c r="NHC124" s="186"/>
      <c r="NHD124" s="186"/>
      <c r="NHE124" s="176"/>
      <c r="NHF124" s="191"/>
      <c r="NHG124" s="186"/>
      <c r="NHH124" s="186"/>
      <c r="NHI124" s="176"/>
      <c r="NHJ124" s="191"/>
      <c r="NHK124" s="186"/>
      <c r="NHL124" s="186"/>
      <c r="NHM124" s="176"/>
      <c r="NHN124" s="191"/>
      <c r="NHO124" s="186"/>
      <c r="NHP124" s="186"/>
      <c r="NHQ124" s="176"/>
      <c r="NHR124" s="191"/>
      <c r="NHS124" s="186"/>
      <c r="NHT124" s="186"/>
      <c r="NHU124" s="176"/>
      <c r="NHV124" s="191"/>
      <c r="NHW124" s="186"/>
      <c r="NHX124" s="186"/>
      <c r="NHY124" s="176"/>
      <c r="NHZ124" s="191"/>
      <c r="NIA124" s="186"/>
      <c r="NIB124" s="186"/>
      <c r="NIC124" s="176"/>
      <c r="NID124" s="191"/>
      <c r="NIE124" s="186"/>
      <c r="NIF124" s="186"/>
      <c r="NIG124" s="176"/>
      <c r="NIH124" s="191"/>
      <c r="NII124" s="186"/>
      <c r="NIJ124" s="186"/>
      <c r="NIK124" s="176"/>
      <c r="NIL124" s="191"/>
      <c r="NIM124" s="186"/>
      <c r="NIN124" s="186"/>
      <c r="NIO124" s="176"/>
      <c r="NIP124" s="191"/>
      <c r="NIQ124" s="186"/>
      <c r="NIR124" s="186"/>
      <c r="NIS124" s="176"/>
      <c r="NIT124" s="191"/>
      <c r="NIU124" s="186"/>
      <c r="NIV124" s="186"/>
      <c r="NIW124" s="176"/>
      <c r="NIX124" s="191"/>
      <c r="NIY124" s="186"/>
      <c r="NIZ124" s="186"/>
      <c r="NJA124" s="176"/>
      <c r="NJB124" s="191"/>
      <c r="NJC124" s="186"/>
      <c r="NJD124" s="186"/>
      <c r="NJE124" s="176"/>
      <c r="NJF124" s="191"/>
      <c r="NJG124" s="186"/>
      <c r="NJH124" s="186"/>
      <c r="NJI124" s="176"/>
      <c r="NJJ124" s="191"/>
      <c r="NJK124" s="186"/>
      <c r="NJL124" s="186"/>
      <c r="NJM124" s="176"/>
      <c r="NJN124" s="191"/>
      <c r="NJO124" s="186"/>
      <c r="NJP124" s="186"/>
      <c r="NJQ124" s="176"/>
      <c r="NJR124" s="191"/>
      <c r="NJS124" s="186"/>
      <c r="NJT124" s="186"/>
      <c r="NJU124" s="176"/>
      <c r="NJV124" s="191"/>
      <c r="NJW124" s="186"/>
      <c r="NJX124" s="186"/>
      <c r="NJY124" s="176"/>
      <c r="NJZ124" s="191"/>
      <c r="NKA124" s="186"/>
      <c r="NKB124" s="186"/>
      <c r="NKC124" s="176"/>
      <c r="NKD124" s="191"/>
      <c r="NKE124" s="186"/>
      <c r="NKF124" s="186"/>
      <c r="NKG124" s="176"/>
      <c r="NKH124" s="191"/>
      <c r="NKI124" s="186"/>
      <c r="NKJ124" s="186"/>
      <c r="NKK124" s="176"/>
      <c r="NKL124" s="191"/>
      <c r="NKM124" s="186"/>
      <c r="NKN124" s="186"/>
      <c r="NKO124" s="176"/>
      <c r="NKP124" s="191"/>
      <c r="NKQ124" s="186"/>
      <c r="NKR124" s="186"/>
      <c r="NKS124" s="176"/>
      <c r="NKT124" s="191"/>
      <c r="NKU124" s="186"/>
      <c r="NKV124" s="186"/>
      <c r="NKW124" s="176"/>
      <c r="NKX124" s="191"/>
      <c r="NKY124" s="186"/>
      <c r="NKZ124" s="186"/>
      <c r="NLA124" s="176"/>
      <c r="NLB124" s="191"/>
      <c r="NLC124" s="186"/>
      <c r="NLD124" s="186"/>
      <c r="NLE124" s="176"/>
      <c r="NLF124" s="191"/>
      <c r="NLG124" s="186"/>
      <c r="NLH124" s="186"/>
      <c r="NLI124" s="176"/>
      <c r="NLJ124" s="191"/>
      <c r="NLK124" s="186"/>
      <c r="NLL124" s="186"/>
      <c r="NLM124" s="176"/>
      <c r="NLN124" s="191"/>
      <c r="NLO124" s="186"/>
      <c r="NLP124" s="186"/>
      <c r="NLQ124" s="176"/>
      <c r="NLR124" s="191"/>
      <c r="NLS124" s="186"/>
      <c r="NLT124" s="186"/>
      <c r="NLU124" s="176"/>
      <c r="NLV124" s="191"/>
      <c r="NLW124" s="186"/>
      <c r="NLX124" s="186"/>
      <c r="NLY124" s="176"/>
      <c r="NLZ124" s="191"/>
      <c r="NMA124" s="186"/>
      <c r="NMB124" s="186"/>
      <c r="NMC124" s="176"/>
      <c r="NMD124" s="191"/>
      <c r="NME124" s="186"/>
      <c r="NMF124" s="186"/>
      <c r="NMG124" s="176"/>
      <c r="NMH124" s="191"/>
      <c r="NMI124" s="186"/>
      <c r="NMJ124" s="186"/>
      <c r="NMK124" s="176"/>
      <c r="NML124" s="191"/>
      <c r="NMM124" s="186"/>
      <c r="NMN124" s="186"/>
      <c r="NMO124" s="176"/>
      <c r="NMP124" s="191"/>
      <c r="NMQ124" s="186"/>
      <c r="NMR124" s="186"/>
      <c r="NMS124" s="176"/>
      <c r="NMT124" s="191"/>
      <c r="NMU124" s="186"/>
      <c r="NMV124" s="186"/>
      <c r="NMW124" s="176"/>
      <c r="NMX124" s="191"/>
      <c r="NMY124" s="186"/>
      <c r="NMZ124" s="186"/>
      <c r="NNA124" s="176"/>
      <c r="NNB124" s="191"/>
      <c r="NNC124" s="186"/>
      <c r="NND124" s="186"/>
      <c r="NNE124" s="176"/>
      <c r="NNF124" s="191"/>
      <c r="NNG124" s="186"/>
      <c r="NNH124" s="186"/>
      <c r="NNI124" s="176"/>
      <c r="NNJ124" s="191"/>
      <c r="NNK124" s="186"/>
      <c r="NNL124" s="186"/>
      <c r="NNM124" s="176"/>
      <c r="NNN124" s="191"/>
      <c r="NNO124" s="186"/>
      <c r="NNP124" s="186"/>
      <c r="NNQ124" s="176"/>
      <c r="NNR124" s="191"/>
      <c r="NNS124" s="186"/>
      <c r="NNT124" s="186"/>
      <c r="NNU124" s="176"/>
      <c r="NNV124" s="191"/>
      <c r="NNW124" s="186"/>
      <c r="NNX124" s="186"/>
      <c r="NNY124" s="176"/>
      <c r="NNZ124" s="191"/>
      <c r="NOA124" s="186"/>
      <c r="NOB124" s="186"/>
      <c r="NOC124" s="176"/>
      <c r="NOD124" s="191"/>
      <c r="NOE124" s="186"/>
      <c r="NOF124" s="186"/>
      <c r="NOG124" s="176"/>
      <c r="NOH124" s="191"/>
      <c r="NOI124" s="186"/>
      <c r="NOJ124" s="186"/>
      <c r="NOK124" s="176"/>
      <c r="NOL124" s="191"/>
      <c r="NOM124" s="186"/>
      <c r="NON124" s="186"/>
      <c r="NOO124" s="176"/>
      <c r="NOP124" s="191"/>
      <c r="NOQ124" s="186"/>
      <c r="NOR124" s="186"/>
      <c r="NOS124" s="176"/>
      <c r="NOT124" s="191"/>
      <c r="NOU124" s="186"/>
      <c r="NOV124" s="186"/>
      <c r="NOW124" s="176"/>
      <c r="NOX124" s="191"/>
      <c r="NOY124" s="186"/>
      <c r="NOZ124" s="186"/>
      <c r="NPA124" s="176"/>
      <c r="NPB124" s="191"/>
      <c r="NPC124" s="186"/>
      <c r="NPD124" s="186"/>
      <c r="NPE124" s="176"/>
      <c r="NPF124" s="191"/>
      <c r="NPG124" s="186"/>
      <c r="NPH124" s="186"/>
      <c r="NPI124" s="176"/>
      <c r="NPJ124" s="191"/>
      <c r="NPK124" s="186"/>
      <c r="NPL124" s="186"/>
      <c r="NPM124" s="176"/>
      <c r="NPN124" s="191"/>
      <c r="NPO124" s="186"/>
      <c r="NPP124" s="186"/>
      <c r="NPQ124" s="176"/>
      <c r="NPR124" s="191"/>
      <c r="NPS124" s="186"/>
      <c r="NPT124" s="186"/>
      <c r="NPU124" s="176"/>
      <c r="NPV124" s="191"/>
      <c r="NPW124" s="186"/>
      <c r="NPX124" s="186"/>
      <c r="NPY124" s="176"/>
      <c r="NPZ124" s="191"/>
      <c r="NQA124" s="186"/>
      <c r="NQB124" s="186"/>
      <c r="NQC124" s="176"/>
      <c r="NQD124" s="191"/>
      <c r="NQE124" s="186"/>
      <c r="NQF124" s="186"/>
      <c r="NQG124" s="176"/>
      <c r="NQH124" s="191"/>
      <c r="NQI124" s="186"/>
      <c r="NQJ124" s="186"/>
      <c r="NQK124" s="176"/>
      <c r="NQL124" s="191"/>
      <c r="NQM124" s="186"/>
      <c r="NQN124" s="186"/>
      <c r="NQO124" s="176"/>
      <c r="NQP124" s="191"/>
      <c r="NQQ124" s="186"/>
      <c r="NQR124" s="186"/>
      <c r="NQS124" s="176"/>
      <c r="NQT124" s="191"/>
      <c r="NQU124" s="186"/>
      <c r="NQV124" s="186"/>
      <c r="NQW124" s="176"/>
      <c r="NQX124" s="191"/>
      <c r="NQY124" s="186"/>
      <c r="NQZ124" s="186"/>
      <c r="NRA124" s="176"/>
      <c r="NRB124" s="191"/>
      <c r="NRC124" s="186"/>
      <c r="NRD124" s="186"/>
      <c r="NRE124" s="176"/>
      <c r="NRF124" s="191"/>
      <c r="NRG124" s="186"/>
      <c r="NRH124" s="186"/>
      <c r="NRI124" s="176"/>
      <c r="NRJ124" s="191"/>
      <c r="NRK124" s="186"/>
      <c r="NRL124" s="186"/>
      <c r="NRM124" s="176"/>
      <c r="NRN124" s="191"/>
      <c r="NRO124" s="186"/>
      <c r="NRP124" s="186"/>
      <c r="NRQ124" s="176"/>
      <c r="NRR124" s="191"/>
      <c r="NRS124" s="186"/>
      <c r="NRT124" s="186"/>
      <c r="NRU124" s="176"/>
      <c r="NRV124" s="191"/>
      <c r="NRW124" s="186"/>
      <c r="NRX124" s="186"/>
      <c r="NRY124" s="176"/>
      <c r="NRZ124" s="191"/>
      <c r="NSA124" s="186"/>
      <c r="NSB124" s="186"/>
      <c r="NSC124" s="176"/>
      <c r="NSD124" s="191"/>
      <c r="NSE124" s="186"/>
      <c r="NSF124" s="186"/>
      <c r="NSG124" s="176"/>
      <c r="NSH124" s="191"/>
      <c r="NSI124" s="186"/>
      <c r="NSJ124" s="186"/>
      <c r="NSK124" s="176"/>
      <c r="NSL124" s="191"/>
      <c r="NSM124" s="186"/>
      <c r="NSN124" s="186"/>
      <c r="NSO124" s="176"/>
      <c r="NSP124" s="191"/>
      <c r="NSQ124" s="186"/>
      <c r="NSR124" s="186"/>
      <c r="NSS124" s="176"/>
      <c r="NST124" s="191"/>
      <c r="NSU124" s="186"/>
      <c r="NSV124" s="186"/>
      <c r="NSW124" s="176"/>
      <c r="NSX124" s="191"/>
      <c r="NSY124" s="186"/>
      <c r="NSZ124" s="186"/>
      <c r="NTA124" s="176"/>
      <c r="NTB124" s="191"/>
      <c r="NTC124" s="186"/>
      <c r="NTD124" s="186"/>
      <c r="NTE124" s="176"/>
      <c r="NTF124" s="191"/>
      <c r="NTG124" s="186"/>
      <c r="NTH124" s="186"/>
      <c r="NTI124" s="176"/>
      <c r="NTJ124" s="191"/>
      <c r="NTK124" s="186"/>
      <c r="NTL124" s="186"/>
      <c r="NTM124" s="176"/>
      <c r="NTN124" s="191"/>
      <c r="NTO124" s="186"/>
      <c r="NTP124" s="186"/>
      <c r="NTQ124" s="176"/>
      <c r="NTR124" s="191"/>
      <c r="NTS124" s="186"/>
      <c r="NTT124" s="186"/>
      <c r="NTU124" s="176"/>
      <c r="NTV124" s="191"/>
      <c r="NTW124" s="186"/>
      <c r="NTX124" s="186"/>
      <c r="NTY124" s="176"/>
      <c r="NTZ124" s="191"/>
      <c r="NUA124" s="186"/>
      <c r="NUB124" s="186"/>
      <c r="NUC124" s="176"/>
      <c r="NUD124" s="191"/>
      <c r="NUE124" s="186"/>
      <c r="NUF124" s="186"/>
      <c r="NUG124" s="176"/>
      <c r="NUH124" s="191"/>
      <c r="NUI124" s="186"/>
      <c r="NUJ124" s="186"/>
      <c r="NUK124" s="176"/>
      <c r="NUL124" s="191"/>
      <c r="NUM124" s="186"/>
      <c r="NUN124" s="186"/>
      <c r="NUO124" s="176"/>
      <c r="NUP124" s="191"/>
      <c r="NUQ124" s="186"/>
      <c r="NUR124" s="186"/>
      <c r="NUS124" s="176"/>
      <c r="NUT124" s="191"/>
      <c r="NUU124" s="186"/>
      <c r="NUV124" s="186"/>
      <c r="NUW124" s="176"/>
      <c r="NUX124" s="191"/>
      <c r="NUY124" s="186"/>
      <c r="NUZ124" s="186"/>
      <c r="NVA124" s="176"/>
      <c r="NVB124" s="191"/>
      <c r="NVC124" s="186"/>
      <c r="NVD124" s="186"/>
      <c r="NVE124" s="176"/>
      <c r="NVF124" s="191"/>
      <c r="NVG124" s="186"/>
      <c r="NVH124" s="186"/>
      <c r="NVI124" s="176"/>
      <c r="NVJ124" s="191"/>
      <c r="NVK124" s="186"/>
      <c r="NVL124" s="186"/>
      <c r="NVM124" s="176"/>
      <c r="NVN124" s="191"/>
      <c r="NVO124" s="186"/>
      <c r="NVP124" s="186"/>
      <c r="NVQ124" s="176"/>
      <c r="NVR124" s="191"/>
      <c r="NVS124" s="186"/>
      <c r="NVT124" s="186"/>
      <c r="NVU124" s="176"/>
      <c r="NVV124" s="191"/>
      <c r="NVW124" s="186"/>
      <c r="NVX124" s="186"/>
      <c r="NVY124" s="176"/>
      <c r="NVZ124" s="191"/>
      <c r="NWA124" s="186"/>
      <c r="NWB124" s="186"/>
      <c r="NWC124" s="176"/>
      <c r="NWD124" s="191"/>
      <c r="NWE124" s="186"/>
      <c r="NWF124" s="186"/>
      <c r="NWG124" s="176"/>
      <c r="NWH124" s="191"/>
      <c r="NWI124" s="186"/>
      <c r="NWJ124" s="186"/>
      <c r="NWK124" s="176"/>
      <c r="NWL124" s="191"/>
      <c r="NWM124" s="186"/>
      <c r="NWN124" s="186"/>
      <c r="NWO124" s="176"/>
      <c r="NWP124" s="191"/>
      <c r="NWQ124" s="186"/>
      <c r="NWR124" s="186"/>
      <c r="NWS124" s="176"/>
      <c r="NWT124" s="191"/>
      <c r="NWU124" s="186"/>
      <c r="NWV124" s="186"/>
      <c r="NWW124" s="176"/>
      <c r="NWX124" s="191"/>
      <c r="NWY124" s="186"/>
      <c r="NWZ124" s="186"/>
      <c r="NXA124" s="176"/>
      <c r="NXB124" s="191"/>
      <c r="NXC124" s="186"/>
      <c r="NXD124" s="186"/>
      <c r="NXE124" s="176"/>
      <c r="NXF124" s="191"/>
      <c r="NXG124" s="186"/>
      <c r="NXH124" s="186"/>
      <c r="NXI124" s="176"/>
      <c r="NXJ124" s="191"/>
      <c r="NXK124" s="186"/>
      <c r="NXL124" s="186"/>
      <c r="NXM124" s="176"/>
      <c r="NXN124" s="191"/>
      <c r="NXO124" s="186"/>
      <c r="NXP124" s="186"/>
      <c r="NXQ124" s="176"/>
      <c r="NXR124" s="191"/>
      <c r="NXS124" s="186"/>
      <c r="NXT124" s="186"/>
      <c r="NXU124" s="176"/>
      <c r="NXV124" s="191"/>
      <c r="NXW124" s="186"/>
      <c r="NXX124" s="186"/>
      <c r="NXY124" s="176"/>
      <c r="NXZ124" s="191"/>
      <c r="NYA124" s="186"/>
      <c r="NYB124" s="186"/>
      <c r="NYC124" s="176"/>
      <c r="NYD124" s="191"/>
      <c r="NYE124" s="186"/>
      <c r="NYF124" s="186"/>
      <c r="NYG124" s="176"/>
      <c r="NYH124" s="191"/>
      <c r="NYI124" s="186"/>
      <c r="NYJ124" s="186"/>
      <c r="NYK124" s="176"/>
      <c r="NYL124" s="191"/>
      <c r="NYM124" s="186"/>
      <c r="NYN124" s="186"/>
      <c r="NYO124" s="176"/>
      <c r="NYP124" s="191"/>
      <c r="NYQ124" s="186"/>
      <c r="NYR124" s="186"/>
      <c r="NYS124" s="176"/>
      <c r="NYT124" s="191"/>
      <c r="NYU124" s="186"/>
      <c r="NYV124" s="186"/>
      <c r="NYW124" s="176"/>
      <c r="NYX124" s="191"/>
      <c r="NYY124" s="186"/>
      <c r="NYZ124" s="186"/>
      <c r="NZA124" s="176"/>
      <c r="NZB124" s="191"/>
      <c r="NZC124" s="186"/>
      <c r="NZD124" s="186"/>
      <c r="NZE124" s="176"/>
      <c r="NZF124" s="191"/>
      <c r="NZG124" s="186"/>
      <c r="NZH124" s="186"/>
      <c r="NZI124" s="176"/>
      <c r="NZJ124" s="191"/>
      <c r="NZK124" s="186"/>
      <c r="NZL124" s="186"/>
      <c r="NZM124" s="176"/>
      <c r="NZN124" s="191"/>
      <c r="NZO124" s="186"/>
      <c r="NZP124" s="186"/>
      <c r="NZQ124" s="176"/>
      <c r="NZR124" s="191"/>
      <c r="NZS124" s="186"/>
      <c r="NZT124" s="186"/>
      <c r="NZU124" s="176"/>
      <c r="NZV124" s="191"/>
      <c r="NZW124" s="186"/>
      <c r="NZX124" s="186"/>
      <c r="NZY124" s="176"/>
      <c r="NZZ124" s="191"/>
      <c r="OAA124" s="186"/>
      <c r="OAB124" s="186"/>
      <c r="OAC124" s="176"/>
      <c r="OAD124" s="191"/>
      <c r="OAE124" s="186"/>
      <c r="OAF124" s="186"/>
      <c r="OAG124" s="176"/>
      <c r="OAH124" s="191"/>
      <c r="OAI124" s="186"/>
      <c r="OAJ124" s="186"/>
      <c r="OAK124" s="176"/>
      <c r="OAL124" s="191"/>
      <c r="OAM124" s="186"/>
      <c r="OAN124" s="186"/>
      <c r="OAO124" s="176"/>
      <c r="OAP124" s="191"/>
      <c r="OAQ124" s="186"/>
      <c r="OAR124" s="186"/>
      <c r="OAS124" s="176"/>
      <c r="OAT124" s="191"/>
      <c r="OAU124" s="186"/>
      <c r="OAV124" s="186"/>
      <c r="OAW124" s="176"/>
      <c r="OAX124" s="191"/>
      <c r="OAY124" s="186"/>
      <c r="OAZ124" s="186"/>
      <c r="OBA124" s="176"/>
      <c r="OBB124" s="191"/>
      <c r="OBC124" s="186"/>
      <c r="OBD124" s="186"/>
      <c r="OBE124" s="176"/>
      <c r="OBF124" s="191"/>
      <c r="OBG124" s="186"/>
      <c r="OBH124" s="186"/>
      <c r="OBI124" s="176"/>
      <c r="OBJ124" s="191"/>
      <c r="OBK124" s="186"/>
      <c r="OBL124" s="186"/>
      <c r="OBM124" s="176"/>
      <c r="OBN124" s="191"/>
      <c r="OBO124" s="186"/>
      <c r="OBP124" s="186"/>
      <c r="OBQ124" s="176"/>
      <c r="OBR124" s="191"/>
      <c r="OBS124" s="186"/>
      <c r="OBT124" s="186"/>
      <c r="OBU124" s="176"/>
      <c r="OBV124" s="191"/>
      <c r="OBW124" s="186"/>
      <c r="OBX124" s="186"/>
      <c r="OBY124" s="176"/>
      <c r="OBZ124" s="191"/>
      <c r="OCA124" s="186"/>
      <c r="OCB124" s="186"/>
      <c r="OCC124" s="176"/>
      <c r="OCD124" s="191"/>
      <c r="OCE124" s="186"/>
      <c r="OCF124" s="186"/>
      <c r="OCG124" s="176"/>
      <c r="OCH124" s="191"/>
      <c r="OCI124" s="186"/>
      <c r="OCJ124" s="186"/>
      <c r="OCK124" s="176"/>
      <c r="OCL124" s="191"/>
      <c r="OCM124" s="186"/>
      <c r="OCN124" s="186"/>
      <c r="OCO124" s="176"/>
      <c r="OCP124" s="191"/>
      <c r="OCQ124" s="186"/>
      <c r="OCR124" s="186"/>
      <c r="OCS124" s="176"/>
      <c r="OCT124" s="191"/>
      <c r="OCU124" s="186"/>
      <c r="OCV124" s="186"/>
      <c r="OCW124" s="176"/>
      <c r="OCX124" s="191"/>
      <c r="OCY124" s="186"/>
      <c r="OCZ124" s="186"/>
      <c r="ODA124" s="176"/>
      <c r="ODB124" s="191"/>
      <c r="ODC124" s="186"/>
      <c r="ODD124" s="186"/>
      <c r="ODE124" s="176"/>
      <c r="ODF124" s="191"/>
      <c r="ODG124" s="186"/>
      <c r="ODH124" s="186"/>
      <c r="ODI124" s="176"/>
      <c r="ODJ124" s="191"/>
      <c r="ODK124" s="186"/>
      <c r="ODL124" s="186"/>
      <c r="ODM124" s="176"/>
      <c r="ODN124" s="191"/>
      <c r="ODO124" s="186"/>
      <c r="ODP124" s="186"/>
      <c r="ODQ124" s="176"/>
      <c r="ODR124" s="191"/>
      <c r="ODS124" s="186"/>
      <c r="ODT124" s="186"/>
      <c r="ODU124" s="176"/>
      <c r="ODV124" s="191"/>
      <c r="ODW124" s="186"/>
      <c r="ODX124" s="186"/>
      <c r="ODY124" s="176"/>
      <c r="ODZ124" s="191"/>
      <c r="OEA124" s="186"/>
      <c r="OEB124" s="186"/>
      <c r="OEC124" s="176"/>
      <c r="OED124" s="191"/>
      <c r="OEE124" s="186"/>
      <c r="OEF124" s="186"/>
      <c r="OEG124" s="176"/>
      <c r="OEH124" s="191"/>
      <c r="OEI124" s="186"/>
      <c r="OEJ124" s="186"/>
      <c r="OEK124" s="176"/>
      <c r="OEL124" s="191"/>
      <c r="OEM124" s="186"/>
      <c r="OEN124" s="186"/>
      <c r="OEO124" s="176"/>
      <c r="OEP124" s="191"/>
      <c r="OEQ124" s="186"/>
      <c r="OER124" s="186"/>
      <c r="OES124" s="176"/>
      <c r="OET124" s="191"/>
      <c r="OEU124" s="186"/>
      <c r="OEV124" s="186"/>
      <c r="OEW124" s="176"/>
      <c r="OEX124" s="191"/>
      <c r="OEY124" s="186"/>
      <c r="OEZ124" s="186"/>
      <c r="OFA124" s="176"/>
      <c r="OFB124" s="191"/>
      <c r="OFC124" s="186"/>
      <c r="OFD124" s="186"/>
      <c r="OFE124" s="176"/>
      <c r="OFF124" s="191"/>
      <c r="OFG124" s="186"/>
      <c r="OFH124" s="186"/>
      <c r="OFI124" s="176"/>
      <c r="OFJ124" s="191"/>
      <c r="OFK124" s="186"/>
      <c r="OFL124" s="186"/>
      <c r="OFM124" s="176"/>
      <c r="OFN124" s="191"/>
      <c r="OFO124" s="186"/>
      <c r="OFP124" s="186"/>
      <c r="OFQ124" s="176"/>
      <c r="OFR124" s="191"/>
      <c r="OFS124" s="186"/>
      <c r="OFT124" s="186"/>
      <c r="OFU124" s="176"/>
      <c r="OFV124" s="191"/>
      <c r="OFW124" s="186"/>
      <c r="OFX124" s="186"/>
      <c r="OFY124" s="176"/>
      <c r="OFZ124" s="191"/>
      <c r="OGA124" s="186"/>
      <c r="OGB124" s="186"/>
      <c r="OGC124" s="176"/>
      <c r="OGD124" s="191"/>
      <c r="OGE124" s="186"/>
      <c r="OGF124" s="186"/>
      <c r="OGG124" s="176"/>
      <c r="OGH124" s="191"/>
      <c r="OGI124" s="186"/>
      <c r="OGJ124" s="186"/>
      <c r="OGK124" s="176"/>
      <c r="OGL124" s="191"/>
      <c r="OGM124" s="186"/>
      <c r="OGN124" s="186"/>
      <c r="OGO124" s="176"/>
      <c r="OGP124" s="191"/>
      <c r="OGQ124" s="186"/>
      <c r="OGR124" s="186"/>
      <c r="OGS124" s="176"/>
      <c r="OGT124" s="191"/>
      <c r="OGU124" s="186"/>
      <c r="OGV124" s="186"/>
      <c r="OGW124" s="176"/>
      <c r="OGX124" s="191"/>
      <c r="OGY124" s="186"/>
      <c r="OGZ124" s="186"/>
      <c r="OHA124" s="176"/>
      <c r="OHB124" s="191"/>
      <c r="OHC124" s="186"/>
      <c r="OHD124" s="186"/>
      <c r="OHE124" s="176"/>
      <c r="OHF124" s="191"/>
      <c r="OHG124" s="186"/>
      <c r="OHH124" s="186"/>
      <c r="OHI124" s="176"/>
      <c r="OHJ124" s="191"/>
      <c r="OHK124" s="186"/>
      <c r="OHL124" s="186"/>
      <c r="OHM124" s="176"/>
      <c r="OHN124" s="191"/>
      <c r="OHO124" s="186"/>
      <c r="OHP124" s="186"/>
      <c r="OHQ124" s="176"/>
      <c r="OHR124" s="191"/>
      <c r="OHS124" s="186"/>
      <c r="OHT124" s="186"/>
      <c r="OHU124" s="176"/>
      <c r="OHV124" s="191"/>
      <c r="OHW124" s="186"/>
      <c r="OHX124" s="186"/>
      <c r="OHY124" s="176"/>
      <c r="OHZ124" s="191"/>
      <c r="OIA124" s="186"/>
      <c r="OIB124" s="186"/>
      <c r="OIC124" s="176"/>
      <c r="OID124" s="191"/>
      <c r="OIE124" s="186"/>
      <c r="OIF124" s="186"/>
      <c r="OIG124" s="176"/>
      <c r="OIH124" s="191"/>
      <c r="OII124" s="186"/>
      <c r="OIJ124" s="186"/>
      <c r="OIK124" s="176"/>
      <c r="OIL124" s="191"/>
      <c r="OIM124" s="186"/>
      <c r="OIN124" s="186"/>
      <c r="OIO124" s="176"/>
      <c r="OIP124" s="191"/>
      <c r="OIQ124" s="186"/>
      <c r="OIR124" s="186"/>
      <c r="OIS124" s="176"/>
      <c r="OIT124" s="191"/>
      <c r="OIU124" s="186"/>
      <c r="OIV124" s="186"/>
      <c r="OIW124" s="176"/>
      <c r="OIX124" s="191"/>
      <c r="OIY124" s="186"/>
      <c r="OIZ124" s="186"/>
      <c r="OJA124" s="176"/>
      <c r="OJB124" s="191"/>
      <c r="OJC124" s="186"/>
      <c r="OJD124" s="186"/>
      <c r="OJE124" s="176"/>
      <c r="OJF124" s="191"/>
      <c r="OJG124" s="186"/>
      <c r="OJH124" s="186"/>
      <c r="OJI124" s="176"/>
      <c r="OJJ124" s="191"/>
      <c r="OJK124" s="186"/>
      <c r="OJL124" s="186"/>
      <c r="OJM124" s="176"/>
      <c r="OJN124" s="191"/>
      <c r="OJO124" s="186"/>
      <c r="OJP124" s="186"/>
      <c r="OJQ124" s="176"/>
      <c r="OJR124" s="191"/>
      <c r="OJS124" s="186"/>
      <c r="OJT124" s="186"/>
      <c r="OJU124" s="176"/>
      <c r="OJV124" s="191"/>
      <c r="OJW124" s="186"/>
      <c r="OJX124" s="186"/>
      <c r="OJY124" s="176"/>
      <c r="OJZ124" s="191"/>
      <c r="OKA124" s="186"/>
      <c r="OKB124" s="186"/>
      <c r="OKC124" s="176"/>
      <c r="OKD124" s="191"/>
      <c r="OKE124" s="186"/>
      <c r="OKF124" s="186"/>
      <c r="OKG124" s="176"/>
      <c r="OKH124" s="191"/>
      <c r="OKI124" s="186"/>
      <c r="OKJ124" s="186"/>
      <c r="OKK124" s="176"/>
      <c r="OKL124" s="191"/>
      <c r="OKM124" s="186"/>
      <c r="OKN124" s="186"/>
      <c r="OKO124" s="176"/>
      <c r="OKP124" s="191"/>
      <c r="OKQ124" s="186"/>
      <c r="OKR124" s="186"/>
      <c r="OKS124" s="176"/>
      <c r="OKT124" s="191"/>
      <c r="OKU124" s="186"/>
      <c r="OKV124" s="186"/>
      <c r="OKW124" s="176"/>
      <c r="OKX124" s="191"/>
      <c r="OKY124" s="186"/>
      <c r="OKZ124" s="186"/>
      <c r="OLA124" s="176"/>
      <c r="OLB124" s="191"/>
      <c r="OLC124" s="186"/>
      <c r="OLD124" s="186"/>
      <c r="OLE124" s="176"/>
      <c r="OLF124" s="191"/>
      <c r="OLG124" s="186"/>
      <c r="OLH124" s="186"/>
      <c r="OLI124" s="176"/>
      <c r="OLJ124" s="191"/>
      <c r="OLK124" s="186"/>
      <c r="OLL124" s="186"/>
      <c r="OLM124" s="176"/>
      <c r="OLN124" s="191"/>
      <c r="OLO124" s="186"/>
      <c r="OLP124" s="186"/>
      <c r="OLQ124" s="176"/>
      <c r="OLR124" s="191"/>
      <c r="OLS124" s="186"/>
      <c r="OLT124" s="186"/>
      <c r="OLU124" s="176"/>
      <c r="OLV124" s="191"/>
      <c r="OLW124" s="186"/>
      <c r="OLX124" s="186"/>
      <c r="OLY124" s="176"/>
      <c r="OLZ124" s="191"/>
      <c r="OMA124" s="186"/>
      <c r="OMB124" s="186"/>
      <c r="OMC124" s="176"/>
      <c r="OMD124" s="191"/>
      <c r="OME124" s="186"/>
      <c r="OMF124" s="186"/>
      <c r="OMG124" s="176"/>
      <c r="OMH124" s="191"/>
      <c r="OMI124" s="186"/>
      <c r="OMJ124" s="186"/>
      <c r="OMK124" s="176"/>
      <c r="OML124" s="191"/>
      <c r="OMM124" s="186"/>
      <c r="OMN124" s="186"/>
      <c r="OMO124" s="176"/>
      <c r="OMP124" s="191"/>
      <c r="OMQ124" s="186"/>
      <c r="OMR124" s="186"/>
      <c r="OMS124" s="176"/>
      <c r="OMT124" s="191"/>
      <c r="OMU124" s="186"/>
      <c r="OMV124" s="186"/>
      <c r="OMW124" s="176"/>
      <c r="OMX124" s="191"/>
      <c r="OMY124" s="186"/>
      <c r="OMZ124" s="186"/>
      <c r="ONA124" s="176"/>
      <c r="ONB124" s="191"/>
      <c r="ONC124" s="186"/>
      <c r="OND124" s="186"/>
      <c r="ONE124" s="176"/>
      <c r="ONF124" s="191"/>
      <c r="ONG124" s="186"/>
      <c r="ONH124" s="186"/>
      <c r="ONI124" s="176"/>
      <c r="ONJ124" s="191"/>
      <c r="ONK124" s="186"/>
      <c r="ONL124" s="186"/>
      <c r="ONM124" s="176"/>
      <c r="ONN124" s="191"/>
      <c r="ONO124" s="186"/>
      <c r="ONP124" s="186"/>
      <c r="ONQ124" s="176"/>
      <c r="ONR124" s="191"/>
      <c r="ONS124" s="186"/>
      <c r="ONT124" s="186"/>
      <c r="ONU124" s="176"/>
      <c r="ONV124" s="191"/>
      <c r="ONW124" s="186"/>
      <c r="ONX124" s="186"/>
      <c r="ONY124" s="176"/>
      <c r="ONZ124" s="191"/>
      <c r="OOA124" s="186"/>
      <c r="OOB124" s="186"/>
      <c r="OOC124" s="176"/>
      <c r="OOD124" s="191"/>
      <c r="OOE124" s="186"/>
      <c r="OOF124" s="186"/>
      <c r="OOG124" s="176"/>
      <c r="OOH124" s="191"/>
      <c r="OOI124" s="186"/>
      <c r="OOJ124" s="186"/>
      <c r="OOK124" s="176"/>
      <c r="OOL124" s="191"/>
      <c r="OOM124" s="186"/>
      <c r="OON124" s="186"/>
      <c r="OOO124" s="176"/>
      <c r="OOP124" s="191"/>
      <c r="OOQ124" s="186"/>
      <c r="OOR124" s="186"/>
      <c r="OOS124" s="176"/>
      <c r="OOT124" s="191"/>
      <c r="OOU124" s="186"/>
      <c r="OOV124" s="186"/>
      <c r="OOW124" s="176"/>
      <c r="OOX124" s="191"/>
      <c r="OOY124" s="186"/>
      <c r="OOZ124" s="186"/>
      <c r="OPA124" s="176"/>
      <c r="OPB124" s="191"/>
      <c r="OPC124" s="186"/>
      <c r="OPD124" s="186"/>
      <c r="OPE124" s="176"/>
      <c r="OPF124" s="191"/>
      <c r="OPG124" s="186"/>
      <c r="OPH124" s="186"/>
      <c r="OPI124" s="176"/>
      <c r="OPJ124" s="191"/>
      <c r="OPK124" s="186"/>
      <c r="OPL124" s="186"/>
      <c r="OPM124" s="176"/>
      <c r="OPN124" s="191"/>
      <c r="OPO124" s="186"/>
      <c r="OPP124" s="186"/>
      <c r="OPQ124" s="176"/>
      <c r="OPR124" s="191"/>
      <c r="OPS124" s="186"/>
      <c r="OPT124" s="186"/>
      <c r="OPU124" s="176"/>
      <c r="OPV124" s="191"/>
      <c r="OPW124" s="186"/>
      <c r="OPX124" s="186"/>
      <c r="OPY124" s="176"/>
      <c r="OPZ124" s="191"/>
      <c r="OQA124" s="186"/>
      <c r="OQB124" s="186"/>
      <c r="OQC124" s="176"/>
      <c r="OQD124" s="191"/>
      <c r="OQE124" s="186"/>
      <c r="OQF124" s="186"/>
      <c r="OQG124" s="176"/>
      <c r="OQH124" s="191"/>
      <c r="OQI124" s="186"/>
      <c r="OQJ124" s="186"/>
      <c r="OQK124" s="176"/>
      <c r="OQL124" s="191"/>
      <c r="OQM124" s="186"/>
      <c r="OQN124" s="186"/>
      <c r="OQO124" s="176"/>
      <c r="OQP124" s="191"/>
      <c r="OQQ124" s="186"/>
      <c r="OQR124" s="186"/>
      <c r="OQS124" s="176"/>
      <c r="OQT124" s="191"/>
      <c r="OQU124" s="186"/>
      <c r="OQV124" s="186"/>
      <c r="OQW124" s="176"/>
      <c r="OQX124" s="191"/>
      <c r="OQY124" s="186"/>
      <c r="OQZ124" s="186"/>
      <c r="ORA124" s="176"/>
      <c r="ORB124" s="191"/>
      <c r="ORC124" s="186"/>
      <c r="ORD124" s="186"/>
      <c r="ORE124" s="176"/>
      <c r="ORF124" s="191"/>
      <c r="ORG124" s="186"/>
      <c r="ORH124" s="186"/>
      <c r="ORI124" s="176"/>
      <c r="ORJ124" s="191"/>
      <c r="ORK124" s="186"/>
      <c r="ORL124" s="186"/>
      <c r="ORM124" s="176"/>
      <c r="ORN124" s="191"/>
      <c r="ORO124" s="186"/>
      <c r="ORP124" s="186"/>
      <c r="ORQ124" s="176"/>
      <c r="ORR124" s="191"/>
      <c r="ORS124" s="186"/>
      <c r="ORT124" s="186"/>
      <c r="ORU124" s="176"/>
      <c r="ORV124" s="191"/>
      <c r="ORW124" s="186"/>
      <c r="ORX124" s="186"/>
      <c r="ORY124" s="176"/>
      <c r="ORZ124" s="191"/>
      <c r="OSA124" s="186"/>
      <c r="OSB124" s="186"/>
      <c r="OSC124" s="176"/>
      <c r="OSD124" s="191"/>
      <c r="OSE124" s="186"/>
      <c r="OSF124" s="186"/>
      <c r="OSG124" s="176"/>
      <c r="OSH124" s="191"/>
      <c r="OSI124" s="186"/>
      <c r="OSJ124" s="186"/>
      <c r="OSK124" s="176"/>
      <c r="OSL124" s="191"/>
      <c r="OSM124" s="186"/>
      <c r="OSN124" s="186"/>
      <c r="OSO124" s="176"/>
      <c r="OSP124" s="191"/>
      <c r="OSQ124" s="186"/>
      <c r="OSR124" s="186"/>
      <c r="OSS124" s="176"/>
      <c r="OST124" s="191"/>
      <c r="OSU124" s="186"/>
      <c r="OSV124" s="186"/>
      <c r="OSW124" s="176"/>
      <c r="OSX124" s="191"/>
      <c r="OSY124" s="186"/>
      <c r="OSZ124" s="186"/>
      <c r="OTA124" s="176"/>
      <c r="OTB124" s="191"/>
      <c r="OTC124" s="186"/>
      <c r="OTD124" s="186"/>
      <c r="OTE124" s="176"/>
      <c r="OTF124" s="191"/>
      <c r="OTG124" s="186"/>
      <c r="OTH124" s="186"/>
      <c r="OTI124" s="176"/>
      <c r="OTJ124" s="191"/>
      <c r="OTK124" s="186"/>
      <c r="OTL124" s="186"/>
      <c r="OTM124" s="176"/>
      <c r="OTN124" s="191"/>
      <c r="OTO124" s="186"/>
      <c r="OTP124" s="186"/>
      <c r="OTQ124" s="176"/>
      <c r="OTR124" s="191"/>
      <c r="OTS124" s="186"/>
      <c r="OTT124" s="186"/>
      <c r="OTU124" s="176"/>
      <c r="OTV124" s="191"/>
      <c r="OTW124" s="186"/>
      <c r="OTX124" s="186"/>
      <c r="OTY124" s="176"/>
      <c r="OTZ124" s="191"/>
      <c r="OUA124" s="186"/>
      <c r="OUB124" s="186"/>
      <c r="OUC124" s="176"/>
      <c r="OUD124" s="191"/>
      <c r="OUE124" s="186"/>
      <c r="OUF124" s="186"/>
      <c r="OUG124" s="176"/>
      <c r="OUH124" s="191"/>
      <c r="OUI124" s="186"/>
      <c r="OUJ124" s="186"/>
      <c r="OUK124" s="176"/>
      <c r="OUL124" s="191"/>
      <c r="OUM124" s="186"/>
      <c r="OUN124" s="186"/>
      <c r="OUO124" s="176"/>
      <c r="OUP124" s="191"/>
      <c r="OUQ124" s="186"/>
      <c r="OUR124" s="186"/>
      <c r="OUS124" s="176"/>
      <c r="OUT124" s="191"/>
      <c r="OUU124" s="186"/>
      <c r="OUV124" s="186"/>
      <c r="OUW124" s="176"/>
      <c r="OUX124" s="191"/>
      <c r="OUY124" s="186"/>
      <c r="OUZ124" s="186"/>
      <c r="OVA124" s="176"/>
      <c r="OVB124" s="191"/>
      <c r="OVC124" s="186"/>
      <c r="OVD124" s="186"/>
      <c r="OVE124" s="176"/>
      <c r="OVF124" s="191"/>
      <c r="OVG124" s="186"/>
      <c r="OVH124" s="186"/>
      <c r="OVI124" s="176"/>
      <c r="OVJ124" s="191"/>
      <c r="OVK124" s="186"/>
      <c r="OVL124" s="186"/>
      <c r="OVM124" s="176"/>
      <c r="OVN124" s="191"/>
      <c r="OVO124" s="186"/>
      <c r="OVP124" s="186"/>
      <c r="OVQ124" s="176"/>
      <c r="OVR124" s="191"/>
      <c r="OVS124" s="186"/>
      <c r="OVT124" s="186"/>
      <c r="OVU124" s="176"/>
      <c r="OVV124" s="191"/>
      <c r="OVW124" s="186"/>
      <c r="OVX124" s="186"/>
      <c r="OVY124" s="176"/>
      <c r="OVZ124" s="191"/>
      <c r="OWA124" s="186"/>
      <c r="OWB124" s="186"/>
      <c r="OWC124" s="176"/>
      <c r="OWD124" s="191"/>
      <c r="OWE124" s="186"/>
      <c r="OWF124" s="186"/>
      <c r="OWG124" s="176"/>
      <c r="OWH124" s="191"/>
      <c r="OWI124" s="186"/>
      <c r="OWJ124" s="186"/>
      <c r="OWK124" s="176"/>
      <c r="OWL124" s="191"/>
      <c r="OWM124" s="186"/>
      <c r="OWN124" s="186"/>
      <c r="OWO124" s="176"/>
      <c r="OWP124" s="191"/>
      <c r="OWQ124" s="186"/>
      <c r="OWR124" s="186"/>
      <c r="OWS124" s="176"/>
      <c r="OWT124" s="191"/>
      <c r="OWU124" s="186"/>
      <c r="OWV124" s="186"/>
      <c r="OWW124" s="176"/>
      <c r="OWX124" s="191"/>
      <c r="OWY124" s="186"/>
      <c r="OWZ124" s="186"/>
      <c r="OXA124" s="176"/>
      <c r="OXB124" s="191"/>
      <c r="OXC124" s="186"/>
      <c r="OXD124" s="186"/>
      <c r="OXE124" s="176"/>
      <c r="OXF124" s="191"/>
      <c r="OXG124" s="186"/>
      <c r="OXH124" s="186"/>
      <c r="OXI124" s="176"/>
      <c r="OXJ124" s="191"/>
      <c r="OXK124" s="186"/>
      <c r="OXL124" s="186"/>
      <c r="OXM124" s="176"/>
      <c r="OXN124" s="191"/>
      <c r="OXO124" s="186"/>
      <c r="OXP124" s="186"/>
      <c r="OXQ124" s="176"/>
      <c r="OXR124" s="191"/>
      <c r="OXS124" s="186"/>
      <c r="OXT124" s="186"/>
      <c r="OXU124" s="176"/>
      <c r="OXV124" s="191"/>
      <c r="OXW124" s="186"/>
      <c r="OXX124" s="186"/>
      <c r="OXY124" s="176"/>
      <c r="OXZ124" s="191"/>
      <c r="OYA124" s="186"/>
      <c r="OYB124" s="186"/>
      <c r="OYC124" s="176"/>
      <c r="OYD124" s="191"/>
      <c r="OYE124" s="186"/>
      <c r="OYF124" s="186"/>
      <c r="OYG124" s="176"/>
      <c r="OYH124" s="191"/>
      <c r="OYI124" s="186"/>
      <c r="OYJ124" s="186"/>
      <c r="OYK124" s="176"/>
      <c r="OYL124" s="191"/>
      <c r="OYM124" s="186"/>
      <c r="OYN124" s="186"/>
      <c r="OYO124" s="176"/>
      <c r="OYP124" s="191"/>
      <c r="OYQ124" s="186"/>
      <c r="OYR124" s="186"/>
      <c r="OYS124" s="176"/>
      <c r="OYT124" s="191"/>
      <c r="OYU124" s="186"/>
      <c r="OYV124" s="186"/>
      <c r="OYW124" s="176"/>
      <c r="OYX124" s="191"/>
      <c r="OYY124" s="186"/>
      <c r="OYZ124" s="186"/>
      <c r="OZA124" s="176"/>
      <c r="OZB124" s="191"/>
      <c r="OZC124" s="186"/>
      <c r="OZD124" s="186"/>
      <c r="OZE124" s="176"/>
      <c r="OZF124" s="191"/>
      <c r="OZG124" s="186"/>
      <c r="OZH124" s="186"/>
      <c r="OZI124" s="176"/>
      <c r="OZJ124" s="191"/>
      <c r="OZK124" s="186"/>
      <c r="OZL124" s="186"/>
      <c r="OZM124" s="176"/>
      <c r="OZN124" s="191"/>
      <c r="OZO124" s="186"/>
      <c r="OZP124" s="186"/>
      <c r="OZQ124" s="176"/>
      <c r="OZR124" s="191"/>
      <c r="OZS124" s="186"/>
      <c r="OZT124" s="186"/>
      <c r="OZU124" s="176"/>
      <c r="OZV124" s="191"/>
      <c r="OZW124" s="186"/>
      <c r="OZX124" s="186"/>
      <c r="OZY124" s="176"/>
      <c r="OZZ124" s="191"/>
      <c r="PAA124" s="186"/>
      <c r="PAB124" s="186"/>
      <c r="PAC124" s="176"/>
      <c r="PAD124" s="191"/>
      <c r="PAE124" s="186"/>
      <c r="PAF124" s="186"/>
      <c r="PAG124" s="176"/>
      <c r="PAH124" s="191"/>
      <c r="PAI124" s="186"/>
      <c r="PAJ124" s="186"/>
      <c r="PAK124" s="176"/>
      <c r="PAL124" s="191"/>
      <c r="PAM124" s="186"/>
      <c r="PAN124" s="186"/>
      <c r="PAO124" s="176"/>
      <c r="PAP124" s="191"/>
      <c r="PAQ124" s="186"/>
      <c r="PAR124" s="186"/>
      <c r="PAS124" s="176"/>
      <c r="PAT124" s="191"/>
      <c r="PAU124" s="186"/>
      <c r="PAV124" s="186"/>
      <c r="PAW124" s="176"/>
      <c r="PAX124" s="191"/>
      <c r="PAY124" s="186"/>
      <c r="PAZ124" s="186"/>
      <c r="PBA124" s="176"/>
      <c r="PBB124" s="191"/>
      <c r="PBC124" s="186"/>
      <c r="PBD124" s="186"/>
      <c r="PBE124" s="176"/>
      <c r="PBF124" s="191"/>
      <c r="PBG124" s="186"/>
      <c r="PBH124" s="186"/>
      <c r="PBI124" s="176"/>
      <c r="PBJ124" s="191"/>
      <c r="PBK124" s="186"/>
      <c r="PBL124" s="186"/>
      <c r="PBM124" s="176"/>
      <c r="PBN124" s="191"/>
      <c r="PBO124" s="186"/>
      <c r="PBP124" s="186"/>
      <c r="PBQ124" s="176"/>
      <c r="PBR124" s="191"/>
      <c r="PBS124" s="186"/>
      <c r="PBT124" s="186"/>
      <c r="PBU124" s="176"/>
      <c r="PBV124" s="191"/>
      <c r="PBW124" s="186"/>
      <c r="PBX124" s="186"/>
      <c r="PBY124" s="176"/>
      <c r="PBZ124" s="191"/>
      <c r="PCA124" s="186"/>
      <c r="PCB124" s="186"/>
      <c r="PCC124" s="176"/>
      <c r="PCD124" s="191"/>
      <c r="PCE124" s="186"/>
      <c r="PCF124" s="186"/>
      <c r="PCG124" s="176"/>
      <c r="PCH124" s="191"/>
      <c r="PCI124" s="186"/>
      <c r="PCJ124" s="186"/>
      <c r="PCK124" s="176"/>
      <c r="PCL124" s="191"/>
      <c r="PCM124" s="186"/>
      <c r="PCN124" s="186"/>
      <c r="PCO124" s="176"/>
      <c r="PCP124" s="191"/>
      <c r="PCQ124" s="186"/>
      <c r="PCR124" s="186"/>
      <c r="PCS124" s="176"/>
      <c r="PCT124" s="191"/>
      <c r="PCU124" s="186"/>
      <c r="PCV124" s="186"/>
      <c r="PCW124" s="176"/>
      <c r="PCX124" s="191"/>
      <c r="PCY124" s="186"/>
      <c r="PCZ124" s="186"/>
      <c r="PDA124" s="176"/>
      <c r="PDB124" s="191"/>
      <c r="PDC124" s="186"/>
      <c r="PDD124" s="186"/>
      <c r="PDE124" s="176"/>
      <c r="PDF124" s="191"/>
      <c r="PDG124" s="186"/>
      <c r="PDH124" s="186"/>
      <c r="PDI124" s="176"/>
      <c r="PDJ124" s="191"/>
      <c r="PDK124" s="186"/>
      <c r="PDL124" s="186"/>
      <c r="PDM124" s="176"/>
      <c r="PDN124" s="191"/>
      <c r="PDO124" s="186"/>
      <c r="PDP124" s="186"/>
      <c r="PDQ124" s="176"/>
      <c r="PDR124" s="191"/>
      <c r="PDS124" s="186"/>
      <c r="PDT124" s="186"/>
      <c r="PDU124" s="176"/>
      <c r="PDV124" s="191"/>
      <c r="PDW124" s="186"/>
      <c r="PDX124" s="186"/>
      <c r="PDY124" s="176"/>
      <c r="PDZ124" s="191"/>
      <c r="PEA124" s="186"/>
      <c r="PEB124" s="186"/>
      <c r="PEC124" s="176"/>
      <c r="PED124" s="191"/>
      <c r="PEE124" s="186"/>
      <c r="PEF124" s="186"/>
      <c r="PEG124" s="176"/>
      <c r="PEH124" s="191"/>
      <c r="PEI124" s="186"/>
      <c r="PEJ124" s="186"/>
      <c r="PEK124" s="176"/>
      <c r="PEL124" s="191"/>
      <c r="PEM124" s="186"/>
      <c r="PEN124" s="186"/>
      <c r="PEO124" s="176"/>
      <c r="PEP124" s="191"/>
      <c r="PEQ124" s="186"/>
      <c r="PER124" s="186"/>
      <c r="PES124" s="176"/>
      <c r="PET124" s="191"/>
      <c r="PEU124" s="186"/>
      <c r="PEV124" s="186"/>
      <c r="PEW124" s="176"/>
      <c r="PEX124" s="191"/>
      <c r="PEY124" s="186"/>
      <c r="PEZ124" s="186"/>
      <c r="PFA124" s="176"/>
      <c r="PFB124" s="191"/>
      <c r="PFC124" s="186"/>
      <c r="PFD124" s="186"/>
      <c r="PFE124" s="176"/>
      <c r="PFF124" s="191"/>
      <c r="PFG124" s="186"/>
      <c r="PFH124" s="186"/>
      <c r="PFI124" s="176"/>
      <c r="PFJ124" s="191"/>
      <c r="PFK124" s="186"/>
      <c r="PFL124" s="186"/>
      <c r="PFM124" s="176"/>
      <c r="PFN124" s="191"/>
      <c r="PFO124" s="186"/>
      <c r="PFP124" s="186"/>
      <c r="PFQ124" s="176"/>
      <c r="PFR124" s="191"/>
      <c r="PFS124" s="186"/>
      <c r="PFT124" s="186"/>
      <c r="PFU124" s="176"/>
      <c r="PFV124" s="191"/>
      <c r="PFW124" s="186"/>
      <c r="PFX124" s="186"/>
      <c r="PFY124" s="176"/>
      <c r="PFZ124" s="191"/>
      <c r="PGA124" s="186"/>
      <c r="PGB124" s="186"/>
      <c r="PGC124" s="176"/>
      <c r="PGD124" s="191"/>
      <c r="PGE124" s="186"/>
      <c r="PGF124" s="186"/>
      <c r="PGG124" s="176"/>
      <c r="PGH124" s="191"/>
      <c r="PGI124" s="186"/>
      <c r="PGJ124" s="186"/>
      <c r="PGK124" s="176"/>
      <c r="PGL124" s="191"/>
      <c r="PGM124" s="186"/>
      <c r="PGN124" s="186"/>
      <c r="PGO124" s="176"/>
      <c r="PGP124" s="191"/>
      <c r="PGQ124" s="186"/>
      <c r="PGR124" s="186"/>
      <c r="PGS124" s="176"/>
      <c r="PGT124" s="191"/>
      <c r="PGU124" s="186"/>
      <c r="PGV124" s="186"/>
      <c r="PGW124" s="176"/>
      <c r="PGX124" s="191"/>
      <c r="PGY124" s="186"/>
      <c r="PGZ124" s="186"/>
      <c r="PHA124" s="176"/>
      <c r="PHB124" s="191"/>
      <c r="PHC124" s="186"/>
      <c r="PHD124" s="186"/>
      <c r="PHE124" s="176"/>
      <c r="PHF124" s="191"/>
      <c r="PHG124" s="186"/>
      <c r="PHH124" s="186"/>
      <c r="PHI124" s="176"/>
      <c r="PHJ124" s="191"/>
      <c r="PHK124" s="186"/>
      <c r="PHL124" s="186"/>
      <c r="PHM124" s="176"/>
      <c r="PHN124" s="191"/>
      <c r="PHO124" s="186"/>
      <c r="PHP124" s="186"/>
      <c r="PHQ124" s="176"/>
      <c r="PHR124" s="191"/>
      <c r="PHS124" s="186"/>
      <c r="PHT124" s="186"/>
      <c r="PHU124" s="176"/>
      <c r="PHV124" s="191"/>
      <c r="PHW124" s="186"/>
      <c r="PHX124" s="186"/>
      <c r="PHY124" s="176"/>
      <c r="PHZ124" s="191"/>
      <c r="PIA124" s="186"/>
      <c r="PIB124" s="186"/>
      <c r="PIC124" s="176"/>
      <c r="PID124" s="191"/>
      <c r="PIE124" s="186"/>
      <c r="PIF124" s="186"/>
      <c r="PIG124" s="176"/>
      <c r="PIH124" s="191"/>
      <c r="PII124" s="186"/>
      <c r="PIJ124" s="186"/>
      <c r="PIK124" s="176"/>
      <c r="PIL124" s="191"/>
      <c r="PIM124" s="186"/>
      <c r="PIN124" s="186"/>
      <c r="PIO124" s="176"/>
      <c r="PIP124" s="191"/>
      <c r="PIQ124" s="186"/>
      <c r="PIR124" s="186"/>
      <c r="PIS124" s="176"/>
      <c r="PIT124" s="191"/>
      <c r="PIU124" s="186"/>
      <c r="PIV124" s="186"/>
      <c r="PIW124" s="176"/>
      <c r="PIX124" s="191"/>
      <c r="PIY124" s="186"/>
      <c r="PIZ124" s="186"/>
      <c r="PJA124" s="176"/>
      <c r="PJB124" s="191"/>
      <c r="PJC124" s="186"/>
      <c r="PJD124" s="186"/>
      <c r="PJE124" s="176"/>
      <c r="PJF124" s="191"/>
      <c r="PJG124" s="186"/>
      <c r="PJH124" s="186"/>
      <c r="PJI124" s="176"/>
      <c r="PJJ124" s="191"/>
      <c r="PJK124" s="186"/>
      <c r="PJL124" s="186"/>
      <c r="PJM124" s="176"/>
      <c r="PJN124" s="191"/>
      <c r="PJO124" s="186"/>
      <c r="PJP124" s="186"/>
      <c r="PJQ124" s="176"/>
      <c r="PJR124" s="191"/>
      <c r="PJS124" s="186"/>
      <c r="PJT124" s="186"/>
      <c r="PJU124" s="176"/>
      <c r="PJV124" s="191"/>
      <c r="PJW124" s="186"/>
      <c r="PJX124" s="186"/>
      <c r="PJY124" s="176"/>
      <c r="PJZ124" s="191"/>
      <c r="PKA124" s="186"/>
      <c r="PKB124" s="186"/>
      <c r="PKC124" s="176"/>
      <c r="PKD124" s="191"/>
      <c r="PKE124" s="186"/>
      <c r="PKF124" s="186"/>
      <c r="PKG124" s="176"/>
      <c r="PKH124" s="191"/>
      <c r="PKI124" s="186"/>
      <c r="PKJ124" s="186"/>
      <c r="PKK124" s="176"/>
      <c r="PKL124" s="191"/>
      <c r="PKM124" s="186"/>
      <c r="PKN124" s="186"/>
      <c r="PKO124" s="176"/>
      <c r="PKP124" s="191"/>
      <c r="PKQ124" s="186"/>
      <c r="PKR124" s="186"/>
      <c r="PKS124" s="176"/>
      <c r="PKT124" s="191"/>
      <c r="PKU124" s="186"/>
      <c r="PKV124" s="186"/>
      <c r="PKW124" s="176"/>
      <c r="PKX124" s="191"/>
      <c r="PKY124" s="186"/>
      <c r="PKZ124" s="186"/>
      <c r="PLA124" s="176"/>
      <c r="PLB124" s="191"/>
      <c r="PLC124" s="186"/>
      <c r="PLD124" s="186"/>
      <c r="PLE124" s="176"/>
      <c r="PLF124" s="191"/>
      <c r="PLG124" s="186"/>
      <c r="PLH124" s="186"/>
      <c r="PLI124" s="176"/>
      <c r="PLJ124" s="191"/>
      <c r="PLK124" s="186"/>
      <c r="PLL124" s="186"/>
      <c r="PLM124" s="176"/>
      <c r="PLN124" s="191"/>
      <c r="PLO124" s="186"/>
      <c r="PLP124" s="186"/>
      <c r="PLQ124" s="176"/>
      <c r="PLR124" s="191"/>
      <c r="PLS124" s="186"/>
      <c r="PLT124" s="186"/>
      <c r="PLU124" s="176"/>
      <c r="PLV124" s="191"/>
      <c r="PLW124" s="186"/>
      <c r="PLX124" s="186"/>
      <c r="PLY124" s="176"/>
      <c r="PLZ124" s="191"/>
      <c r="PMA124" s="186"/>
      <c r="PMB124" s="186"/>
      <c r="PMC124" s="176"/>
      <c r="PMD124" s="191"/>
      <c r="PME124" s="186"/>
      <c r="PMF124" s="186"/>
      <c r="PMG124" s="176"/>
      <c r="PMH124" s="191"/>
      <c r="PMI124" s="186"/>
      <c r="PMJ124" s="186"/>
      <c r="PMK124" s="176"/>
      <c r="PML124" s="191"/>
      <c r="PMM124" s="186"/>
      <c r="PMN124" s="186"/>
      <c r="PMO124" s="176"/>
      <c r="PMP124" s="191"/>
      <c r="PMQ124" s="186"/>
      <c r="PMR124" s="186"/>
      <c r="PMS124" s="176"/>
      <c r="PMT124" s="191"/>
      <c r="PMU124" s="186"/>
      <c r="PMV124" s="186"/>
      <c r="PMW124" s="176"/>
      <c r="PMX124" s="191"/>
      <c r="PMY124" s="186"/>
      <c r="PMZ124" s="186"/>
      <c r="PNA124" s="176"/>
      <c r="PNB124" s="191"/>
      <c r="PNC124" s="186"/>
      <c r="PND124" s="186"/>
      <c r="PNE124" s="176"/>
      <c r="PNF124" s="191"/>
      <c r="PNG124" s="186"/>
      <c r="PNH124" s="186"/>
      <c r="PNI124" s="176"/>
      <c r="PNJ124" s="191"/>
      <c r="PNK124" s="186"/>
      <c r="PNL124" s="186"/>
      <c r="PNM124" s="176"/>
      <c r="PNN124" s="191"/>
      <c r="PNO124" s="186"/>
      <c r="PNP124" s="186"/>
      <c r="PNQ124" s="176"/>
      <c r="PNR124" s="191"/>
      <c r="PNS124" s="186"/>
      <c r="PNT124" s="186"/>
      <c r="PNU124" s="176"/>
      <c r="PNV124" s="191"/>
      <c r="PNW124" s="186"/>
      <c r="PNX124" s="186"/>
      <c r="PNY124" s="176"/>
      <c r="PNZ124" s="191"/>
      <c r="POA124" s="186"/>
      <c r="POB124" s="186"/>
      <c r="POC124" s="176"/>
      <c r="POD124" s="191"/>
      <c r="POE124" s="186"/>
      <c r="POF124" s="186"/>
      <c r="POG124" s="176"/>
      <c r="POH124" s="191"/>
      <c r="POI124" s="186"/>
      <c r="POJ124" s="186"/>
      <c r="POK124" s="176"/>
      <c r="POL124" s="191"/>
      <c r="POM124" s="186"/>
      <c r="PON124" s="186"/>
      <c r="POO124" s="176"/>
      <c r="POP124" s="191"/>
      <c r="POQ124" s="186"/>
      <c r="POR124" s="186"/>
      <c r="POS124" s="176"/>
      <c r="POT124" s="191"/>
      <c r="POU124" s="186"/>
      <c r="POV124" s="186"/>
      <c r="POW124" s="176"/>
      <c r="POX124" s="191"/>
      <c r="POY124" s="186"/>
      <c r="POZ124" s="186"/>
      <c r="PPA124" s="176"/>
      <c r="PPB124" s="191"/>
      <c r="PPC124" s="186"/>
      <c r="PPD124" s="186"/>
      <c r="PPE124" s="176"/>
      <c r="PPF124" s="191"/>
      <c r="PPG124" s="186"/>
      <c r="PPH124" s="186"/>
      <c r="PPI124" s="176"/>
      <c r="PPJ124" s="191"/>
      <c r="PPK124" s="186"/>
      <c r="PPL124" s="186"/>
      <c r="PPM124" s="176"/>
      <c r="PPN124" s="191"/>
      <c r="PPO124" s="186"/>
      <c r="PPP124" s="186"/>
      <c r="PPQ124" s="176"/>
      <c r="PPR124" s="191"/>
      <c r="PPS124" s="186"/>
      <c r="PPT124" s="186"/>
      <c r="PPU124" s="176"/>
      <c r="PPV124" s="191"/>
      <c r="PPW124" s="186"/>
      <c r="PPX124" s="186"/>
      <c r="PPY124" s="176"/>
      <c r="PPZ124" s="191"/>
      <c r="PQA124" s="186"/>
      <c r="PQB124" s="186"/>
      <c r="PQC124" s="176"/>
      <c r="PQD124" s="191"/>
      <c r="PQE124" s="186"/>
      <c r="PQF124" s="186"/>
      <c r="PQG124" s="176"/>
      <c r="PQH124" s="191"/>
      <c r="PQI124" s="186"/>
      <c r="PQJ124" s="186"/>
      <c r="PQK124" s="176"/>
      <c r="PQL124" s="191"/>
      <c r="PQM124" s="186"/>
      <c r="PQN124" s="186"/>
      <c r="PQO124" s="176"/>
      <c r="PQP124" s="191"/>
      <c r="PQQ124" s="186"/>
      <c r="PQR124" s="186"/>
      <c r="PQS124" s="176"/>
      <c r="PQT124" s="191"/>
      <c r="PQU124" s="186"/>
      <c r="PQV124" s="186"/>
      <c r="PQW124" s="176"/>
      <c r="PQX124" s="191"/>
      <c r="PQY124" s="186"/>
      <c r="PQZ124" s="186"/>
      <c r="PRA124" s="176"/>
      <c r="PRB124" s="191"/>
      <c r="PRC124" s="186"/>
      <c r="PRD124" s="186"/>
      <c r="PRE124" s="176"/>
      <c r="PRF124" s="191"/>
      <c r="PRG124" s="186"/>
      <c r="PRH124" s="186"/>
      <c r="PRI124" s="176"/>
      <c r="PRJ124" s="191"/>
      <c r="PRK124" s="186"/>
      <c r="PRL124" s="186"/>
      <c r="PRM124" s="176"/>
      <c r="PRN124" s="191"/>
      <c r="PRO124" s="186"/>
      <c r="PRP124" s="186"/>
      <c r="PRQ124" s="176"/>
      <c r="PRR124" s="191"/>
      <c r="PRS124" s="186"/>
      <c r="PRT124" s="186"/>
      <c r="PRU124" s="176"/>
      <c r="PRV124" s="191"/>
      <c r="PRW124" s="186"/>
      <c r="PRX124" s="186"/>
      <c r="PRY124" s="176"/>
      <c r="PRZ124" s="191"/>
      <c r="PSA124" s="186"/>
      <c r="PSB124" s="186"/>
      <c r="PSC124" s="176"/>
      <c r="PSD124" s="191"/>
      <c r="PSE124" s="186"/>
      <c r="PSF124" s="186"/>
      <c r="PSG124" s="176"/>
      <c r="PSH124" s="191"/>
      <c r="PSI124" s="186"/>
      <c r="PSJ124" s="186"/>
      <c r="PSK124" s="176"/>
      <c r="PSL124" s="191"/>
      <c r="PSM124" s="186"/>
      <c r="PSN124" s="186"/>
      <c r="PSO124" s="176"/>
      <c r="PSP124" s="191"/>
      <c r="PSQ124" s="186"/>
      <c r="PSR124" s="186"/>
      <c r="PSS124" s="176"/>
      <c r="PST124" s="191"/>
      <c r="PSU124" s="186"/>
      <c r="PSV124" s="186"/>
      <c r="PSW124" s="176"/>
      <c r="PSX124" s="191"/>
      <c r="PSY124" s="186"/>
      <c r="PSZ124" s="186"/>
      <c r="PTA124" s="176"/>
      <c r="PTB124" s="191"/>
      <c r="PTC124" s="186"/>
      <c r="PTD124" s="186"/>
      <c r="PTE124" s="176"/>
      <c r="PTF124" s="191"/>
      <c r="PTG124" s="186"/>
      <c r="PTH124" s="186"/>
      <c r="PTI124" s="176"/>
      <c r="PTJ124" s="191"/>
      <c r="PTK124" s="186"/>
      <c r="PTL124" s="186"/>
      <c r="PTM124" s="176"/>
      <c r="PTN124" s="191"/>
      <c r="PTO124" s="186"/>
      <c r="PTP124" s="186"/>
      <c r="PTQ124" s="176"/>
      <c r="PTR124" s="191"/>
      <c r="PTS124" s="186"/>
      <c r="PTT124" s="186"/>
      <c r="PTU124" s="176"/>
      <c r="PTV124" s="191"/>
      <c r="PTW124" s="186"/>
      <c r="PTX124" s="186"/>
      <c r="PTY124" s="176"/>
      <c r="PTZ124" s="191"/>
      <c r="PUA124" s="186"/>
      <c r="PUB124" s="186"/>
      <c r="PUC124" s="176"/>
      <c r="PUD124" s="191"/>
      <c r="PUE124" s="186"/>
      <c r="PUF124" s="186"/>
      <c r="PUG124" s="176"/>
      <c r="PUH124" s="191"/>
      <c r="PUI124" s="186"/>
      <c r="PUJ124" s="186"/>
      <c r="PUK124" s="176"/>
      <c r="PUL124" s="191"/>
      <c r="PUM124" s="186"/>
      <c r="PUN124" s="186"/>
      <c r="PUO124" s="176"/>
      <c r="PUP124" s="191"/>
      <c r="PUQ124" s="186"/>
      <c r="PUR124" s="186"/>
      <c r="PUS124" s="176"/>
      <c r="PUT124" s="191"/>
      <c r="PUU124" s="186"/>
      <c r="PUV124" s="186"/>
      <c r="PUW124" s="176"/>
      <c r="PUX124" s="191"/>
      <c r="PUY124" s="186"/>
      <c r="PUZ124" s="186"/>
      <c r="PVA124" s="176"/>
      <c r="PVB124" s="191"/>
      <c r="PVC124" s="186"/>
      <c r="PVD124" s="186"/>
      <c r="PVE124" s="176"/>
      <c r="PVF124" s="191"/>
      <c r="PVG124" s="186"/>
      <c r="PVH124" s="186"/>
      <c r="PVI124" s="176"/>
      <c r="PVJ124" s="191"/>
      <c r="PVK124" s="186"/>
      <c r="PVL124" s="186"/>
      <c r="PVM124" s="176"/>
      <c r="PVN124" s="191"/>
      <c r="PVO124" s="186"/>
      <c r="PVP124" s="186"/>
      <c r="PVQ124" s="176"/>
      <c r="PVR124" s="191"/>
      <c r="PVS124" s="186"/>
      <c r="PVT124" s="186"/>
      <c r="PVU124" s="176"/>
      <c r="PVV124" s="191"/>
      <c r="PVW124" s="186"/>
      <c r="PVX124" s="186"/>
      <c r="PVY124" s="176"/>
      <c r="PVZ124" s="191"/>
      <c r="PWA124" s="186"/>
      <c r="PWB124" s="186"/>
      <c r="PWC124" s="176"/>
      <c r="PWD124" s="191"/>
      <c r="PWE124" s="186"/>
      <c r="PWF124" s="186"/>
      <c r="PWG124" s="176"/>
      <c r="PWH124" s="191"/>
      <c r="PWI124" s="186"/>
      <c r="PWJ124" s="186"/>
      <c r="PWK124" s="176"/>
      <c r="PWL124" s="191"/>
      <c r="PWM124" s="186"/>
      <c r="PWN124" s="186"/>
      <c r="PWO124" s="176"/>
      <c r="PWP124" s="191"/>
      <c r="PWQ124" s="186"/>
      <c r="PWR124" s="186"/>
      <c r="PWS124" s="176"/>
      <c r="PWT124" s="191"/>
      <c r="PWU124" s="186"/>
      <c r="PWV124" s="186"/>
      <c r="PWW124" s="176"/>
      <c r="PWX124" s="191"/>
      <c r="PWY124" s="186"/>
      <c r="PWZ124" s="186"/>
      <c r="PXA124" s="176"/>
      <c r="PXB124" s="191"/>
      <c r="PXC124" s="186"/>
      <c r="PXD124" s="186"/>
      <c r="PXE124" s="176"/>
      <c r="PXF124" s="191"/>
      <c r="PXG124" s="186"/>
      <c r="PXH124" s="186"/>
      <c r="PXI124" s="176"/>
      <c r="PXJ124" s="191"/>
      <c r="PXK124" s="186"/>
      <c r="PXL124" s="186"/>
      <c r="PXM124" s="176"/>
      <c r="PXN124" s="191"/>
      <c r="PXO124" s="186"/>
      <c r="PXP124" s="186"/>
      <c r="PXQ124" s="176"/>
      <c r="PXR124" s="191"/>
      <c r="PXS124" s="186"/>
      <c r="PXT124" s="186"/>
      <c r="PXU124" s="176"/>
      <c r="PXV124" s="191"/>
      <c r="PXW124" s="186"/>
      <c r="PXX124" s="186"/>
      <c r="PXY124" s="176"/>
      <c r="PXZ124" s="191"/>
      <c r="PYA124" s="186"/>
      <c r="PYB124" s="186"/>
      <c r="PYC124" s="176"/>
      <c r="PYD124" s="191"/>
      <c r="PYE124" s="186"/>
      <c r="PYF124" s="186"/>
      <c r="PYG124" s="176"/>
      <c r="PYH124" s="191"/>
      <c r="PYI124" s="186"/>
      <c r="PYJ124" s="186"/>
      <c r="PYK124" s="176"/>
      <c r="PYL124" s="191"/>
      <c r="PYM124" s="186"/>
      <c r="PYN124" s="186"/>
      <c r="PYO124" s="176"/>
      <c r="PYP124" s="191"/>
      <c r="PYQ124" s="186"/>
      <c r="PYR124" s="186"/>
      <c r="PYS124" s="176"/>
      <c r="PYT124" s="191"/>
      <c r="PYU124" s="186"/>
      <c r="PYV124" s="186"/>
      <c r="PYW124" s="176"/>
      <c r="PYX124" s="191"/>
      <c r="PYY124" s="186"/>
      <c r="PYZ124" s="186"/>
      <c r="PZA124" s="176"/>
      <c r="PZB124" s="191"/>
      <c r="PZC124" s="186"/>
      <c r="PZD124" s="186"/>
      <c r="PZE124" s="176"/>
      <c r="PZF124" s="191"/>
      <c r="PZG124" s="186"/>
      <c r="PZH124" s="186"/>
      <c r="PZI124" s="176"/>
      <c r="PZJ124" s="191"/>
      <c r="PZK124" s="186"/>
      <c r="PZL124" s="186"/>
      <c r="PZM124" s="176"/>
      <c r="PZN124" s="191"/>
      <c r="PZO124" s="186"/>
      <c r="PZP124" s="186"/>
      <c r="PZQ124" s="176"/>
      <c r="PZR124" s="191"/>
      <c r="PZS124" s="186"/>
      <c r="PZT124" s="186"/>
      <c r="PZU124" s="176"/>
      <c r="PZV124" s="191"/>
      <c r="PZW124" s="186"/>
      <c r="PZX124" s="186"/>
      <c r="PZY124" s="176"/>
      <c r="PZZ124" s="191"/>
      <c r="QAA124" s="186"/>
      <c r="QAB124" s="186"/>
      <c r="QAC124" s="176"/>
      <c r="QAD124" s="191"/>
      <c r="QAE124" s="186"/>
      <c r="QAF124" s="186"/>
      <c r="QAG124" s="176"/>
      <c r="QAH124" s="191"/>
      <c r="QAI124" s="186"/>
      <c r="QAJ124" s="186"/>
      <c r="QAK124" s="176"/>
      <c r="QAL124" s="191"/>
      <c r="QAM124" s="186"/>
      <c r="QAN124" s="186"/>
      <c r="QAO124" s="176"/>
      <c r="QAP124" s="191"/>
      <c r="QAQ124" s="186"/>
      <c r="QAR124" s="186"/>
      <c r="QAS124" s="176"/>
      <c r="QAT124" s="191"/>
      <c r="QAU124" s="186"/>
      <c r="QAV124" s="186"/>
      <c r="QAW124" s="176"/>
      <c r="QAX124" s="191"/>
      <c r="QAY124" s="186"/>
      <c r="QAZ124" s="186"/>
      <c r="QBA124" s="176"/>
      <c r="QBB124" s="191"/>
      <c r="QBC124" s="186"/>
      <c r="QBD124" s="186"/>
      <c r="QBE124" s="176"/>
      <c r="QBF124" s="191"/>
      <c r="QBG124" s="186"/>
      <c r="QBH124" s="186"/>
      <c r="QBI124" s="176"/>
      <c r="QBJ124" s="191"/>
      <c r="QBK124" s="186"/>
      <c r="QBL124" s="186"/>
      <c r="QBM124" s="176"/>
      <c r="QBN124" s="191"/>
      <c r="QBO124" s="186"/>
      <c r="QBP124" s="186"/>
      <c r="QBQ124" s="176"/>
      <c r="QBR124" s="191"/>
      <c r="QBS124" s="186"/>
      <c r="QBT124" s="186"/>
      <c r="QBU124" s="176"/>
      <c r="QBV124" s="191"/>
      <c r="QBW124" s="186"/>
      <c r="QBX124" s="186"/>
      <c r="QBY124" s="176"/>
      <c r="QBZ124" s="191"/>
      <c r="QCA124" s="186"/>
      <c r="QCB124" s="186"/>
      <c r="QCC124" s="176"/>
      <c r="QCD124" s="191"/>
      <c r="QCE124" s="186"/>
      <c r="QCF124" s="186"/>
      <c r="QCG124" s="176"/>
      <c r="QCH124" s="191"/>
      <c r="QCI124" s="186"/>
      <c r="QCJ124" s="186"/>
      <c r="QCK124" s="176"/>
      <c r="QCL124" s="191"/>
      <c r="QCM124" s="186"/>
      <c r="QCN124" s="186"/>
      <c r="QCO124" s="176"/>
      <c r="QCP124" s="191"/>
      <c r="QCQ124" s="186"/>
      <c r="QCR124" s="186"/>
      <c r="QCS124" s="176"/>
      <c r="QCT124" s="191"/>
      <c r="QCU124" s="186"/>
      <c r="QCV124" s="186"/>
      <c r="QCW124" s="176"/>
      <c r="QCX124" s="191"/>
      <c r="QCY124" s="186"/>
      <c r="QCZ124" s="186"/>
      <c r="QDA124" s="176"/>
      <c r="QDB124" s="191"/>
      <c r="QDC124" s="186"/>
      <c r="QDD124" s="186"/>
      <c r="QDE124" s="176"/>
      <c r="QDF124" s="191"/>
      <c r="QDG124" s="186"/>
      <c r="QDH124" s="186"/>
      <c r="QDI124" s="176"/>
      <c r="QDJ124" s="191"/>
      <c r="QDK124" s="186"/>
      <c r="QDL124" s="186"/>
      <c r="QDM124" s="176"/>
      <c r="QDN124" s="191"/>
      <c r="QDO124" s="186"/>
      <c r="QDP124" s="186"/>
      <c r="QDQ124" s="176"/>
      <c r="QDR124" s="191"/>
      <c r="QDS124" s="186"/>
      <c r="QDT124" s="186"/>
      <c r="QDU124" s="176"/>
      <c r="QDV124" s="191"/>
      <c r="QDW124" s="186"/>
      <c r="QDX124" s="186"/>
      <c r="QDY124" s="176"/>
      <c r="QDZ124" s="191"/>
      <c r="QEA124" s="186"/>
      <c r="QEB124" s="186"/>
      <c r="QEC124" s="176"/>
      <c r="QED124" s="191"/>
      <c r="QEE124" s="186"/>
      <c r="QEF124" s="186"/>
      <c r="QEG124" s="176"/>
      <c r="QEH124" s="191"/>
      <c r="QEI124" s="186"/>
      <c r="QEJ124" s="186"/>
      <c r="QEK124" s="176"/>
      <c r="QEL124" s="191"/>
      <c r="QEM124" s="186"/>
      <c r="QEN124" s="186"/>
      <c r="QEO124" s="176"/>
      <c r="QEP124" s="191"/>
      <c r="QEQ124" s="186"/>
      <c r="QER124" s="186"/>
      <c r="QES124" s="176"/>
      <c r="QET124" s="191"/>
      <c r="QEU124" s="186"/>
      <c r="QEV124" s="186"/>
      <c r="QEW124" s="176"/>
      <c r="QEX124" s="191"/>
      <c r="QEY124" s="186"/>
      <c r="QEZ124" s="186"/>
      <c r="QFA124" s="176"/>
      <c r="QFB124" s="191"/>
      <c r="QFC124" s="186"/>
      <c r="QFD124" s="186"/>
      <c r="QFE124" s="176"/>
      <c r="QFF124" s="191"/>
      <c r="QFG124" s="186"/>
      <c r="QFH124" s="186"/>
      <c r="QFI124" s="176"/>
      <c r="QFJ124" s="191"/>
      <c r="QFK124" s="186"/>
      <c r="QFL124" s="186"/>
      <c r="QFM124" s="176"/>
      <c r="QFN124" s="191"/>
      <c r="QFO124" s="186"/>
      <c r="QFP124" s="186"/>
      <c r="QFQ124" s="176"/>
      <c r="QFR124" s="191"/>
      <c r="QFS124" s="186"/>
      <c r="QFT124" s="186"/>
      <c r="QFU124" s="176"/>
      <c r="QFV124" s="191"/>
      <c r="QFW124" s="186"/>
      <c r="QFX124" s="186"/>
      <c r="QFY124" s="176"/>
      <c r="QFZ124" s="191"/>
      <c r="QGA124" s="186"/>
      <c r="QGB124" s="186"/>
      <c r="QGC124" s="176"/>
      <c r="QGD124" s="191"/>
      <c r="QGE124" s="186"/>
      <c r="QGF124" s="186"/>
      <c r="QGG124" s="176"/>
      <c r="QGH124" s="191"/>
      <c r="QGI124" s="186"/>
      <c r="QGJ124" s="186"/>
      <c r="QGK124" s="176"/>
      <c r="QGL124" s="191"/>
      <c r="QGM124" s="186"/>
      <c r="QGN124" s="186"/>
      <c r="QGO124" s="176"/>
      <c r="QGP124" s="191"/>
      <c r="QGQ124" s="186"/>
      <c r="QGR124" s="186"/>
      <c r="QGS124" s="176"/>
      <c r="QGT124" s="191"/>
      <c r="QGU124" s="186"/>
      <c r="QGV124" s="186"/>
      <c r="QGW124" s="176"/>
      <c r="QGX124" s="191"/>
      <c r="QGY124" s="186"/>
      <c r="QGZ124" s="186"/>
      <c r="QHA124" s="176"/>
      <c r="QHB124" s="191"/>
      <c r="QHC124" s="186"/>
      <c r="QHD124" s="186"/>
      <c r="QHE124" s="176"/>
      <c r="QHF124" s="191"/>
      <c r="QHG124" s="186"/>
      <c r="QHH124" s="186"/>
      <c r="QHI124" s="176"/>
      <c r="QHJ124" s="191"/>
      <c r="QHK124" s="186"/>
      <c r="QHL124" s="186"/>
      <c r="QHM124" s="176"/>
      <c r="QHN124" s="191"/>
      <c r="QHO124" s="186"/>
      <c r="QHP124" s="186"/>
      <c r="QHQ124" s="176"/>
      <c r="QHR124" s="191"/>
      <c r="QHS124" s="186"/>
      <c r="QHT124" s="186"/>
      <c r="QHU124" s="176"/>
      <c r="QHV124" s="191"/>
      <c r="QHW124" s="186"/>
      <c r="QHX124" s="186"/>
      <c r="QHY124" s="176"/>
      <c r="QHZ124" s="191"/>
      <c r="QIA124" s="186"/>
      <c r="QIB124" s="186"/>
      <c r="QIC124" s="176"/>
      <c r="QID124" s="191"/>
      <c r="QIE124" s="186"/>
      <c r="QIF124" s="186"/>
      <c r="QIG124" s="176"/>
      <c r="QIH124" s="191"/>
      <c r="QII124" s="186"/>
      <c r="QIJ124" s="186"/>
      <c r="QIK124" s="176"/>
      <c r="QIL124" s="191"/>
      <c r="QIM124" s="186"/>
      <c r="QIN124" s="186"/>
      <c r="QIO124" s="176"/>
      <c r="QIP124" s="191"/>
      <c r="QIQ124" s="186"/>
      <c r="QIR124" s="186"/>
      <c r="QIS124" s="176"/>
      <c r="QIT124" s="191"/>
      <c r="QIU124" s="186"/>
      <c r="QIV124" s="186"/>
      <c r="QIW124" s="176"/>
      <c r="QIX124" s="191"/>
      <c r="QIY124" s="186"/>
      <c r="QIZ124" s="186"/>
      <c r="QJA124" s="176"/>
      <c r="QJB124" s="191"/>
      <c r="QJC124" s="186"/>
      <c r="QJD124" s="186"/>
      <c r="QJE124" s="176"/>
      <c r="QJF124" s="191"/>
      <c r="QJG124" s="186"/>
      <c r="QJH124" s="186"/>
      <c r="QJI124" s="176"/>
      <c r="QJJ124" s="191"/>
      <c r="QJK124" s="186"/>
      <c r="QJL124" s="186"/>
      <c r="QJM124" s="176"/>
      <c r="QJN124" s="191"/>
      <c r="QJO124" s="186"/>
      <c r="QJP124" s="186"/>
      <c r="QJQ124" s="176"/>
      <c r="QJR124" s="191"/>
      <c r="QJS124" s="186"/>
      <c r="QJT124" s="186"/>
      <c r="QJU124" s="176"/>
      <c r="QJV124" s="191"/>
      <c r="QJW124" s="186"/>
      <c r="QJX124" s="186"/>
      <c r="QJY124" s="176"/>
      <c r="QJZ124" s="191"/>
      <c r="QKA124" s="186"/>
      <c r="QKB124" s="186"/>
      <c r="QKC124" s="176"/>
      <c r="QKD124" s="191"/>
      <c r="QKE124" s="186"/>
      <c r="QKF124" s="186"/>
      <c r="QKG124" s="176"/>
      <c r="QKH124" s="191"/>
      <c r="QKI124" s="186"/>
      <c r="QKJ124" s="186"/>
      <c r="QKK124" s="176"/>
      <c r="QKL124" s="191"/>
      <c r="QKM124" s="186"/>
      <c r="QKN124" s="186"/>
      <c r="QKO124" s="176"/>
      <c r="QKP124" s="191"/>
      <c r="QKQ124" s="186"/>
      <c r="QKR124" s="186"/>
      <c r="QKS124" s="176"/>
      <c r="QKT124" s="191"/>
      <c r="QKU124" s="186"/>
      <c r="QKV124" s="186"/>
      <c r="QKW124" s="176"/>
      <c r="QKX124" s="191"/>
      <c r="QKY124" s="186"/>
      <c r="QKZ124" s="186"/>
      <c r="QLA124" s="176"/>
      <c r="QLB124" s="191"/>
      <c r="QLC124" s="186"/>
      <c r="QLD124" s="186"/>
      <c r="QLE124" s="176"/>
      <c r="QLF124" s="191"/>
      <c r="QLG124" s="186"/>
      <c r="QLH124" s="186"/>
      <c r="QLI124" s="176"/>
      <c r="QLJ124" s="191"/>
      <c r="QLK124" s="186"/>
      <c r="QLL124" s="186"/>
      <c r="QLM124" s="176"/>
      <c r="QLN124" s="191"/>
      <c r="QLO124" s="186"/>
      <c r="QLP124" s="186"/>
      <c r="QLQ124" s="176"/>
      <c r="QLR124" s="191"/>
      <c r="QLS124" s="186"/>
      <c r="QLT124" s="186"/>
      <c r="QLU124" s="176"/>
      <c r="QLV124" s="191"/>
      <c r="QLW124" s="186"/>
      <c r="QLX124" s="186"/>
      <c r="QLY124" s="176"/>
      <c r="QLZ124" s="191"/>
      <c r="QMA124" s="186"/>
      <c r="QMB124" s="186"/>
      <c r="QMC124" s="176"/>
      <c r="QMD124" s="191"/>
      <c r="QME124" s="186"/>
      <c r="QMF124" s="186"/>
      <c r="QMG124" s="176"/>
      <c r="QMH124" s="191"/>
      <c r="QMI124" s="186"/>
      <c r="QMJ124" s="186"/>
      <c r="QMK124" s="176"/>
      <c r="QML124" s="191"/>
      <c r="QMM124" s="186"/>
      <c r="QMN124" s="186"/>
      <c r="QMO124" s="176"/>
      <c r="QMP124" s="191"/>
      <c r="QMQ124" s="186"/>
      <c r="QMR124" s="186"/>
      <c r="QMS124" s="176"/>
      <c r="QMT124" s="191"/>
      <c r="QMU124" s="186"/>
      <c r="QMV124" s="186"/>
      <c r="QMW124" s="176"/>
      <c r="QMX124" s="191"/>
      <c r="QMY124" s="186"/>
      <c r="QMZ124" s="186"/>
      <c r="QNA124" s="176"/>
      <c r="QNB124" s="191"/>
      <c r="QNC124" s="186"/>
      <c r="QND124" s="186"/>
      <c r="QNE124" s="176"/>
      <c r="QNF124" s="191"/>
      <c r="QNG124" s="186"/>
      <c r="QNH124" s="186"/>
      <c r="QNI124" s="176"/>
      <c r="QNJ124" s="191"/>
      <c r="QNK124" s="186"/>
      <c r="QNL124" s="186"/>
      <c r="QNM124" s="176"/>
      <c r="QNN124" s="191"/>
      <c r="QNO124" s="186"/>
      <c r="QNP124" s="186"/>
      <c r="QNQ124" s="176"/>
      <c r="QNR124" s="191"/>
      <c r="QNS124" s="186"/>
      <c r="QNT124" s="186"/>
      <c r="QNU124" s="176"/>
      <c r="QNV124" s="191"/>
      <c r="QNW124" s="186"/>
      <c r="QNX124" s="186"/>
      <c r="QNY124" s="176"/>
      <c r="QNZ124" s="191"/>
      <c r="QOA124" s="186"/>
      <c r="QOB124" s="186"/>
      <c r="QOC124" s="176"/>
      <c r="QOD124" s="191"/>
      <c r="QOE124" s="186"/>
      <c r="QOF124" s="186"/>
      <c r="QOG124" s="176"/>
      <c r="QOH124" s="191"/>
      <c r="QOI124" s="186"/>
      <c r="QOJ124" s="186"/>
      <c r="QOK124" s="176"/>
      <c r="QOL124" s="191"/>
      <c r="QOM124" s="186"/>
      <c r="QON124" s="186"/>
      <c r="QOO124" s="176"/>
      <c r="QOP124" s="191"/>
      <c r="QOQ124" s="186"/>
      <c r="QOR124" s="186"/>
      <c r="QOS124" s="176"/>
      <c r="QOT124" s="191"/>
      <c r="QOU124" s="186"/>
      <c r="QOV124" s="186"/>
      <c r="QOW124" s="176"/>
      <c r="QOX124" s="191"/>
      <c r="QOY124" s="186"/>
      <c r="QOZ124" s="186"/>
      <c r="QPA124" s="176"/>
      <c r="QPB124" s="191"/>
      <c r="QPC124" s="186"/>
      <c r="QPD124" s="186"/>
      <c r="QPE124" s="176"/>
      <c r="QPF124" s="191"/>
      <c r="QPG124" s="186"/>
      <c r="QPH124" s="186"/>
      <c r="QPI124" s="176"/>
      <c r="QPJ124" s="191"/>
      <c r="QPK124" s="186"/>
      <c r="QPL124" s="186"/>
      <c r="QPM124" s="176"/>
      <c r="QPN124" s="191"/>
      <c r="QPO124" s="186"/>
      <c r="QPP124" s="186"/>
      <c r="QPQ124" s="176"/>
      <c r="QPR124" s="191"/>
      <c r="QPS124" s="186"/>
      <c r="QPT124" s="186"/>
      <c r="QPU124" s="176"/>
      <c r="QPV124" s="191"/>
      <c r="QPW124" s="186"/>
      <c r="QPX124" s="186"/>
      <c r="QPY124" s="176"/>
      <c r="QPZ124" s="191"/>
      <c r="QQA124" s="186"/>
      <c r="QQB124" s="186"/>
      <c r="QQC124" s="176"/>
      <c r="QQD124" s="191"/>
      <c r="QQE124" s="186"/>
      <c r="QQF124" s="186"/>
      <c r="QQG124" s="176"/>
      <c r="QQH124" s="191"/>
      <c r="QQI124" s="186"/>
      <c r="QQJ124" s="186"/>
      <c r="QQK124" s="176"/>
      <c r="QQL124" s="191"/>
      <c r="QQM124" s="186"/>
      <c r="QQN124" s="186"/>
      <c r="QQO124" s="176"/>
      <c r="QQP124" s="191"/>
      <c r="QQQ124" s="186"/>
      <c r="QQR124" s="186"/>
      <c r="QQS124" s="176"/>
      <c r="QQT124" s="191"/>
      <c r="QQU124" s="186"/>
      <c r="QQV124" s="186"/>
      <c r="QQW124" s="176"/>
      <c r="QQX124" s="191"/>
      <c r="QQY124" s="186"/>
      <c r="QQZ124" s="186"/>
      <c r="QRA124" s="176"/>
      <c r="QRB124" s="191"/>
      <c r="QRC124" s="186"/>
      <c r="QRD124" s="186"/>
      <c r="QRE124" s="176"/>
      <c r="QRF124" s="191"/>
      <c r="QRG124" s="186"/>
      <c r="QRH124" s="186"/>
      <c r="QRI124" s="176"/>
      <c r="QRJ124" s="191"/>
      <c r="QRK124" s="186"/>
      <c r="QRL124" s="186"/>
      <c r="QRM124" s="176"/>
      <c r="QRN124" s="191"/>
      <c r="QRO124" s="186"/>
      <c r="QRP124" s="186"/>
      <c r="QRQ124" s="176"/>
      <c r="QRR124" s="191"/>
      <c r="QRS124" s="186"/>
      <c r="QRT124" s="186"/>
      <c r="QRU124" s="176"/>
      <c r="QRV124" s="191"/>
      <c r="QRW124" s="186"/>
      <c r="QRX124" s="186"/>
      <c r="QRY124" s="176"/>
      <c r="QRZ124" s="191"/>
      <c r="QSA124" s="186"/>
      <c r="QSB124" s="186"/>
      <c r="QSC124" s="176"/>
      <c r="QSD124" s="191"/>
      <c r="QSE124" s="186"/>
      <c r="QSF124" s="186"/>
      <c r="QSG124" s="176"/>
      <c r="QSH124" s="191"/>
      <c r="QSI124" s="186"/>
      <c r="QSJ124" s="186"/>
      <c r="QSK124" s="176"/>
      <c r="QSL124" s="191"/>
      <c r="QSM124" s="186"/>
      <c r="QSN124" s="186"/>
      <c r="QSO124" s="176"/>
      <c r="QSP124" s="191"/>
      <c r="QSQ124" s="186"/>
      <c r="QSR124" s="186"/>
      <c r="QSS124" s="176"/>
      <c r="QST124" s="191"/>
      <c r="QSU124" s="186"/>
      <c r="QSV124" s="186"/>
      <c r="QSW124" s="176"/>
      <c r="QSX124" s="191"/>
      <c r="QSY124" s="186"/>
      <c r="QSZ124" s="186"/>
      <c r="QTA124" s="176"/>
      <c r="QTB124" s="191"/>
      <c r="QTC124" s="186"/>
      <c r="QTD124" s="186"/>
      <c r="QTE124" s="176"/>
      <c r="QTF124" s="191"/>
      <c r="QTG124" s="186"/>
      <c r="QTH124" s="186"/>
      <c r="QTI124" s="176"/>
      <c r="QTJ124" s="191"/>
      <c r="QTK124" s="186"/>
      <c r="QTL124" s="186"/>
      <c r="QTM124" s="176"/>
      <c r="QTN124" s="191"/>
      <c r="QTO124" s="186"/>
      <c r="QTP124" s="186"/>
      <c r="QTQ124" s="176"/>
      <c r="QTR124" s="191"/>
      <c r="QTS124" s="186"/>
      <c r="QTT124" s="186"/>
      <c r="QTU124" s="176"/>
      <c r="QTV124" s="191"/>
      <c r="QTW124" s="186"/>
      <c r="QTX124" s="186"/>
      <c r="QTY124" s="176"/>
      <c r="QTZ124" s="191"/>
      <c r="QUA124" s="186"/>
      <c r="QUB124" s="186"/>
      <c r="QUC124" s="176"/>
      <c r="QUD124" s="191"/>
      <c r="QUE124" s="186"/>
      <c r="QUF124" s="186"/>
      <c r="QUG124" s="176"/>
      <c r="QUH124" s="191"/>
      <c r="QUI124" s="186"/>
      <c r="QUJ124" s="186"/>
      <c r="QUK124" s="176"/>
      <c r="QUL124" s="191"/>
      <c r="QUM124" s="186"/>
      <c r="QUN124" s="186"/>
      <c r="QUO124" s="176"/>
      <c r="QUP124" s="191"/>
      <c r="QUQ124" s="186"/>
      <c r="QUR124" s="186"/>
      <c r="QUS124" s="176"/>
      <c r="QUT124" s="191"/>
      <c r="QUU124" s="186"/>
      <c r="QUV124" s="186"/>
      <c r="QUW124" s="176"/>
      <c r="QUX124" s="191"/>
      <c r="QUY124" s="186"/>
      <c r="QUZ124" s="186"/>
      <c r="QVA124" s="176"/>
      <c r="QVB124" s="191"/>
      <c r="QVC124" s="186"/>
      <c r="QVD124" s="186"/>
      <c r="QVE124" s="176"/>
      <c r="QVF124" s="191"/>
      <c r="QVG124" s="186"/>
      <c r="QVH124" s="186"/>
      <c r="QVI124" s="176"/>
      <c r="QVJ124" s="191"/>
      <c r="QVK124" s="186"/>
      <c r="QVL124" s="186"/>
      <c r="QVM124" s="176"/>
      <c r="QVN124" s="191"/>
      <c r="QVO124" s="186"/>
      <c r="QVP124" s="186"/>
      <c r="QVQ124" s="176"/>
      <c r="QVR124" s="191"/>
      <c r="QVS124" s="186"/>
      <c r="QVT124" s="186"/>
      <c r="QVU124" s="176"/>
      <c r="QVV124" s="191"/>
      <c r="QVW124" s="186"/>
      <c r="QVX124" s="186"/>
      <c r="QVY124" s="176"/>
      <c r="QVZ124" s="191"/>
      <c r="QWA124" s="186"/>
      <c r="QWB124" s="186"/>
      <c r="QWC124" s="176"/>
      <c r="QWD124" s="191"/>
      <c r="QWE124" s="186"/>
      <c r="QWF124" s="186"/>
      <c r="QWG124" s="176"/>
      <c r="QWH124" s="191"/>
      <c r="QWI124" s="186"/>
      <c r="QWJ124" s="186"/>
      <c r="QWK124" s="176"/>
      <c r="QWL124" s="191"/>
      <c r="QWM124" s="186"/>
      <c r="QWN124" s="186"/>
      <c r="QWO124" s="176"/>
      <c r="QWP124" s="191"/>
      <c r="QWQ124" s="186"/>
      <c r="QWR124" s="186"/>
      <c r="QWS124" s="176"/>
      <c r="QWT124" s="191"/>
      <c r="QWU124" s="186"/>
      <c r="QWV124" s="186"/>
      <c r="QWW124" s="176"/>
      <c r="QWX124" s="191"/>
      <c r="QWY124" s="186"/>
      <c r="QWZ124" s="186"/>
      <c r="QXA124" s="176"/>
      <c r="QXB124" s="191"/>
      <c r="QXC124" s="186"/>
      <c r="QXD124" s="186"/>
      <c r="QXE124" s="176"/>
      <c r="QXF124" s="191"/>
      <c r="QXG124" s="186"/>
      <c r="QXH124" s="186"/>
      <c r="QXI124" s="176"/>
      <c r="QXJ124" s="191"/>
      <c r="QXK124" s="186"/>
      <c r="QXL124" s="186"/>
      <c r="QXM124" s="176"/>
      <c r="QXN124" s="191"/>
      <c r="QXO124" s="186"/>
      <c r="QXP124" s="186"/>
      <c r="QXQ124" s="176"/>
      <c r="QXR124" s="191"/>
      <c r="QXS124" s="186"/>
      <c r="QXT124" s="186"/>
      <c r="QXU124" s="176"/>
      <c r="QXV124" s="191"/>
      <c r="QXW124" s="186"/>
      <c r="QXX124" s="186"/>
      <c r="QXY124" s="176"/>
      <c r="QXZ124" s="191"/>
      <c r="QYA124" s="186"/>
      <c r="QYB124" s="186"/>
      <c r="QYC124" s="176"/>
      <c r="QYD124" s="191"/>
      <c r="QYE124" s="186"/>
      <c r="QYF124" s="186"/>
      <c r="QYG124" s="176"/>
      <c r="QYH124" s="191"/>
      <c r="QYI124" s="186"/>
      <c r="QYJ124" s="186"/>
      <c r="QYK124" s="176"/>
      <c r="QYL124" s="191"/>
      <c r="QYM124" s="186"/>
      <c r="QYN124" s="186"/>
      <c r="QYO124" s="176"/>
      <c r="QYP124" s="191"/>
      <c r="QYQ124" s="186"/>
      <c r="QYR124" s="186"/>
      <c r="QYS124" s="176"/>
      <c r="QYT124" s="191"/>
      <c r="QYU124" s="186"/>
      <c r="QYV124" s="186"/>
      <c r="QYW124" s="176"/>
      <c r="QYX124" s="191"/>
      <c r="QYY124" s="186"/>
      <c r="QYZ124" s="186"/>
      <c r="QZA124" s="176"/>
      <c r="QZB124" s="191"/>
      <c r="QZC124" s="186"/>
      <c r="QZD124" s="186"/>
      <c r="QZE124" s="176"/>
      <c r="QZF124" s="191"/>
      <c r="QZG124" s="186"/>
      <c r="QZH124" s="186"/>
      <c r="QZI124" s="176"/>
      <c r="QZJ124" s="191"/>
      <c r="QZK124" s="186"/>
      <c r="QZL124" s="186"/>
      <c r="QZM124" s="176"/>
      <c r="QZN124" s="191"/>
      <c r="QZO124" s="186"/>
      <c r="QZP124" s="186"/>
      <c r="QZQ124" s="176"/>
      <c r="QZR124" s="191"/>
      <c r="QZS124" s="186"/>
      <c r="QZT124" s="186"/>
      <c r="QZU124" s="176"/>
      <c r="QZV124" s="191"/>
      <c r="QZW124" s="186"/>
      <c r="QZX124" s="186"/>
      <c r="QZY124" s="176"/>
      <c r="QZZ124" s="191"/>
      <c r="RAA124" s="186"/>
      <c r="RAB124" s="186"/>
      <c r="RAC124" s="176"/>
      <c r="RAD124" s="191"/>
      <c r="RAE124" s="186"/>
      <c r="RAF124" s="186"/>
      <c r="RAG124" s="176"/>
      <c r="RAH124" s="191"/>
      <c r="RAI124" s="186"/>
      <c r="RAJ124" s="186"/>
      <c r="RAK124" s="176"/>
      <c r="RAL124" s="191"/>
      <c r="RAM124" s="186"/>
      <c r="RAN124" s="186"/>
      <c r="RAO124" s="176"/>
      <c r="RAP124" s="191"/>
      <c r="RAQ124" s="186"/>
      <c r="RAR124" s="186"/>
      <c r="RAS124" s="176"/>
      <c r="RAT124" s="191"/>
      <c r="RAU124" s="186"/>
      <c r="RAV124" s="186"/>
      <c r="RAW124" s="176"/>
      <c r="RAX124" s="191"/>
      <c r="RAY124" s="186"/>
      <c r="RAZ124" s="186"/>
      <c r="RBA124" s="176"/>
      <c r="RBB124" s="191"/>
      <c r="RBC124" s="186"/>
      <c r="RBD124" s="186"/>
      <c r="RBE124" s="176"/>
      <c r="RBF124" s="191"/>
      <c r="RBG124" s="186"/>
      <c r="RBH124" s="186"/>
      <c r="RBI124" s="176"/>
      <c r="RBJ124" s="191"/>
      <c r="RBK124" s="186"/>
      <c r="RBL124" s="186"/>
      <c r="RBM124" s="176"/>
      <c r="RBN124" s="191"/>
      <c r="RBO124" s="186"/>
      <c r="RBP124" s="186"/>
      <c r="RBQ124" s="176"/>
      <c r="RBR124" s="191"/>
      <c r="RBS124" s="186"/>
      <c r="RBT124" s="186"/>
      <c r="RBU124" s="176"/>
      <c r="RBV124" s="191"/>
      <c r="RBW124" s="186"/>
      <c r="RBX124" s="186"/>
      <c r="RBY124" s="176"/>
      <c r="RBZ124" s="191"/>
      <c r="RCA124" s="186"/>
      <c r="RCB124" s="186"/>
      <c r="RCC124" s="176"/>
      <c r="RCD124" s="191"/>
      <c r="RCE124" s="186"/>
      <c r="RCF124" s="186"/>
      <c r="RCG124" s="176"/>
      <c r="RCH124" s="191"/>
      <c r="RCI124" s="186"/>
      <c r="RCJ124" s="186"/>
      <c r="RCK124" s="176"/>
      <c r="RCL124" s="191"/>
      <c r="RCM124" s="186"/>
      <c r="RCN124" s="186"/>
      <c r="RCO124" s="176"/>
      <c r="RCP124" s="191"/>
      <c r="RCQ124" s="186"/>
      <c r="RCR124" s="186"/>
      <c r="RCS124" s="176"/>
      <c r="RCT124" s="191"/>
      <c r="RCU124" s="186"/>
      <c r="RCV124" s="186"/>
      <c r="RCW124" s="176"/>
      <c r="RCX124" s="191"/>
      <c r="RCY124" s="186"/>
      <c r="RCZ124" s="186"/>
      <c r="RDA124" s="176"/>
      <c r="RDB124" s="191"/>
      <c r="RDC124" s="186"/>
      <c r="RDD124" s="186"/>
      <c r="RDE124" s="176"/>
      <c r="RDF124" s="191"/>
      <c r="RDG124" s="186"/>
      <c r="RDH124" s="186"/>
      <c r="RDI124" s="176"/>
      <c r="RDJ124" s="191"/>
      <c r="RDK124" s="186"/>
      <c r="RDL124" s="186"/>
      <c r="RDM124" s="176"/>
      <c r="RDN124" s="191"/>
      <c r="RDO124" s="186"/>
      <c r="RDP124" s="186"/>
      <c r="RDQ124" s="176"/>
      <c r="RDR124" s="191"/>
      <c r="RDS124" s="186"/>
      <c r="RDT124" s="186"/>
      <c r="RDU124" s="176"/>
      <c r="RDV124" s="191"/>
      <c r="RDW124" s="186"/>
      <c r="RDX124" s="186"/>
      <c r="RDY124" s="176"/>
      <c r="RDZ124" s="191"/>
      <c r="REA124" s="186"/>
      <c r="REB124" s="186"/>
      <c r="REC124" s="176"/>
      <c r="RED124" s="191"/>
      <c r="REE124" s="186"/>
      <c r="REF124" s="186"/>
      <c r="REG124" s="176"/>
      <c r="REH124" s="191"/>
      <c r="REI124" s="186"/>
      <c r="REJ124" s="186"/>
      <c r="REK124" s="176"/>
      <c r="REL124" s="191"/>
      <c r="REM124" s="186"/>
      <c r="REN124" s="186"/>
      <c r="REO124" s="176"/>
      <c r="REP124" s="191"/>
      <c r="REQ124" s="186"/>
      <c r="RER124" s="186"/>
      <c r="RES124" s="176"/>
      <c r="RET124" s="191"/>
      <c r="REU124" s="186"/>
      <c r="REV124" s="186"/>
      <c r="REW124" s="176"/>
      <c r="REX124" s="191"/>
      <c r="REY124" s="186"/>
      <c r="REZ124" s="186"/>
      <c r="RFA124" s="176"/>
      <c r="RFB124" s="191"/>
      <c r="RFC124" s="186"/>
      <c r="RFD124" s="186"/>
      <c r="RFE124" s="176"/>
      <c r="RFF124" s="191"/>
      <c r="RFG124" s="186"/>
      <c r="RFH124" s="186"/>
      <c r="RFI124" s="176"/>
      <c r="RFJ124" s="191"/>
      <c r="RFK124" s="186"/>
      <c r="RFL124" s="186"/>
      <c r="RFM124" s="176"/>
      <c r="RFN124" s="191"/>
      <c r="RFO124" s="186"/>
      <c r="RFP124" s="186"/>
      <c r="RFQ124" s="176"/>
      <c r="RFR124" s="191"/>
      <c r="RFS124" s="186"/>
      <c r="RFT124" s="186"/>
      <c r="RFU124" s="176"/>
      <c r="RFV124" s="191"/>
      <c r="RFW124" s="186"/>
      <c r="RFX124" s="186"/>
      <c r="RFY124" s="176"/>
      <c r="RFZ124" s="191"/>
      <c r="RGA124" s="186"/>
      <c r="RGB124" s="186"/>
      <c r="RGC124" s="176"/>
      <c r="RGD124" s="191"/>
      <c r="RGE124" s="186"/>
      <c r="RGF124" s="186"/>
      <c r="RGG124" s="176"/>
      <c r="RGH124" s="191"/>
      <c r="RGI124" s="186"/>
      <c r="RGJ124" s="186"/>
      <c r="RGK124" s="176"/>
      <c r="RGL124" s="191"/>
      <c r="RGM124" s="186"/>
      <c r="RGN124" s="186"/>
      <c r="RGO124" s="176"/>
      <c r="RGP124" s="191"/>
      <c r="RGQ124" s="186"/>
      <c r="RGR124" s="186"/>
      <c r="RGS124" s="176"/>
      <c r="RGT124" s="191"/>
      <c r="RGU124" s="186"/>
      <c r="RGV124" s="186"/>
      <c r="RGW124" s="176"/>
      <c r="RGX124" s="191"/>
      <c r="RGY124" s="186"/>
      <c r="RGZ124" s="186"/>
      <c r="RHA124" s="176"/>
      <c r="RHB124" s="191"/>
      <c r="RHC124" s="186"/>
      <c r="RHD124" s="186"/>
      <c r="RHE124" s="176"/>
      <c r="RHF124" s="191"/>
      <c r="RHG124" s="186"/>
      <c r="RHH124" s="186"/>
      <c r="RHI124" s="176"/>
      <c r="RHJ124" s="191"/>
      <c r="RHK124" s="186"/>
      <c r="RHL124" s="186"/>
      <c r="RHM124" s="176"/>
      <c r="RHN124" s="191"/>
      <c r="RHO124" s="186"/>
      <c r="RHP124" s="186"/>
      <c r="RHQ124" s="176"/>
      <c r="RHR124" s="191"/>
      <c r="RHS124" s="186"/>
      <c r="RHT124" s="186"/>
      <c r="RHU124" s="176"/>
      <c r="RHV124" s="191"/>
      <c r="RHW124" s="186"/>
      <c r="RHX124" s="186"/>
      <c r="RHY124" s="176"/>
      <c r="RHZ124" s="191"/>
      <c r="RIA124" s="186"/>
      <c r="RIB124" s="186"/>
      <c r="RIC124" s="176"/>
      <c r="RID124" s="191"/>
      <c r="RIE124" s="186"/>
      <c r="RIF124" s="186"/>
      <c r="RIG124" s="176"/>
      <c r="RIH124" s="191"/>
      <c r="RII124" s="186"/>
      <c r="RIJ124" s="186"/>
      <c r="RIK124" s="176"/>
      <c r="RIL124" s="191"/>
      <c r="RIM124" s="186"/>
      <c r="RIN124" s="186"/>
      <c r="RIO124" s="176"/>
      <c r="RIP124" s="191"/>
      <c r="RIQ124" s="186"/>
      <c r="RIR124" s="186"/>
      <c r="RIS124" s="176"/>
      <c r="RIT124" s="191"/>
      <c r="RIU124" s="186"/>
      <c r="RIV124" s="186"/>
      <c r="RIW124" s="176"/>
      <c r="RIX124" s="191"/>
      <c r="RIY124" s="186"/>
      <c r="RIZ124" s="186"/>
      <c r="RJA124" s="176"/>
      <c r="RJB124" s="191"/>
      <c r="RJC124" s="186"/>
      <c r="RJD124" s="186"/>
      <c r="RJE124" s="176"/>
      <c r="RJF124" s="191"/>
      <c r="RJG124" s="186"/>
      <c r="RJH124" s="186"/>
      <c r="RJI124" s="176"/>
      <c r="RJJ124" s="191"/>
      <c r="RJK124" s="186"/>
      <c r="RJL124" s="186"/>
      <c r="RJM124" s="176"/>
      <c r="RJN124" s="191"/>
      <c r="RJO124" s="186"/>
      <c r="RJP124" s="186"/>
      <c r="RJQ124" s="176"/>
      <c r="RJR124" s="191"/>
      <c r="RJS124" s="186"/>
      <c r="RJT124" s="186"/>
      <c r="RJU124" s="176"/>
      <c r="RJV124" s="191"/>
      <c r="RJW124" s="186"/>
      <c r="RJX124" s="186"/>
      <c r="RJY124" s="176"/>
      <c r="RJZ124" s="191"/>
      <c r="RKA124" s="186"/>
      <c r="RKB124" s="186"/>
      <c r="RKC124" s="176"/>
      <c r="RKD124" s="191"/>
      <c r="RKE124" s="186"/>
      <c r="RKF124" s="186"/>
      <c r="RKG124" s="176"/>
      <c r="RKH124" s="191"/>
      <c r="RKI124" s="186"/>
      <c r="RKJ124" s="186"/>
      <c r="RKK124" s="176"/>
      <c r="RKL124" s="191"/>
      <c r="RKM124" s="186"/>
      <c r="RKN124" s="186"/>
      <c r="RKO124" s="176"/>
      <c r="RKP124" s="191"/>
      <c r="RKQ124" s="186"/>
      <c r="RKR124" s="186"/>
      <c r="RKS124" s="176"/>
      <c r="RKT124" s="191"/>
      <c r="RKU124" s="186"/>
      <c r="RKV124" s="186"/>
      <c r="RKW124" s="176"/>
      <c r="RKX124" s="191"/>
      <c r="RKY124" s="186"/>
      <c r="RKZ124" s="186"/>
      <c r="RLA124" s="176"/>
      <c r="RLB124" s="191"/>
      <c r="RLC124" s="186"/>
      <c r="RLD124" s="186"/>
      <c r="RLE124" s="176"/>
      <c r="RLF124" s="191"/>
      <c r="RLG124" s="186"/>
      <c r="RLH124" s="186"/>
      <c r="RLI124" s="176"/>
      <c r="RLJ124" s="191"/>
      <c r="RLK124" s="186"/>
      <c r="RLL124" s="186"/>
      <c r="RLM124" s="176"/>
      <c r="RLN124" s="191"/>
      <c r="RLO124" s="186"/>
      <c r="RLP124" s="186"/>
      <c r="RLQ124" s="176"/>
      <c r="RLR124" s="191"/>
      <c r="RLS124" s="186"/>
      <c r="RLT124" s="186"/>
      <c r="RLU124" s="176"/>
      <c r="RLV124" s="191"/>
      <c r="RLW124" s="186"/>
      <c r="RLX124" s="186"/>
      <c r="RLY124" s="176"/>
      <c r="RLZ124" s="191"/>
      <c r="RMA124" s="186"/>
      <c r="RMB124" s="186"/>
      <c r="RMC124" s="176"/>
      <c r="RMD124" s="191"/>
      <c r="RME124" s="186"/>
      <c r="RMF124" s="186"/>
      <c r="RMG124" s="176"/>
      <c r="RMH124" s="191"/>
      <c r="RMI124" s="186"/>
      <c r="RMJ124" s="186"/>
      <c r="RMK124" s="176"/>
      <c r="RML124" s="191"/>
      <c r="RMM124" s="186"/>
      <c r="RMN124" s="186"/>
      <c r="RMO124" s="176"/>
      <c r="RMP124" s="191"/>
      <c r="RMQ124" s="186"/>
      <c r="RMR124" s="186"/>
      <c r="RMS124" s="176"/>
      <c r="RMT124" s="191"/>
      <c r="RMU124" s="186"/>
      <c r="RMV124" s="186"/>
      <c r="RMW124" s="176"/>
      <c r="RMX124" s="191"/>
      <c r="RMY124" s="186"/>
      <c r="RMZ124" s="186"/>
      <c r="RNA124" s="176"/>
      <c r="RNB124" s="191"/>
      <c r="RNC124" s="186"/>
      <c r="RND124" s="186"/>
      <c r="RNE124" s="176"/>
      <c r="RNF124" s="191"/>
      <c r="RNG124" s="186"/>
      <c r="RNH124" s="186"/>
      <c r="RNI124" s="176"/>
      <c r="RNJ124" s="191"/>
      <c r="RNK124" s="186"/>
      <c r="RNL124" s="186"/>
      <c r="RNM124" s="176"/>
      <c r="RNN124" s="191"/>
      <c r="RNO124" s="186"/>
      <c r="RNP124" s="186"/>
      <c r="RNQ124" s="176"/>
      <c r="RNR124" s="191"/>
      <c r="RNS124" s="186"/>
      <c r="RNT124" s="186"/>
      <c r="RNU124" s="176"/>
      <c r="RNV124" s="191"/>
      <c r="RNW124" s="186"/>
      <c r="RNX124" s="186"/>
      <c r="RNY124" s="176"/>
      <c r="RNZ124" s="191"/>
      <c r="ROA124" s="186"/>
      <c r="ROB124" s="186"/>
      <c r="ROC124" s="176"/>
      <c r="ROD124" s="191"/>
      <c r="ROE124" s="186"/>
      <c r="ROF124" s="186"/>
      <c r="ROG124" s="176"/>
      <c r="ROH124" s="191"/>
      <c r="ROI124" s="186"/>
      <c r="ROJ124" s="186"/>
      <c r="ROK124" s="176"/>
      <c r="ROL124" s="191"/>
      <c r="ROM124" s="186"/>
      <c r="RON124" s="186"/>
      <c r="ROO124" s="176"/>
      <c r="ROP124" s="191"/>
      <c r="ROQ124" s="186"/>
      <c r="ROR124" s="186"/>
      <c r="ROS124" s="176"/>
      <c r="ROT124" s="191"/>
      <c r="ROU124" s="186"/>
      <c r="ROV124" s="186"/>
      <c r="ROW124" s="176"/>
      <c r="ROX124" s="191"/>
      <c r="ROY124" s="186"/>
      <c r="ROZ124" s="186"/>
      <c r="RPA124" s="176"/>
      <c r="RPB124" s="191"/>
      <c r="RPC124" s="186"/>
      <c r="RPD124" s="186"/>
      <c r="RPE124" s="176"/>
      <c r="RPF124" s="191"/>
      <c r="RPG124" s="186"/>
      <c r="RPH124" s="186"/>
      <c r="RPI124" s="176"/>
      <c r="RPJ124" s="191"/>
      <c r="RPK124" s="186"/>
      <c r="RPL124" s="186"/>
      <c r="RPM124" s="176"/>
      <c r="RPN124" s="191"/>
      <c r="RPO124" s="186"/>
      <c r="RPP124" s="186"/>
      <c r="RPQ124" s="176"/>
      <c r="RPR124" s="191"/>
      <c r="RPS124" s="186"/>
      <c r="RPT124" s="186"/>
      <c r="RPU124" s="176"/>
      <c r="RPV124" s="191"/>
      <c r="RPW124" s="186"/>
      <c r="RPX124" s="186"/>
      <c r="RPY124" s="176"/>
      <c r="RPZ124" s="191"/>
      <c r="RQA124" s="186"/>
      <c r="RQB124" s="186"/>
      <c r="RQC124" s="176"/>
      <c r="RQD124" s="191"/>
      <c r="RQE124" s="186"/>
      <c r="RQF124" s="186"/>
      <c r="RQG124" s="176"/>
      <c r="RQH124" s="191"/>
      <c r="RQI124" s="186"/>
      <c r="RQJ124" s="186"/>
      <c r="RQK124" s="176"/>
      <c r="RQL124" s="191"/>
      <c r="RQM124" s="186"/>
      <c r="RQN124" s="186"/>
      <c r="RQO124" s="176"/>
      <c r="RQP124" s="191"/>
      <c r="RQQ124" s="186"/>
      <c r="RQR124" s="186"/>
      <c r="RQS124" s="176"/>
      <c r="RQT124" s="191"/>
      <c r="RQU124" s="186"/>
      <c r="RQV124" s="186"/>
      <c r="RQW124" s="176"/>
      <c r="RQX124" s="191"/>
      <c r="RQY124" s="186"/>
      <c r="RQZ124" s="186"/>
      <c r="RRA124" s="176"/>
      <c r="RRB124" s="191"/>
      <c r="RRC124" s="186"/>
      <c r="RRD124" s="186"/>
      <c r="RRE124" s="176"/>
      <c r="RRF124" s="191"/>
      <c r="RRG124" s="186"/>
      <c r="RRH124" s="186"/>
      <c r="RRI124" s="176"/>
      <c r="RRJ124" s="191"/>
      <c r="RRK124" s="186"/>
      <c r="RRL124" s="186"/>
      <c r="RRM124" s="176"/>
      <c r="RRN124" s="191"/>
      <c r="RRO124" s="186"/>
      <c r="RRP124" s="186"/>
      <c r="RRQ124" s="176"/>
      <c r="RRR124" s="191"/>
      <c r="RRS124" s="186"/>
      <c r="RRT124" s="186"/>
      <c r="RRU124" s="176"/>
      <c r="RRV124" s="191"/>
      <c r="RRW124" s="186"/>
      <c r="RRX124" s="186"/>
      <c r="RRY124" s="176"/>
      <c r="RRZ124" s="191"/>
      <c r="RSA124" s="186"/>
      <c r="RSB124" s="186"/>
      <c r="RSC124" s="176"/>
      <c r="RSD124" s="191"/>
      <c r="RSE124" s="186"/>
      <c r="RSF124" s="186"/>
      <c r="RSG124" s="176"/>
      <c r="RSH124" s="191"/>
      <c r="RSI124" s="186"/>
      <c r="RSJ124" s="186"/>
      <c r="RSK124" s="176"/>
      <c r="RSL124" s="191"/>
      <c r="RSM124" s="186"/>
      <c r="RSN124" s="186"/>
      <c r="RSO124" s="176"/>
      <c r="RSP124" s="191"/>
      <c r="RSQ124" s="186"/>
      <c r="RSR124" s="186"/>
      <c r="RSS124" s="176"/>
      <c r="RST124" s="191"/>
      <c r="RSU124" s="186"/>
      <c r="RSV124" s="186"/>
      <c r="RSW124" s="176"/>
      <c r="RSX124" s="191"/>
      <c r="RSY124" s="186"/>
      <c r="RSZ124" s="186"/>
      <c r="RTA124" s="176"/>
      <c r="RTB124" s="191"/>
      <c r="RTC124" s="186"/>
      <c r="RTD124" s="186"/>
      <c r="RTE124" s="176"/>
      <c r="RTF124" s="191"/>
      <c r="RTG124" s="186"/>
      <c r="RTH124" s="186"/>
      <c r="RTI124" s="176"/>
      <c r="RTJ124" s="191"/>
      <c r="RTK124" s="186"/>
      <c r="RTL124" s="186"/>
      <c r="RTM124" s="176"/>
      <c r="RTN124" s="191"/>
      <c r="RTO124" s="186"/>
      <c r="RTP124" s="186"/>
      <c r="RTQ124" s="176"/>
      <c r="RTR124" s="191"/>
      <c r="RTS124" s="186"/>
      <c r="RTT124" s="186"/>
      <c r="RTU124" s="176"/>
      <c r="RTV124" s="191"/>
      <c r="RTW124" s="186"/>
      <c r="RTX124" s="186"/>
      <c r="RTY124" s="176"/>
      <c r="RTZ124" s="191"/>
      <c r="RUA124" s="186"/>
      <c r="RUB124" s="186"/>
      <c r="RUC124" s="176"/>
      <c r="RUD124" s="191"/>
      <c r="RUE124" s="186"/>
      <c r="RUF124" s="186"/>
      <c r="RUG124" s="176"/>
      <c r="RUH124" s="191"/>
      <c r="RUI124" s="186"/>
      <c r="RUJ124" s="186"/>
      <c r="RUK124" s="176"/>
      <c r="RUL124" s="191"/>
      <c r="RUM124" s="186"/>
      <c r="RUN124" s="186"/>
      <c r="RUO124" s="176"/>
      <c r="RUP124" s="191"/>
      <c r="RUQ124" s="186"/>
      <c r="RUR124" s="186"/>
      <c r="RUS124" s="176"/>
      <c r="RUT124" s="191"/>
      <c r="RUU124" s="186"/>
      <c r="RUV124" s="186"/>
      <c r="RUW124" s="176"/>
      <c r="RUX124" s="191"/>
      <c r="RUY124" s="186"/>
      <c r="RUZ124" s="186"/>
      <c r="RVA124" s="176"/>
      <c r="RVB124" s="191"/>
      <c r="RVC124" s="186"/>
      <c r="RVD124" s="186"/>
      <c r="RVE124" s="176"/>
      <c r="RVF124" s="191"/>
      <c r="RVG124" s="186"/>
      <c r="RVH124" s="186"/>
      <c r="RVI124" s="176"/>
      <c r="RVJ124" s="191"/>
      <c r="RVK124" s="186"/>
      <c r="RVL124" s="186"/>
      <c r="RVM124" s="176"/>
      <c r="RVN124" s="191"/>
      <c r="RVO124" s="186"/>
      <c r="RVP124" s="186"/>
      <c r="RVQ124" s="176"/>
      <c r="RVR124" s="191"/>
      <c r="RVS124" s="186"/>
      <c r="RVT124" s="186"/>
      <c r="RVU124" s="176"/>
      <c r="RVV124" s="191"/>
      <c r="RVW124" s="186"/>
      <c r="RVX124" s="186"/>
      <c r="RVY124" s="176"/>
      <c r="RVZ124" s="191"/>
      <c r="RWA124" s="186"/>
      <c r="RWB124" s="186"/>
      <c r="RWC124" s="176"/>
      <c r="RWD124" s="191"/>
      <c r="RWE124" s="186"/>
      <c r="RWF124" s="186"/>
      <c r="RWG124" s="176"/>
      <c r="RWH124" s="191"/>
      <c r="RWI124" s="186"/>
      <c r="RWJ124" s="186"/>
      <c r="RWK124" s="176"/>
      <c r="RWL124" s="191"/>
      <c r="RWM124" s="186"/>
      <c r="RWN124" s="186"/>
      <c r="RWO124" s="176"/>
      <c r="RWP124" s="191"/>
      <c r="RWQ124" s="186"/>
      <c r="RWR124" s="186"/>
      <c r="RWS124" s="176"/>
      <c r="RWT124" s="191"/>
      <c r="RWU124" s="186"/>
      <c r="RWV124" s="186"/>
      <c r="RWW124" s="176"/>
      <c r="RWX124" s="191"/>
      <c r="RWY124" s="186"/>
      <c r="RWZ124" s="186"/>
      <c r="RXA124" s="176"/>
      <c r="RXB124" s="191"/>
      <c r="RXC124" s="186"/>
      <c r="RXD124" s="186"/>
      <c r="RXE124" s="176"/>
      <c r="RXF124" s="191"/>
      <c r="RXG124" s="186"/>
      <c r="RXH124" s="186"/>
      <c r="RXI124" s="176"/>
      <c r="RXJ124" s="191"/>
      <c r="RXK124" s="186"/>
      <c r="RXL124" s="186"/>
      <c r="RXM124" s="176"/>
      <c r="RXN124" s="191"/>
      <c r="RXO124" s="186"/>
      <c r="RXP124" s="186"/>
      <c r="RXQ124" s="176"/>
      <c r="RXR124" s="191"/>
      <c r="RXS124" s="186"/>
      <c r="RXT124" s="186"/>
      <c r="RXU124" s="176"/>
      <c r="RXV124" s="191"/>
      <c r="RXW124" s="186"/>
      <c r="RXX124" s="186"/>
      <c r="RXY124" s="176"/>
      <c r="RXZ124" s="191"/>
      <c r="RYA124" s="186"/>
      <c r="RYB124" s="186"/>
      <c r="RYC124" s="176"/>
      <c r="RYD124" s="191"/>
      <c r="RYE124" s="186"/>
      <c r="RYF124" s="186"/>
      <c r="RYG124" s="176"/>
      <c r="RYH124" s="191"/>
      <c r="RYI124" s="186"/>
      <c r="RYJ124" s="186"/>
      <c r="RYK124" s="176"/>
      <c r="RYL124" s="191"/>
      <c r="RYM124" s="186"/>
      <c r="RYN124" s="186"/>
      <c r="RYO124" s="176"/>
      <c r="RYP124" s="191"/>
      <c r="RYQ124" s="186"/>
      <c r="RYR124" s="186"/>
      <c r="RYS124" s="176"/>
      <c r="RYT124" s="191"/>
      <c r="RYU124" s="186"/>
      <c r="RYV124" s="186"/>
      <c r="RYW124" s="176"/>
      <c r="RYX124" s="191"/>
      <c r="RYY124" s="186"/>
      <c r="RYZ124" s="186"/>
      <c r="RZA124" s="176"/>
      <c r="RZB124" s="191"/>
      <c r="RZC124" s="186"/>
      <c r="RZD124" s="186"/>
      <c r="RZE124" s="176"/>
      <c r="RZF124" s="191"/>
      <c r="RZG124" s="186"/>
      <c r="RZH124" s="186"/>
      <c r="RZI124" s="176"/>
      <c r="RZJ124" s="191"/>
      <c r="RZK124" s="186"/>
      <c r="RZL124" s="186"/>
      <c r="RZM124" s="176"/>
      <c r="RZN124" s="191"/>
      <c r="RZO124" s="186"/>
      <c r="RZP124" s="186"/>
      <c r="RZQ124" s="176"/>
      <c r="RZR124" s="191"/>
      <c r="RZS124" s="186"/>
      <c r="RZT124" s="186"/>
      <c r="RZU124" s="176"/>
      <c r="RZV124" s="191"/>
      <c r="RZW124" s="186"/>
      <c r="RZX124" s="186"/>
      <c r="RZY124" s="176"/>
      <c r="RZZ124" s="191"/>
      <c r="SAA124" s="186"/>
      <c r="SAB124" s="186"/>
      <c r="SAC124" s="176"/>
      <c r="SAD124" s="191"/>
      <c r="SAE124" s="186"/>
      <c r="SAF124" s="186"/>
      <c r="SAG124" s="176"/>
      <c r="SAH124" s="191"/>
      <c r="SAI124" s="186"/>
      <c r="SAJ124" s="186"/>
      <c r="SAK124" s="176"/>
      <c r="SAL124" s="191"/>
      <c r="SAM124" s="186"/>
      <c r="SAN124" s="186"/>
      <c r="SAO124" s="176"/>
      <c r="SAP124" s="191"/>
      <c r="SAQ124" s="186"/>
      <c r="SAR124" s="186"/>
      <c r="SAS124" s="176"/>
      <c r="SAT124" s="191"/>
      <c r="SAU124" s="186"/>
      <c r="SAV124" s="186"/>
      <c r="SAW124" s="176"/>
      <c r="SAX124" s="191"/>
      <c r="SAY124" s="186"/>
      <c r="SAZ124" s="186"/>
      <c r="SBA124" s="176"/>
      <c r="SBB124" s="191"/>
      <c r="SBC124" s="186"/>
      <c r="SBD124" s="186"/>
      <c r="SBE124" s="176"/>
      <c r="SBF124" s="191"/>
      <c r="SBG124" s="186"/>
      <c r="SBH124" s="186"/>
      <c r="SBI124" s="176"/>
      <c r="SBJ124" s="191"/>
      <c r="SBK124" s="186"/>
      <c r="SBL124" s="186"/>
      <c r="SBM124" s="176"/>
      <c r="SBN124" s="191"/>
      <c r="SBO124" s="186"/>
      <c r="SBP124" s="186"/>
      <c r="SBQ124" s="176"/>
      <c r="SBR124" s="191"/>
      <c r="SBS124" s="186"/>
      <c r="SBT124" s="186"/>
      <c r="SBU124" s="176"/>
      <c r="SBV124" s="191"/>
      <c r="SBW124" s="186"/>
      <c r="SBX124" s="186"/>
      <c r="SBY124" s="176"/>
      <c r="SBZ124" s="191"/>
      <c r="SCA124" s="186"/>
      <c r="SCB124" s="186"/>
      <c r="SCC124" s="176"/>
      <c r="SCD124" s="191"/>
      <c r="SCE124" s="186"/>
      <c r="SCF124" s="186"/>
      <c r="SCG124" s="176"/>
      <c r="SCH124" s="191"/>
      <c r="SCI124" s="186"/>
      <c r="SCJ124" s="186"/>
      <c r="SCK124" s="176"/>
      <c r="SCL124" s="191"/>
      <c r="SCM124" s="186"/>
      <c r="SCN124" s="186"/>
      <c r="SCO124" s="176"/>
      <c r="SCP124" s="191"/>
      <c r="SCQ124" s="186"/>
      <c r="SCR124" s="186"/>
      <c r="SCS124" s="176"/>
      <c r="SCT124" s="191"/>
      <c r="SCU124" s="186"/>
      <c r="SCV124" s="186"/>
      <c r="SCW124" s="176"/>
      <c r="SCX124" s="191"/>
      <c r="SCY124" s="186"/>
      <c r="SCZ124" s="186"/>
      <c r="SDA124" s="176"/>
      <c r="SDB124" s="191"/>
      <c r="SDC124" s="186"/>
      <c r="SDD124" s="186"/>
      <c r="SDE124" s="176"/>
      <c r="SDF124" s="191"/>
      <c r="SDG124" s="186"/>
      <c r="SDH124" s="186"/>
      <c r="SDI124" s="176"/>
      <c r="SDJ124" s="191"/>
      <c r="SDK124" s="186"/>
      <c r="SDL124" s="186"/>
      <c r="SDM124" s="176"/>
      <c r="SDN124" s="191"/>
      <c r="SDO124" s="186"/>
      <c r="SDP124" s="186"/>
      <c r="SDQ124" s="176"/>
      <c r="SDR124" s="191"/>
      <c r="SDS124" s="186"/>
      <c r="SDT124" s="186"/>
      <c r="SDU124" s="176"/>
      <c r="SDV124" s="191"/>
      <c r="SDW124" s="186"/>
      <c r="SDX124" s="186"/>
      <c r="SDY124" s="176"/>
      <c r="SDZ124" s="191"/>
      <c r="SEA124" s="186"/>
      <c r="SEB124" s="186"/>
      <c r="SEC124" s="176"/>
      <c r="SED124" s="191"/>
      <c r="SEE124" s="186"/>
      <c r="SEF124" s="186"/>
      <c r="SEG124" s="176"/>
      <c r="SEH124" s="191"/>
      <c r="SEI124" s="186"/>
      <c r="SEJ124" s="186"/>
      <c r="SEK124" s="176"/>
      <c r="SEL124" s="191"/>
      <c r="SEM124" s="186"/>
      <c r="SEN124" s="186"/>
      <c r="SEO124" s="176"/>
      <c r="SEP124" s="191"/>
      <c r="SEQ124" s="186"/>
      <c r="SER124" s="186"/>
      <c r="SES124" s="176"/>
      <c r="SET124" s="191"/>
      <c r="SEU124" s="186"/>
      <c r="SEV124" s="186"/>
      <c r="SEW124" s="176"/>
      <c r="SEX124" s="191"/>
      <c r="SEY124" s="186"/>
      <c r="SEZ124" s="186"/>
      <c r="SFA124" s="176"/>
      <c r="SFB124" s="191"/>
      <c r="SFC124" s="186"/>
      <c r="SFD124" s="186"/>
      <c r="SFE124" s="176"/>
      <c r="SFF124" s="191"/>
      <c r="SFG124" s="186"/>
      <c r="SFH124" s="186"/>
      <c r="SFI124" s="176"/>
      <c r="SFJ124" s="191"/>
      <c r="SFK124" s="186"/>
      <c r="SFL124" s="186"/>
      <c r="SFM124" s="176"/>
      <c r="SFN124" s="191"/>
      <c r="SFO124" s="186"/>
      <c r="SFP124" s="186"/>
      <c r="SFQ124" s="176"/>
      <c r="SFR124" s="191"/>
      <c r="SFS124" s="186"/>
      <c r="SFT124" s="186"/>
      <c r="SFU124" s="176"/>
      <c r="SFV124" s="191"/>
      <c r="SFW124" s="186"/>
      <c r="SFX124" s="186"/>
      <c r="SFY124" s="176"/>
      <c r="SFZ124" s="191"/>
      <c r="SGA124" s="186"/>
      <c r="SGB124" s="186"/>
      <c r="SGC124" s="176"/>
      <c r="SGD124" s="191"/>
      <c r="SGE124" s="186"/>
      <c r="SGF124" s="186"/>
      <c r="SGG124" s="176"/>
      <c r="SGH124" s="191"/>
      <c r="SGI124" s="186"/>
      <c r="SGJ124" s="186"/>
      <c r="SGK124" s="176"/>
      <c r="SGL124" s="191"/>
      <c r="SGM124" s="186"/>
      <c r="SGN124" s="186"/>
      <c r="SGO124" s="176"/>
      <c r="SGP124" s="191"/>
      <c r="SGQ124" s="186"/>
      <c r="SGR124" s="186"/>
      <c r="SGS124" s="176"/>
      <c r="SGT124" s="191"/>
      <c r="SGU124" s="186"/>
      <c r="SGV124" s="186"/>
      <c r="SGW124" s="176"/>
      <c r="SGX124" s="191"/>
      <c r="SGY124" s="186"/>
      <c r="SGZ124" s="186"/>
      <c r="SHA124" s="176"/>
      <c r="SHB124" s="191"/>
      <c r="SHC124" s="186"/>
      <c r="SHD124" s="186"/>
      <c r="SHE124" s="176"/>
      <c r="SHF124" s="191"/>
      <c r="SHG124" s="186"/>
      <c r="SHH124" s="186"/>
      <c r="SHI124" s="176"/>
      <c r="SHJ124" s="191"/>
      <c r="SHK124" s="186"/>
      <c r="SHL124" s="186"/>
      <c r="SHM124" s="176"/>
      <c r="SHN124" s="191"/>
      <c r="SHO124" s="186"/>
      <c r="SHP124" s="186"/>
      <c r="SHQ124" s="176"/>
      <c r="SHR124" s="191"/>
      <c r="SHS124" s="186"/>
      <c r="SHT124" s="186"/>
      <c r="SHU124" s="176"/>
      <c r="SHV124" s="191"/>
      <c r="SHW124" s="186"/>
      <c r="SHX124" s="186"/>
      <c r="SHY124" s="176"/>
      <c r="SHZ124" s="191"/>
      <c r="SIA124" s="186"/>
      <c r="SIB124" s="186"/>
      <c r="SIC124" s="176"/>
      <c r="SID124" s="191"/>
      <c r="SIE124" s="186"/>
      <c r="SIF124" s="186"/>
      <c r="SIG124" s="176"/>
      <c r="SIH124" s="191"/>
      <c r="SII124" s="186"/>
      <c r="SIJ124" s="186"/>
      <c r="SIK124" s="176"/>
      <c r="SIL124" s="191"/>
      <c r="SIM124" s="186"/>
      <c r="SIN124" s="186"/>
      <c r="SIO124" s="176"/>
      <c r="SIP124" s="191"/>
      <c r="SIQ124" s="186"/>
      <c r="SIR124" s="186"/>
      <c r="SIS124" s="176"/>
      <c r="SIT124" s="191"/>
      <c r="SIU124" s="186"/>
      <c r="SIV124" s="186"/>
      <c r="SIW124" s="176"/>
      <c r="SIX124" s="191"/>
      <c r="SIY124" s="186"/>
      <c r="SIZ124" s="186"/>
      <c r="SJA124" s="176"/>
      <c r="SJB124" s="191"/>
      <c r="SJC124" s="186"/>
      <c r="SJD124" s="186"/>
      <c r="SJE124" s="176"/>
      <c r="SJF124" s="191"/>
      <c r="SJG124" s="186"/>
      <c r="SJH124" s="186"/>
      <c r="SJI124" s="176"/>
      <c r="SJJ124" s="191"/>
      <c r="SJK124" s="186"/>
      <c r="SJL124" s="186"/>
      <c r="SJM124" s="176"/>
      <c r="SJN124" s="191"/>
      <c r="SJO124" s="186"/>
      <c r="SJP124" s="186"/>
      <c r="SJQ124" s="176"/>
      <c r="SJR124" s="191"/>
      <c r="SJS124" s="186"/>
      <c r="SJT124" s="186"/>
      <c r="SJU124" s="176"/>
      <c r="SJV124" s="191"/>
      <c r="SJW124" s="186"/>
      <c r="SJX124" s="186"/>
      <c r="SJY124" s="176"/>
      <c r="SJZ124" s="191"/>
      <c r="SKA124" s="186"/>
      <c r="SKB124" s="186"/>
      <c r="SKC124" s="176"/>
      <c r="SKD124" s="191"/>
      <c r="SKE124" s="186"/>
      <c r="SKF124" s="186"/>
      <c r="SKG124" s="176"/>
      <c r="SKH124" s="191"/>
      <c r="SKI124" s="186"/>
      <c r="SKJ124" s="186"/>
      <c r="SKK124" s="176"/>
      <c r="SKL124" s="191"/>
      <c r="SKM124" s="186"/>
      <c r="SKN124" s="186"/>
      <c r="SKO124" s="176"/>
      <c r="SKP124" s="191"/>
      <c r="SKQ124" s="186"/>
      <c r="SKR124" s="186"/>
      <c r="SKS124" s="176"/>
      <c r="SKT124" s="191"/>
      <c r="SKU124" s="186"/>
      <c r="SKV124" s="186"/>
      <c r="SKW124" s="176"/>
      <c r="SKX124" s="191"/>
      <c r="SKY124" s="186"/>
      <c r="SKZ124" s="186"/>
      <c r="SLA124" s="176"/>
      <c r="SLB124" s="191"/>
      <c r="SLC124" s="186"/>
      <c r="SLD124" s="186"/>
      <c r="SLE124" s="176"/>
      <c r="SLF124" s="191"/>
      <c r="SLG124" s="186"/>
      <c r="SLH124" s="186"/>
      <c r="SLI124" s="176"/>
      <c r="SLJ124" s="191"/>
      <c r="SLK124" s="186"/>
      <c r="SLL124" s="186"/>
      <c r="SLM124" s="176"/>
      <c r="SLN124" s="191"/>
      <c r="SLO124" s="186"/>
      <c r="SLP124" s="186"/>
      <c r="SLQ124" s="176"/>
      <c r="SLR124" s="191"/>
      <c r="SLS124" s="186"/>
      <c r="SLT124" s="186"/>
      <c r="SLU124" s="176"/>
      <c r="SLV124" s="191"/>
      <c r="SLW124" s="186"/>
      <c r="SLX124" s="186"/>
      <c r="SLY124" s="176"/>
      <c r="SLZ124" s="191"/>
      <c r="SMA124" s="186"/>
      <c r="SMB124" s="186"/>
      <c r="SMC124" s="176"/>
      <c r="SMD124" s="191"/>
      <c r="SME124" s="186"/>
      <c r="SMF124" s="186"/>
      <c r="SMG124" s="176"/>
      <c r="SMH124" s="191"/>
      <c r="SMI124" s="186"/>
      <c r="SMJ124" s="186"/>
      <c r="SMK124" s="176"/>
      <c r="SML124" s="191"/>
      <c r="SMM124" s="186"/>
      <c r="SMN124" s="186"/>
      <c r="SMO124" s="176"/>
      <c r="SMP124" s="191"/>
      <c r="SMQ124" s="186"/>
      <c r="SMR124" s="186"/>
      <c r="SMS124" s="176"/>
      <c r="SMT124" s="191"/>
      <c r="SMU124" s="186"/>
      <c r="SMV124" s="186"/>
      <c r="SMW124" s="176"/>
      <c r="SMX124" s="191"/>
      <c r="SMY124" s="186"/>
      <c r="SMZ124" s="186"/>
      <c r="SNA124" s="176"/>
      <c r="SNB124" s="191"/>
      <c r="SNC124" s="186"/>
      <c r="SND124" s="186"/>
      <c r="SNE124" s="176"/>
      <c r="SNF124" s="191"/>
      <c r="SNG124" s="186"/>
      <c r="SNH124" s="186"/>
      <c r="SNI124" s="176"/>
      <c r="SNJ124" s="191"/>
      <c r="SNK124" s="186"/>
      <c r="SNL124" s="186"/>
      <c r="SNM124" s="176"/>
      <c r="SNN124" s="191"/>
      <c r="SNO124" s="186"/>
      <c r="SNP124" s="186"/>
      <c r="SNQ124" s="176"/>
      <c r="SNR124" s="191"/>
      <c r="SNS124" s="186"/>
      <c r="SNT124" s="186"/>
      <c r="SNU124" s="176"/>
      <c r="SNV124" s="191"/>
      <c r="SNW124" s="186"/>
      <c r="SNX124" s="186"/>
      <c r="SNY124" s="176"/>
      <c r="SNZ124" s="191"/>
      <c r="SOA124" s="186"/>
      <c r="SOB124" s="186"/>
      <c r="SOC124" s="176"/>
      <c r="SOD124" s="191"/>
      <c r="SOE124" s="186"/>
      <c r="SOF124" s="186"/>
      <c r="SOG124" s="176"/>
      <c r="SOH124" s="191"/>
      <c r="SOI124" s="186"/>
      <c r="SOJ124" s="186"/>
      <c r="SOK124" s="176"/>
      <c r="SOL124" s="191"/>
      <c r="SOM124" s="186"/>
      <c r="SON124" s="186"/>
      <c r="SOO124" s="176"/>
      <c r="SOP124" s="191"/>
      <c r="SOQ124" s="186"/>
      <c r="SOR124" s="186"/>
      <c r="SOS124" s="176"/>
      <c r="SOT124" s="191"/>
      <c r="SOU124" s="186"/>
      <c r="SOV124" s="186"/>
      <c r="SOW124" s="176"/>
      <c r="SOX124" s="191"/>
      <c r="SOY124" s="186"/>
      <c r="SOZ124" s="186"/>
      <c r="SPA124" s="176"/>
      <c r="SPB124" s="191"/>
      <c r="SPC124" s="186"/>
      <c r="SPD124" s="186"/>
      <c r="SPE124" s="176"/>
      <c r="SPF124" s="191"/>
      <c r="SPG124" s="186"/>
      <c r="SPH124" s="186"/>
      <c r="SPI124" s="176"/>
      <c r="SPJ124" s="191"/>
      <c r="SPK124" s="186"/>
      <c r="SPL124" s="186"/>
      <c r="SPM124" s="176"/>
      <c r="SPN124" s="191"/>
      <c r="SPO124" s="186"/>
      <c r="SPP124" s="186"/>
      <c r="SPQ124" s="176"/>
      <c r="SPR124" s="191"/>
      <c r="SPS124" s="186"/>
      <c r="SPT124" s="186"/>
      <c r="SPU124" s="176"/>
      <c r="SPV124" s="191"/>
      <c r="SPW124" s="186"/>
      <c r="SPX124" s="186"/>
      <c r="SPY124" s="176"/>
      <c r="SPZ124" s="191"/>
      <c r="SQA124" s="186"/>
      <c r="SQB124" s="186"/>
      <c r="SQC124" s="176"/>
      <c r="SQD124" s="191"/>
      <c r="SQE124" s="186"/>
      <c r="SQF124" s="186"/>
      <c r="SQG124" s="176"/>
      <c r="SQH124" s="191"/>
      <c r="SQI124" s="186"/>
      <c r="SQJ124" s="186"/>
      <c r="SQK124" s="176"/>
      <c r="SQL124" s="191"/>
      <c r="SQM124" s="186"/>
      <c r="SQN124" s="186"/>
      <c r="SQO124" s="176"/>
      <c r="SQP124" s="191"/>
      <c r="SQQ124" s="186"/>
      <c r="SQR124" s="186"/>
      <c r="SQS124" s="176"/>
      <c r="SQT124" s="191"/>
      <c r="SQU124" s="186"/>
      <c r="SQV124" s="186"/>
      <c r="SQW124" s="176"/>
      <c r="SQX124" s="191"/>
      <c r="SQY124" s="186"/>
      <c r="SQZ124" s="186"/>
      <c r="SRA124" s="176"/>
      <c r="SRB124" s="191"/>
      <c r="SRC124" s="186"/>
      <c r="SRD124" s="186"/>
      <c r="SRE124" s="176"/>
      <c r="SRF124" s="191"/>
      <c r="SRG124" s="186"/>
      <c r="SRH124" s="186"/>
      <c r="SRI124" s="176"/>
      <c r="SRJ124" s="191"/>
      <c r="SRK124" s="186"/>
      <c r="SRL124" s="186"/>
      <c r="SRM124" s="176"/>
      <c r="SRN124" s="191"/>
      <c r="SRO124" s="186"/>
      <c r="SRP124" s="186"/>
      <c r="SRQ124" s="176"/>
      <c r="SRR124" s="191"/>
      <c r="SRS124" s="186"/>
      <c r="SRT124" s="186"/>
      <c r="SRU124" s="176"/>
      <c r="SRV124" s="191"/>
      <c r="SRW124" s="186"/>
      <c r="SRX124" s="186"/>
      <c r="SRY124" s="176"/>
      <c r="SRZ124" s="191"/>
      <c r="SSA124" s="186"/>
      <c r="SSB124" s="186"/>
      <c r="SSC124" s="176"/>
      <c r="SSD124" s="191"/>
      <c r="SSE124" s="186"/>
      <c r="SSF124" s="186"/>
      <c r="SSG124" s="176"/>
      <c r="SSH124" s="191"/>
      <c r="SSI124" s="186"/>
      <c r="SSJ124" s="186"/>
      <c r="SSK124" s="176"/>
      <c r="SSL124" s="191"/>
      <c r="SSM124" s="186"/>
      <c r="SSN124" s="186"/>
      <c r="SSO124" s="176"/>
      <c r="SSP124" s="191"/>
      <c r="SSQ124" s="186"/>
      <c r="SSR124" s="186"/>
      <c r="SSS124" s="176"/>
      <c r="SST124" s="191"/>
      <c r="SSU124" s="186"/>
      <c r="SSV124" s="186"/>
      <c r="SSW124" s="176"/>
      <c r="SSX124" s="191"/>
      <c r="SSY124" s="186"/>
      <c r="SSZ124" s="186"/>
      <c r="STA124" s="176"/>
      <c r="STB124" s="191"/>
      <c r="STC124" s="186"/>
      <c r="STD124" s="186"/>
      <c r="STE124" s="176"/>
      <c r="STF124" s="191"/>
      <c r="STG124" s="186"/>
      <c r="STH124" s="186"/>
      <c r="STI124" s="176"/>
      <c r="STJ124" s="191"/>
      <c r="STK124" s="186"/>
      <c r="STL124" s="186"/>
      <c r="STM124" s="176"/>
      <c r="STN124" s="191"/>
      <c r="STO124" s="186"/>
      <c r="STP124" s="186"/>
      <c r="STQ124" s="176"/>
      <c r="STR124" s="191"/>
      <c r="STS124" s="186"/>
      <c r="STT124" s="186"/>
      <c r="STU124" s="176"/>
      <c r="STV124" s="191"/>
      <c r="STW124" s="186"/>
      <c r="STX124" s="186"/>
      <c r="STY124" s="176"/>
      <c r="STZ124" s="191"/>
      <c r="SUA124" s="186"/>
      <c r="SUB124" s="186"/>
      <c r="SUC124" s="176"/>
      <c r="SUD124" s="191"/>
      <c r="SUE124" s="186"/>
      <c r="SUF124" s="186"/>
      <c r="SUG124" s="176"/>
      <c r="SUH124" s="191"/>
      <c r="SUI124" s="186"/>
      <c r="SUJ124" s="186"/>
      <c r="SUK124" s="176"/>
      <c r="SUL124" s="191"/>
      <c r="SUM124" s="186"/>
      <c r="SUN124" s="186"/>
      <c r="SUO124" s="176"/>
      <c r="SUP124" s="191"/>
      <c r="SUQ124" s="186"/>
      <c r="SUR124" s="186"/>
      <c r="SUS124" s="176"/>
      <c r="SUT124" s="191"/>
      <c r="SUU124" s="186"/>
      <c r="SUV124" s="186"/>
      <c r="SUW124" s="176"/>
      <c r="SUX124" s="191"/>
      <c r="SUY124" s="186"/>
      <c r="SUZ124" s="186"/>
      <c r="SVA124" s="176"/>
      <c r="SVB124" s="191"/>
      <c r="SVC124" s="186"/>
      <c r="SVD124" s="186"/>
      <c r="SVE124" s="176"/>
      <c r="SVF124" s="191"/>
      <c r="SVG124" s="186"/>
      <c r="SVH124" s="186"/>
      <c r="SVI124" s="176"/>
      <c r="SVJ124" s="191"/>
      <c r="SVK124" s="186"/>
      <c r="SVL124" s="186"/>
      <c r="SVM124" s="176"/>
      <c r="SVN124" s="191"/>
      <c r="SVO124" s="186"/>
      <c r="SVP124" s="186"/>
      <c r="SVQ124" s="176"/>
      <c r="SVR124" s="191"/>
      <c r="SVS124" s="186"/>
      <c r="SVT124" s="186"/>
      <c r="SVU124" s="176"/>
      <c r="SVV124" s="191"/>
      <c r="SVW124" s="186"/>
      <c r="SVX124" s="186"/>
      <c r="SVY124" s="176"/>
      <c r="SVZ124" s="191"/>
      <c r="SWA124" s="186"/>
      <c r="SWB124" s="186"/>
      <c r="SWC124" s="176"/>
      <c r="SWD124" s="191"/>
      <c r="SWE124" s="186"/>
      <c r="SWF124" s="186"/>
      <c r="SWG124" s="176"/>
      <c r="SWH124" s="191"/>
      <c r="SWI124" s="186"/>
      <c r="SWJ124" s="186"/>
      <c r="SWK124" s="176"/>
      <c r="SWL124" s="191"/>
      <c r="SWM124" s="186"/>
      <c r="SWN124" s="186"/>
      <c r="SWO124" s="176"/>
      <c r="SWP124" s="191"/>
      <c r="SWQ124" s="186"/>
      <c r="SWR124" s="186"/>
      <c r="SWS124" s="176"/>
      <c r="SWT124" s="191"/>
      <c r="SWU124" s="186"/>
      <c r="SWV124" s="186"/>
      <c r="SWW124" s="176"/>
      <c r="SWX124" s="191"/>
      <c r="SWY124" s="186"/>
      <c r="SWZ124" s="186"/>
      <c r="SXA124" s="176"/>
      <c r="SXB124" s="191"/>
      <c r="SXC124" s="186"/>
      <c r="SXD124" s="186"/>
      <c r="SXE124" s="176"/>
      <c r="SXF124" s="191"/>
      <c r="SXG124" s="186"/>
      <c r="SXH124" s="186"/>
      <c r="SXI124" s="176"/>
      <c r="SXJ124" s="191"/>
      <c r="SXK124" s="186"/>
      <c r="SXL124" s="186"/>
      <c r="SXM124" s="176"/>
      <c r="SXN124" s="191"/>
      <c r="SXO124" s="186"/>
      <c r="SXP124" s="186"/>
      <c r="SXQ124" s="176"/>
      <c r="SXR124" s="191"/>
      <c r="SXS124" s="186"/>
      <c r="SXT124" s="186"/>
      <c r="SXU124" s="176"/>
      <c r="SXV124" s="191"/>
      <c r="SXW124" s="186"/>
      <c r="SXX124" s="186"/>
      <c r="SXY124" s="176"/>
      <c r="SXZ124" s="191"/>
      <c r="SYA124" s="186"/>
      <c r="SYB124" s="186"/>
      <c r="SYC124" s="176"/>
      <c r="SYD124" s="191"/>
      <c r="SYE124" s="186"/>
      <c r="SYF124" s="186"/>
      <c r="SYG124" s="176"/>
      <c r="SYH124" s="191"/>
      <c r="SYI124" s="186"/>
      <c r="SYJ124" s="186"/>
      <c r="SYK124" s="176"/>
      <c r="SYL124" s="191"/>
      <c r="SYM124" s="186"/>
      <c r="SYN124" s="186"/>
      <c r="SYO124" s="176"/>
      <c r="SYP124" s="191"/>
      <c r="SYQ124" s="186"/>
      <c r="SYR124" s="186"/>
      <c r="SYS124" s="176"/>
      <c r="SYT124" s="191"/>
      <c r="SYU124" s="186"/>
      <c r="SYV124" s="186"/>
      <c r="SYW124" s="176"/>
      <c r="SYX124" s="191"/>
      <c r="SYY124" s="186"/>
      <c r="SYZ124" s="186"/>
      <c r="SZA124" s="176"/>
      <c r="SZB124" s="191"/>
      <c r="SZC124" s="186"/>
      <c r="SZD124" s="186"/>
      <c r="SZE124" s="176"/>
      <c r="SZF124" s="191"/>
      <c r="SZG124" s="186"/>
      <c r="SZH124" s="186"/>
      <c r="SZI124" s="176"/>
      <c r="SZJ124" s="191"/>
      <c r="SZK124" s="186"/>
      <c r="SZL124" s="186"/>
      <c r="SZM124" s="176"/>
      <c r="SZN124" s="191"/>
      <c r="SZO124" s="186"/>
      <c r="SZP124" s="186"/>
      <c r="SZQ124" s="176"/>
      <c r="SZR124" s="191"/>
      <c r="SZS124" s="186"/>
      <c r="SZT124" s="186"/>
      <c r="SZU124" s="176"/>
      <c r="SZV124" s="191"/>
      <c r="SZW124" s="186"/>
      <c r="SZX124" s="186"/>
      <c r="SZY124" s="176"/>
      <c r="SZZ124" s="191"/>
      <c r="TAA124" s="186"/>
      <c r="TAB124" s="186"/>
      <c r="TAC124" s="176"/>
      <c r="TAD124" s="191"/>
      <c r="TAE124" s="186"/>
      <c r="TAF124" s="186"/>
      <c r="TAG124" s="176"/>
      <c r="TAH124" s="191"/>
      <c r="TAI124" s="186"/>
      <c r="TAJ124" s="186"/>
      <c r="TAK124" s="176"/>
      <c r="TAL124" s="191"/>
      <c r="TAM124" s="186"/>
      <c r="TAN124" s="186"/>
      <c r="TAO124" s="176"/>
      <c r="TAP124" s="191"/>
      <c r="TAQ124" s="186"/>
      <c r="TAR124" s="186"/>
      <c r="TAS124" s="176"/>
      <c r="TAT124" s="191"/>
      <c r="TAU124" s="186"/>
      <c r="TAV124" s="186"/>
      <c r="TAW124" s="176"/>
      <c r="TAX124" s="191"/>
      <c r="TAY124" s="186"/>
      <c r="TAZ124" s="186"/>
      <c r="TBA124" s="176"/>
      <c r="TBB124" s="191"/>
      <c r="TBC124" s="186"/>
      <c r="TBD124" s="186"/>
      <c r="TBE124" s="176"/>
      <c r="TBF124" s="191"/>
      <c r="TBG124" s="186"/>
      <c r="TBH124" s="186"/>
      <c r="TBI124" s="176"/>
      <c r="TBJ124" s="191"/>
      <c r="TBK124" s="186"/>
      <c r="TBL124" s="186"/>
      <c r="TBM124" s="176"/>
      <c r="TBN124" s="191"/>
      <c r="TBO124" s="186"/>
      <c r="TBP124" s="186"/>
      <c r="TBQ124" s="176"/>
      <c r="TBR124" s="191"/>
      <c r="TBS124" s="186"/>
      <c r="TBT124" s="186"/>
      <c r="TBU124" s="176"/>
      <c r="TBV124" s="191"/>
      <c r="TBW124" s="186"/>
      <c r="TBX124" s="186"/>
      <c r="TBY124" s="176"/>
      <c r="TBZ124" s="191"/>
      <c r="TCA124" s="186"/>
      <c r="TCB124" s="186"/>
      <c r="TCC124" s="176"/>
      <c r="TCD124" s="191"/>
      <c r="TCE124" s="186"/>
      <c r="TCF124" s="186"/>
      <c r="TCG124" s="176"/>
      <c r="TCH124" s="191"/>
      <c r="TCI124" s="186"/>
      <c r="TCJ124" s="186"/>
      <c r="TCK124" s="176"/>
      <c r="TCL124" s="191"/>
      <c r="TCM124" s="186"/>
      <c r="TCN124" s="186"/>
      <c r="TCO124" s="176"/>
      <c r="TCP124" s="191"/>
      <c r="TCQ124" s="186"/>
      <c r="TCR124" s="186"/>
      <c r="TCS124" s="176"/>
      <c r="TCT124" s="191"/>
      <c r="TCU124" s="186"/>
      <c r="TCV124" s="186"/>
      <c r="TCW124" s="176"/>
      <c r="TCX124" s="191"/>
      <c r="TCY124" s="186"/>
      <c r="TCZ124" s="186"/>
      <c r="TDA124" s="176"/>
      <c r="TDB124" s="191"/>
      <c r="TDC124" s="186"/>
      <c r="TDD124" s="186"/>
      <c r="TDE124" s="176"/>
      <c r="TDF124" s="191"/>
      <c r="TDG124" s="186"/>
      <c r="TDH124" s="186"/>
      <c r="TDI124" s="176"/>
      <c r="TDJ124" s="191"/>
      <c r="TDK124" s="186"/>
      <c r="TDL124" s="186"/>
      <c r="TDM124" s="176"/>
      <c r="TDN124" s="191"/>
      <c r="TDO124" s="186"/>
      <c r="TDP124" s="186"/>
      <c r="TDQ124" s="176"/>
      <c r="TDR124" s="191"/>
      <c r="TDS124" s="186"/>
      <c r="TDT124" s="186"/>
      <c r="TDU124" s="176"/>
      <c r="TDV124" s="191"/>
      <c r="TDW124" s="186"/>
      <c r="TDX124" s="186"/>
      <c r="TDY124" s="176"/>
      <c r="TDZ124" s="191"/>
      <c r="TEA124" s="186"/>
      <c r="TEB124" s="186"/>
      <c r="TEC124" s="176"/>
      <c r="TED124" s="191"/>
      <c r="TEE124" s="186"/>
      <c r="TEF124" s="186"/>
      <c r="TEG124" s="176"/>
      <c r="TEH124" s="191"/>
      <c r="TEI124" s="186"/>
      <c r="TEJ124" s="186"/>
      <c r="TEK124" s="176"/>
      <c r="TEL124" s="191"/>
      <c r="TEM124" s="186"/>
      <c r="TEN124" s="186"/>
      <c r="TEO124" s="176"/>
      <c r="TEP124" s="191"/>
      <c r="TEQ124" s="186"/>
      <c r="TER124" s="186"/>
      <c r="TES124" s="176"/>
      <c r="TET124" s="191"/>
      <c r="TEU124" s="186"/>
      <c r="TEV124" s="186"/>
      <c r="TEW124" s="176"/>
      <c r="TEX124" s="191"/>
      <c r="TEY124" s="186"/>
      <c r="TEZ124" s="186"/>
      <c r="TFA124" s="176"/>
      <c r="TFB124" s="191"/>
      <c r="TFC124" s="186"/>
      <c r="TFD124" s="186"/>
      <c r="TFE124" s="176"/>
      <c r="TFF124" s="191"/>
      <c r="TFG124" s="186"/>
      <c r="TFH124" s="186"/>
      <c r="TFI124" s="176"/>
      <c r="TFJ124" s="191"/>
      <c r="TFK124" s="186"/>
      <c r="TFL124" s="186"/>
      <c r="TFM124" s="176"/>
      <c r="TFN124" s="191"/>
      <c r="TFO124" s="186"/>
      <c r="TFP124" s="186"/>
      <c r="TFQ124" s="176"/>
      <c r="TFR124" s="191"/>
      <c r="TFS124" s="186"/>
      <c r="TFT124" s="186"/>
      <c r="TFU124" s="176"/>
      <c r="TFV124" s="191"/>
      <c r="TFW124" s="186"/>
      <c r="TFX124" s="186"/>
      <c r="TFY124" s="176"/>
      <c r="TFZ124" s="191"/>
      <c r="TGA124" s="186"/>
      <c r="TGB124" s="186"/>
      <c r="TGC124" s="176"/>
      <c r="TGD124" s="191"/>
      <c r="TGE124" s="186"/>
      <c r="TGF124" s="186"/>
      <c r="TGG124" s="176"/>
      <c r="TGH124" s="191"/>
      <c r="TGI124" s="186"/>
      <c r="TGJ124" s="186"/>
      <c r="TGK124" s="176"/>
      <c r="TGL124" s="191"/>
      <c r="TGM124" s="186"/>
      <c r="TGN124" s="186"/>
      <c r="TGO124" s="176"/>
      <c r="TGP124" s="191"/>
      <c r="TGQ124" s="186"/>
      <c r="TGR124" s="186"/>
      <c r="TGS124" s="176"/>
      <c r="TGT124" s="191"/>
      <c r="TGU124" s="186"/>
      <c r="TGV124" s="186"/>
      <c r="TGW124" s="176"/>
      <c r="TGX124" s="191"/>
      <c r="TGY124" s="186"/>
      <c r="TGZ124" s="186"/>
      <c r="THA124" s="176"/>
      <c r="THB124" s="191"/>
      <c r="THC124" s="186"/>
      <c r="THD124" s="186"/>
      <c r="THE124" s="176"/>
      <c r="THF124" s="191"/>
      <c r="THG124" s="186"/>
      <c r="THH124" s="186"/>
      <c r="THI124" s="176"/>
      <c r="THJ124" s="191"/>
      <c r="THK124" s="186"/>
      <c r="THL124" s="186"/>
      <c r="THM124" s="176"/>
      <c r="THN124" s="191"/>
      <c r="THO124" s="186"/>
      <c r="THP124" s="186"/>
      <c r="THQ124" s="176"/>
      <c r="THR124" s="191"/>
      <c r="THS124" s="186"/>
      <c r="THT124" s="186"/>
      <c r="THU124" s="176"/>
      <c r="THV124" s="191"/>
      <c r="THW124" s="186"/>
      <c r="THX124" s="186"/>
      <c r="THY124" s="176"/>
      <c r="THZ124" s="191"/>
      <c r="TIA124" s="186"/>
      <c r="TIB124" s="186"/>
      <c r="TIC124" s="176"/>
      <c r="TID124" s="191"/>
      <c r="TIE124" s="186"/>
      <c r="TIF124" s="186"/>
      <c r="TIG124" s="176"/>
      <c r="TIH124" s="191"/>
      <c r="TII124" s="186"/>
      <c r="TIJ124" s="186"/>
      <c r="TIK124" s="176"/>
      <c r="TIL124" s="191"/>
      <c r="TIM124" s="186"/>
      <c r="TIN124" s="186"/>
      <c r="TIO124" s="176"/>
      <c r="TIP124" s="191"/>
      <c r="TIQ124" s="186"/>
      <c r="TIR124" s="186"/>
      <c r="TIS124" s="176"/>
      <c r="TIT124" s="191"/>
      <c r="TIU124" s="186"/>
      <c r="TIV124" s="186"/>
      <c r="TIW124" s="176"/>
      <c r="TIX124" s="191"/>
      <c r="TIY124" s="186"/>
      <c r="TIZ124" s="186"/>
      <c r="TJA124" s="176"/>
      <c r="TJB124" s="191"/>
      <c r="TJC124" s="186"/>
      <c r="TJD124" s="186"/>
      <c r="TJE124" s="176"/>
      <c r="TJF124" s="191"/>
      <c r="TJG124" s="186"/>
      <c r="TJH124" s="186"/>
      <c r="TJI124" s="176"/>
      <c r="TJJ124" s="191"/>
      <c r="TJK124" s="186"/>
      <c r="TJL124" s="186"/>
      <c r="TJM124" s="176"/>
      <c r="TJN124" s="191"/>
      <c r="TJO124" s="186"/>
      <c r="TJP124" s="186"/>
      <c r="TJQ124" s="176"/>
      <c r="TJR124" s="191"/>
      <c r="TJS124" s="186"/>
      <c r="TJT124" s="186"/>
      <c r="TJU124" s="176"/>
      <c r="TJV124" s="191"/>
      <c r="TJW124" s="186"/>
      <c r="TJX124" s="186"/>
      <c r="TJY124" s="176"/>
      <c r="TJZ124" s="191"/>
      <c r="TKA124" s="186"/>
      <c r="TKB124" s="186"/>
      <c r="TKC124" s="176"/>
      <c r="TKD124" s="191"/>
      <c r="TKE124" s="186"/>
      <c r="TKF124" s="186"/>
      <c r="TKG124" s="176"/>
      <c r="TKH124" s="191"/>
      <c r="TKI124" s="186"/>
      <c r="TKJ124" s="186"/>
      <c r="TKK124" s="176"/>
      <c r="TKL124" s="191"/>
      <c r="TKM124" s="186"/>
      <c r="TKN124" s="186"/>
      <c r="TKO124" s="176"/>
      <c r="TKP124" s="191"/>
      <c r="TKQ124" s="186"/>
      <c r="TKR124" s="186"/>
      <c r="TKS124" s="176"/>
      <c r="TKT124" s="191"/>
      <c r="TKU124" s="186"/>
      <c r="TKV124" s="186"/>
      <c r="TKW124" s="176"/>
      <c r="TKX124" s="191"/>
      <c r="TKY124" s="186"/>
      <c r="TKZ124" s="186"/>
      <c r="TLA124" s="176"/>
      <c r="TLB124" s="191"/>
      <c r="TLC124" s="186"/>
      <c r="TLD124" s="186"/>
      <c r="TLE124" s="176"/>
      <c r="TLF124" s="191"/>
      <c r="TLG124" s="186"/>
      <c r="TLH124" s="186"/>
      <c r="TLI124" s="176"/>
      <c r="TLJ124" s="191"/>
      <c r="TLK124" s="186"/>
      <c r="TLL124" s="186"/>
      <c r="TLM124" s="176"/>
      <c r="TLN124" s="191"/>
      <c r="TLO124" s="186"/>
      <c r="TLP124" s="186"/>
      <c r="TLQ124" s="176"/>
      <c r="TLR124" s="191"/>
      <c r="TLS124" s="186"/>
      <c r="TLT124" s="186"/>
      <c r="TLU124" s="176"/>
      <c r="TLV124" s="191"/>
      <c r="TLW124" s="186"/>
      <c r="TLX124" s="186"/>
      <c r="TLY124" s="176"/>
      <c r="TLZ124" s="191"/>
      <c r="TMA124" s="186"/>
      <c r="TMB124" s="186"/>
      <c r="TMC124" s="176"/>
      <c r="TMD124" s="191"/>
      <c r="TME124" s="186"/>
      <c r="TMF124" s="186"/>
      <c r="TMG124" s="176"/>
      <c r="TMH124" s="191"/>
      <c r="TMI124" s="186"/>
      <c r="TMJ124" s="186"/>
      <c r="TMK124" s="176"/>
      <c r="TML124" s="191"/>
      <c r="TMM124" s="186"/>
      <c r="TMN124" s="186"/>
      <c r="TMO124" s="176"/>
      <c r="TMP124" s="191"/>
      <c r="TMQ124" s="186"/>
      <c r="TMR124" s="186"/>
      <c r="TMS124" s="176"/>
      <c r="TMT124" s="191"/>
      <c r="TMU124" s="186"/>
      <c r="TMV124" s="186"/>
      <c r="TMW124" s="176"/>
      <c r="TMX124" s="191"/>
      <c r="TMY124" s="186"/>
      <c r="TMZ124" s="186"/>
      <c r="TNA124" s="176"/>
      <c r="TNB124" s="191"/>
      <c r="TNC124" s="186"/>
      <c r="TND124" s="186"/>
      <c r="TNE124" s="176"/>
      <c r="TNF124" s="191"/>
      <c r="TNG124" s="186"/>
      <c r="TNH124" s="186"/>
      <c r="TNI124" s="176"/>
      <c r="TNJ124" s="191"/>
      <c r="TNK124" s="186"/>
      <c r="TNL124" s="186"/>
      <c r="TNM124" s="176"/>
      <c r="TNN124" s="191"/>
      <c r="TNO124" s="186"/>
      <c r="TNP124" s="186"/>
      <c r="TNQ124" s="176"/>
      <c r="TNR124" s="191"/>
      <c r="TNS124" s="186"/>
      <c r="TNT124" s="186"/>
      <c r="TNU124" s="176"/>
      <c r="TNV124" s="191"/>
      <c r="TNW124" s="186"/>
      <c r="TNX124" s="186"/>
      <c r="TNY124" s="176"/>
      <c r="TNZ124" s="191"/>
      <c r="TOA124" s="186"/>
      <c r="TOB124" s="186"/>
      <c r="TOC124" s="176"/>
      <c r="TOD124" s="191"/>
      <c r="TOE124" s="186"/>
      <c r="TOF124" s="186"/>
      <c r="TOG124" s="176"/>
      <c r="TOH124" s="191"/>
      <c r="TOI124" s="186"/>
      <c r="TOJ124" s="186"/>
      <c r="TOK124" s="176"/>
      <c r="TOL124" s="191"/>
      <c r="TOM124" s="186"/>
      <c r="TON124" s="186"/>
      <c r="TOO124" s="176"/>
      <c r="TOP124" s="191"/>
      <c r="TOQ124" s="186"/>
      <c r="TOR124" s="186"/>
      <c r="TOS124" s="176"/>
      <c r="TOT124" s="191"/>
      <c r="TOU124" s="186"/>
      <c r="TOV124" s="186"/>
      <c r="TOW124" s="176"/>
      <c r="TOX124" s="191"/>
      <c r="TOY124" s="186"/>
      <c r="TOZ124" s="186"/>
      <c r="TPA124" s="176"/>
      <c r="TPB124" s="191"/>
      <c r="TPC124" s="186"/>
      <c r="TPD124" s="186"/>
      <c r="TPE124" s="176"/>
      <c r="TPF124" s="191"/>
      <c r="TPG124" s="186"/>
      <c r="TPH124" s="186"/>
      <c r="TPI124" s="176"/>
      <c r="TPJ124" s="191"/>
      <c r="TPK124" s="186"/>
      <c r="TPL124" s="186"/>
      <c r="TPM124" s="176"/>
      <c r="TPN124" s="191"/>
      <c r="TPO124" s="186"/>
      <c r="TPP124" s="186"/>
      <c r="TPQ124" s="176"/>
      <c r="TPR124" s="191"/>
      <c r="TPS124" s="186"/>
      <c r="TPT124" s="186"/>
      <c r="TPU124" s="176"/>
      <c r="TPV124" s="191"/>
      <c r="TPW124" s="186"/>
      <c r="TPX124" s="186"/>
      <c r="TPY124" s="176"/>
      <c r="TPZ124" s="191"/>
      <c r="TQA124" s="186"/>
      <c r="TQB124" s="186"/>
      <c r="TQC124" s="176"/>
      <c r="TQD124" s="191"/>
      <c r="TQE124" s="186"/>
      <c r="TQF124" s="186"/>
      <c r="TQG124" s="176"/>
      <c r="TQH124" s="191"/>
      <c r="TQI124" s="186"/>
      <c r="TQJ124" s="186"/>
      <c r="TQK124" s="176"/>
      <c r="TQL124" s="191"/>
      <c r="TQM124" s="186"/>
      <c r="TQN124" s="186"/>
      <c r="TQO124" s="176"/>
      <c r="TQP124" s="191"/>
      <c r="TQQ124" s="186"/>
      <c r="TQR124" s="186"/>
      <c r="TQS124" s="176"/>
      <c r="TQT124" s="191"/>
      <c r="TQU124" s="186"/>
      <c r="TQV124" s="186"/>
      <c r="TQW124" s="176"/>
      <c r="TQX124" s="191"/>
      <c r="TQY124" s="186"/>
      <c r="TQZ124" s="186"/>
      <c r="TRA124" s="176"/>
      <c r="TRB124" s="191"/>
      <c r="TRC124" s="186"/>
      <c r="TRD124" s="186"/>
      <c r="TRE124" s="176"/>
      <c r="TRF124" s="191"/>
      <c r="TRG124" s="186"/>
      <c r="TRH124" s="186"/>
      <c r="TRI124" s="176"/>
      <c r="TRJ124" s="191"/>
      <c r="TRK124" s="186"/>
      <c r="TRL124" s="186"/>
      <c r="TRM124" s="176"/>
      <c r="TRN124" s="191"/>
      <c r="TRO124" s="186"/>
      <c r="TRP124" s="186"/>
      <c r="TRQ124" s="176"/>
      <c r="TRR124" s="191"/>
      <c r="TRS124" s="186"/>
      <c r="TRT124" s="186"/>
      <c r="TRU124" s="176"/>
      <c r="TRV124" s="191"/>
      <c r="TRW124" s="186"/>
      <c r="TRX124" s="186"/>
      <c r="TRY124" s="176"/>
      <c r="TRZ124" s="191"/>
      <c r="TSA124" s="186"/>
      <c r="TSB124" s="186"/>
      <c r="TSC124" s="176"/>
      <c r="TSD124" s="191"/>
      <c r="TSE124" s="186"/>
      <c r="TSF124" s="186"/>
      <c r="TSG124" s="176"/>
      <c r="TSH124" s="191"/>
      <c r="TSI124" s="186"/>
      <c r="TSJ124" s="186"/>
      <c r="TSK124" s="176"/>
      <c r="TSL124" s="191"/>
      <c r="TSM124" s="186"/>
      <c r="TSN124" s="186"/>
      <c r="TSO124" s="176"/>
      <c r="TSP124" s="191"/>
      <c r="TSQ124" s="186"/>
      <c r="TSR124" s="186"/>
      <c r="TSS124" s="176"/>
      <c r="TST124" s="191"/>
      <c r="TSU124" s="186"/>
      <c r="TSV124" s="186"/>
      <c r="TSW124" s="176"/>
      <c r="TSX124" s="191"/>
      <c r="TSY124" s="186"/>
      <c r="TSZ124" s="186"/>
      <c r="TTA124" s="176"/>
      <c r="TTB124" s="191"/>
      <c r="TTC124" s="186"/>
      <c r="TTD124" s="186"/>
      <c r="TTE124" s="176"/>
      <c r="TTF124" s="191"/>
      <c r="TTG124" s="186"/>
      <c r="TTH124" s="186"/>
      <c r="TTI124" s="176"/>
      <c r="TTJ124" s="191"/>
      <c r="TTK124" s="186"/>
      <c r="TTL124" s="186"/>
      <c r="TTM124" s="176"/>
      <c r="TTN124" s="191"/>
      <c r="TTO124" s="186"/>
      <c r="TTP124" s="186"/>
      <c r="TTQ124" s="176"/>
      <c r="TTR124" s="191"/>
      <c r="TTS124" s="186"/>
      <c r="TTT124" s="186"/>
      <c r="TTU124" s="176"/>
      <c r="TTV124" s="191"/>
      <c r="TTW124" s="186"/>
      <c r="TTX124" s="186"/>
      <c r="TTY124" s="176"/>
      <c r="TTZ124" s="191"/>
      <c r="TUA124" s="186"/>
      <c r="TUB124" s="186"/>
      <c r="TUC124" s="176"/>
      <c r="TUD124" s="191"/>
      <c r="TUE124" s="186"/>
      <c r="TUF124" s="186"/>
      <c r="TUG124" s="176"/>
      <c r="TUH124" s="191"/>
      <c r="TUI124" s="186"/>
      <c r="TUJ124" s="186"/>
      <c r="TUK124" s="176"/>
      <c r="TUL124" s="191"/>
      <c r="TUM124" s="186"/>
      <c r="TUN124" s="186"/>
      <c r="TUO124" s="176"/>
      <c r="TUP124" s="191"/>
      <c r="TUQ124" s="186"/>
      <c r="TUR124" s="186"/>
      <c r="TUS124" s="176"/>
      <c r="TUT124" s="191"/>
      <c r="TUU124" s="186"/>
      <c r="TUV124" s="186"/>
      <c r="TUW124" s="176"/>
      <c r="TUX124" s="191"/>
      <c r="TUY124" s="186"/>
      <c r="TUZ124" s="186"/>
      <c r="TVA124" s="176"/>
      <c r="TVB124" s="191"/>
      <c r="TVC124" s="186"/>
      <c r="TVD124" s="186"/>
      <c r="TVE124" s="176"/>
      <c r="TVF124" s="191"/>
      <c r="TVG124" s="186"/>
      <c r="TVH124" s="186"/>
      <c r="TVI124" s="176"/>
      <c r="TVJ124" s="191"/>
      <c r="TVK124" s="186"/>
      <c r="TVL124" s="186"/>
      <c r="TVM124" s="176"/>
      <c r="TVN124" s="191"/>
      <c r="TVO124" s="186"/>
      <c r="TVP124" s="186"/>
      <c r="TVQ124" s="176"/>
      <c r="TVR124" s="191"/>
      <c r="TVS124" s="186"/>
      <c r="TVT124" s="186"/>
      <c r="TVU124" s="176"/>
      <c r="TVV124" s="191"/>
      <c r="TVW124" s="186"/>
      <c r="TVX124" s="186"/>
      <c r="TVY124" s="176"/>
      <c r="TVZ124" s="191"/>
      <c r="TWA124" s="186"/>
      <c r="TWB124" s="186"/>
      <c r="TWC124" s="176"/>
      <c r="TWD124" s="191"/>
      <c r="TWE124" s="186"/>
      <c r="TWF124" s="186"/>
      <c r="TWG124" s="176"/>
      <c r="TWH124" s="191"/>
      <c r="TWI124" s="186"/>
      <c r="TWJ124" s="186"/>
      <c r="TWK124" s="176"/>
      <c r="TWL124" s="191"/>
      <c r="TWM124" s="186"/>
      <c r="TWN124" s="186"/>
      <c r="TWO124" s="176"/>
      <c r="TWP124" s="191"/>
      <c r="TWQ124" s="186"/>
      <c r="TWR124" s="186"/>
      <c r="TWS124" s="176"/>
      <c r="TWT124" s="191"/>
      <c r="TWU124" s="186"/>
      <c r="TWV124" s="186"/>
      <c r="TWW124" s="176"/>
      <c r="TWX124" s="191"/>
      <c r="TWY124" s="186"/>
      <c r="TWZ124" s="186"/>
      <c r="TXA124" s="176"/>
      <c r="TXB124" s="191"/>
      <c r="TXC124" s="186"/>
      <c r="TXD124" s="186"/>
      <c r="TXE124" s="176"/>
      <c r="TXF124" s="191"/>
      <c r="TXG124" s="186"/>
      <c r="TXH124" s="186"/>
      <c r="TXI124" s="176"/>
      <c r="TXJ124" s="191"/>
      <c r="TXK124" s="186"/>
      <c r="TXL124" s="186"/>
      <c r="TXM124" s="176"/>
      <c r="TXN124" s="191"/>
      <c r="TXO124" s="186"/>
      <c r="TXP124" s="186"/>
      <c r="TXQ124" s="176"/>
      <c r="TXR124" s="191"/>
      <c r="TXS124" s="186"/>
      <c r="TXT124" s="186"/>
      <c r="TXU124" s="176"/>
      <c r="TXV124" s="191"/>
      <c r="TXW124" s="186"/>
      <c r="TXX124" s="186"/>
      <c r="TXY124" s="176"/>
      <c r="TXZ124" s="191"/>
      <c r="TYA124" s="186"/>
      <c r="TYB124" s="186"/>
      <c r="TYC124" s="176"/>
      <c r="TYD124" s="191"/>
      <c r="TYE124" s="186"/>
      <c r="TYF124" s="186"/>
      <c r="TYG124" s="176"/>
      <c r="TYH124" s="191"/>
      <c r="TYI124" s="186"/>
      <c r="TYJ124" s="186"/>
      <c r="TYK124" s="176"/>
      <c r="TYL124" s="191"/>
      <c r="TYM124" s="186"/>
      <c r="TYN124" s="186"/>
      <c r="TYO124" s="176"/>
      <c r="TYP124" s="191"/>
      <c r="TYQ124" s="186"/>
      <c r="TYR124" s="186"/>
      <c r="TYS124" s="176"/>
      <c r="TYT124" s="191"/>
      <c r="TYU124" s="186"/>
      <c r="TYV124" s="186"/>
      <c r="TYW124" s="176"/>
      <c r="TYX124" s="191"/>
      <c r="TYY124" s="186"/>
      <c r="TYZ124" s="186"/>
      <c r="TZA124" s="176"/>
      <c r="TZB124" s="191"/>
      <c r="TZC124" s="186"/>
      <c r="TZD124" s="186"/>
      <c r="TZE124" s="176"/>
      <c r="TZF124" s="191"/>
      <c r="TZG124" s="186"/>
      <c r="TZH124" s="186"/>
      <c r="TZI124" s="176"/>
      <c r="TZJ124" s="191"/>
      <c r="TZK124" s="186"/>
      <c r="TZL124" s="186"/>
      <c r="TZM124" s="176"/>
      <c r="TZN124" s="191"/>
      <c r="TZO124" s="186"/>
      <c r="TZP124" s="186"/>
      <c r="TZQ124" s="176"/>
      <c r="TZR124" s="191"/>
      <c r="TZS124" s="186"/>
      <c r="TZT124" s="186"/>
      <c r="TZU124" s="176"/>
      <c r="TZV124" s="191"/>
      <c r="TZW124" s="186"/>
      <c r="TZX124" s="186"/>
      <c r="TZY124" s="176"/>
      <c r="TZZ124" s="191"/>
      <c r="UAA124" s="186"/>
      <c r="UAB124" s="186"/>
      <c r="UAC124" s="176"/>
      <c r="UAD124" s="191"/>
      <c r="UAE124" s="186"/>
      <c r="UAF124" s="186"/>
      <c r="UAG124" s="176"/>
      <c r="UAH124" s="191"/>
      <c r="UAI124" s="186"/>
      <c r="UAJ124" s="186"/>
      <c r="UAK124" s="176"/>
      <c r="UAL124" s="191"/>
      <c r="UAM124" s="186"/>
      <c r="UAN124" s="186"/>
      <c r="UAO124" s="176"/>
      <c r="UAP124" s="191"/>
      <c r="UAQ124" s="186"/>
      <c r="UAR124" s="186"/>
      <c r="UAS124" s="176"/>
      <c r="UAT124" s="191"/>
      <c r="UAU124" s="186"/>
      <c r="UAV124" s="186"/>
      <c r="UAW124" s="176"/>
      <c r="UAX124" s="191"/>
      <c r="UAY124" s="186"/>
      <c r="UAZ124" s="186"/>
      <c r="UBA124" s="176"/>
      <c r="UBB124" s="191"/>
      <c r="UBC124" s="186"/>
      <c r="UBD124" s="186"/>
      <c r="UBE124" s="176"/>
      <c r="UBF124" s="191"/>
      <c r="UBG124" s="186"/>
      <c r="UBH124" s="186"/>
      <c r="UBI124" s="176"/>
      <c r="UBJ124" s="191"/>
      <c r="UBK124" s="186"/>
      <c r="UBL124" s="186"/>
      <c r="UBM124" s="176"/>
      <c r="UBN124" s="191"/>
      <c r="UBO124" s="186"/>
      <c r="UBP124" s="186"/>
      <c r="UBQ124" s="176"/>
      <c r="UBR124" s="191"/>
      <c r="UBS124" s="186"/>
      <c r="UBT124" s="186"/>
      <c r="UBU124" s="176"/>
      <c r="UBV124" s="191"/>
      <c r="UBW124" s="186"/>
      <c r="UBX124" s="186"/>
      <c r="UBY124" s="176"/>
      <c r="UBZ124" s="191"/>
      <c r="UCA124" s="186"/>
      <c r="UCB124" s="186"/>
      <c r="UCC124" s="176"/>
      <c r="UCD124" s="191"/>
      <c r="UCE124" s="186"/>
      <c r="UCF124" s="186"/>
      <c r="UCG124" s="176"/>
      <c r="UCH124" s="191"/>
      <c r="UCI124" s="186"/>
      <c r="UCJ124" s="186"/>
      <c r="UCK124" s="176"/>
      <c r="UCL124" s="191"/>
      <c r="UCM124" s="186"/>
      <c r="UCN124" s="186"/>
      <c r="UCO124" s="176"/>
      <c r="UCP124" s="191"/>
      <c r="UCQ124" s="186"/>
      <c r="UCR124" s="186"/>
      <c r="UCS124" s="176"/>
      <c r="UCT124" s="191"/>
      <c r="UCU124" s="186"/>
      <c r="UCV124" s="186"/>
      <c r="UCW124" s="176"/>
      <c r="UCX124" s="191"/>
      <c r="UCY124" s="186"/>
      <c r="UCZ124" s="186"/>
      <c r="UDA124" s="176"/>
      <c r="UDB124" s="191"/>
      <c r="UDC124" s="186"/>
      <c r="UDD124" s="186"/>
      <c r="UDE124" s="176"/>
      <c r="UDF124" s="191"/>
      <c r="UDG124" s="186"/>
      <c r="UDH124" s="186"/>
      <c r="UDI124" s="176"/>
      <c r="UDJ124" s="191"/>
      <c r="UDK124" s="186"/>
      <c r="UDL124" s="186"/>
      <c r="UDM124" s="176"/>
      <c r="UDN124" s="191"/>
      <c r="UDO124" s="186"/>
      <c r="UDP124" s="186"/>
      <c r="UDQ124" s="176"/>
      <c r="UDR124" s="191"/>
      <c r="UDS124" s="186"/>
      <c r="UDT124" s="186"/>
      <c r="UDU124" s="176"/>
      <c r="UDV124" s="191"/>
      <c r="UDW124" s="186"/>
      <c r="UDX124" s="186"/>
      <c r="UDY124" s="176"/>
      <c r="UDZ124" s="191"/>
      <c r="UEA124" s="186"/>
      <c r="UEB124" s="186"/>
      <c r="UEC124" s="176"/>
      <c r="UED124" s="191"/>
      <c r="UEE124" s="186"/>
      <c r="UEF124" s="186"/>
      <c r="UEG124" s="176"/>
      <c r="UEH124" s="191"/>
      <c r="UEI124" s="186"/>
      <c r="UEJ124" s="186"/>
      <c r="UEK124" s="176"/>
      <c r="UEL124" s="191"/>
      <c r="UEM124" s="186"/>
      <c r="UEN124" s="186"/>
      <c r="UEO124" s="176"/>
      <c r="UEP124" s="191"/>
      <c r="UEQ124" s="186"/>
      <c r="UER124" s="186"/>
      <c r="UES124" s="176"/>
      <c r="UET124" s="191"/>
      <c r="UEU124" s="186"/>
      <c r="UEV124" s="186"/>
      <c r="UEW124" s="176"/>
      <c r="UEX124" s="191"/>
      <c r="UEY124" s="186"/>
      <c r="UEZ124" s="186"/>
      <c r="UFA124" s="176"/>
      <c r="UFB124" s="191"/>
      <c r="UFC124" s="186"/>
      <c r="UFD124" s="186"/>
      <c r="UFE124" s="176"/>
      <c r="UFF124" s="191"/>
      <c r="UFG124" s="186"/>
      <c r="UFH124" s="186"/>
      <c r="UFI124" s="176"/>
      <c r="UFJ124" s="191"/>
      <c r="UFK124" s="186"/>
      <c r="UFL124" s="186"/>
      <c r="UFM124" s="176"/>
      <c r="UFN124" s="191"/>
      <c r="UFO124" s="186"/>
      <c r="UFP124" s="186"/>
      <c r="UFQ124" s="176"/>
      <c r="UFR124" s="191"/>
      <c r="UFS124" s="186"/>
      <c r="UFT124" s="186"/>
      <c r="UFU124" s="176"/>
      <c r="UFV124" s="191"/>
      <c r="UFW124" s="186"/>
      <c r="UFX124" s="186"/>
      <c r="UFY124" s="176"/>
      <c r="UFZ124" s="191"/>
      <c r="UGA124" s="186"/>
      <c r="UGB124" s="186"/>
      <c r="UGC124" s="176"/>
      <c r="UGD124" s="191"/>
      <c r="UGE124" s="186"/>
      <c r="UGF124" s="186"/>
      <c r="UGG124" s="176"/>
      <c r="UGH124" s="191"/>
      <c r="UGI124" s="186"/>
      <c r="UGJ124" s="186"/>
      <c r="UGK124" s="176"/>
      <c r="UGL124" s="191"/>
      <c r="UGM124" s="186"/>
      <c r="UGN124" s="186"/>
      <c r="UGO124" s="176"/>
      <c r="UGP124" s="191"/>
      <c r="UGQ124" s="186"/>
      <c r="UGR124" s="186"/>
      <c r="UGS124" s="176"/>
      <c r="UGT124" s="191"/>
      <c r="UGU124" s="186"/>
      <c r="UGV124" s="186"/>
      <c r="UGW124" s="176"/>
      <c r="UGX124" s="191"/>
      <c r="UGY124" s="186"/>
      <c r="UGZ124" s="186"/>
      <c r="UHA124" s="176"/>
      <c r="UHB124" s="191"/>
      <c r="UHC124" s="186"/>
      <c r="UHD124" s="186"/>
      <c r="UHE124" s="176"/>
      <c r="UHF124" s="191"/>
      <c r="UHG124" s="186"/>
      <c r="UHH124" s="186"/>
      <c r="UHI124" s="176"/>
      <c r="UHJ124" s="191"/>
      <c r="UHK124" s="186"/>
      <c r="UHL124" s="186"/>
      <c r="UHM124" s="176"/>
      <c r="UHN124" s="191"/>
      <c r="UHO124" s="186"/>
      <c r="UHP124" s="186"/>
      <c r="UHQ124" s="176"/>
      <c r="UHR124" s="191"/>
      <c r="UHS124" s="186"/>
      <c r="UHT124" s="186"/>
      <c r="UHU124" s="176"/>
      <c r="UHV124" s="191"/>
      <c r="UHW124" s="186"/>
      <c r="UHX124" s="186"/>
      <c r="UHY124" s="176"/>
      <c r="UHZ124" s="191"/>
      <c r="UIA124" s="186"/>
      <c r="UIB124" s="186"/>
      <c r="UIC124" s="176"/>
      <c r="UID124" s="191"/>
      <c r="UIE124" s="186"/>
      <c r="UIF124" s="186"/>
      <c r="UIG124" s="176"/>
      <c r="UIH124" s="191"/>
      <c r="UII124" s="186"/>
      <c r="UIJ124" s="186"/>
      <c r="UIK124" s="176"/>
      <c r="UIL124" s="191"/>
      <c r="UIM124" s="186"/>
      <c r="UIN124" s="186"/>
      <c r="UIO124" s="176"/>
      <c r="UIP124" s="191"/>
      <c r="UIQ124" s="186"/>
      <c r="UIR124" s="186"/>
      <c r="UIS124" s="176"/>
      <c r="UIT124" s="191"/>
      <c r="UIU124" s="186"/>
      <c r="UIV124" s="186"/>
      <c r="UIW124" s="176"/>
      <c r="UIX124" s="191"/>
      <c r="UIY124" s="186"/>
      <c r="UIZ124" s="186"/>
      <c r="UJA124" s="176"/>
      <c r="UJB124" s="191"/>
      <c r="UJC124" s="186"/>
      <c r="UJD124" s="186"/>
      <c r="UJE124" s="176"/>
      <c r="UJF124" s="191"/>
      <c r="UJG124" s="186"/>
      <c r="UJH124" s="186"/>
      <c r="UJI124" s="176"/>
      <c r="UJJ124" s="191"/>
      <c r="UJK124" s="186"/>
      <c r="UJL124" s="186"/>
      <c r="UJM124" s="176"/>
      <c r="UJN124" s="191"/>
      <c r="UJO124" s="186"/>
      <c r="UJP124" s="186"/>
      <c r="UJQ124" s="176"/>
      <c r="UJR124" s="191"/>
      <c r="UJS124" s="186"/>
      <c r="UJT124" s="186"/>
      <c r="UJU124" s="176"/>
      <c r="UJV124" s="191"/>
      <c r="UJW124" s="186"/>
      <c r="UJX124" s="186"/>
      <c r="UJY124" s="176"/>
      <c r="UJZ124" s="191"/>
      <c r="UKA124" s="186"/>
      <c r="UKB124" s="186"/>
      <c r="UKC124" s="176"/>
      <c r="UKD124" s="191"/>
      <c r="UKE124" s="186"/>
      <c r="UKF124" s="186"/>
      <c r="UKG124" s="176"/>
      <c r="UKH124" s="191"/>
      <c r="UKI124" s="186"/>
      <c r="UKJ124" s="186"/>
      <c r="UKK124" s="176"/>
      <c r="UKL124" s="191"/>
      <c r="UKM124" s="186"/>
      <c r="UKN124" s="186"/>
      <c r="UKO124" s="176"/>
      <c r="UKP124" s="191"/>
      <c r="UKQ124" s="186"/>
      <c r="UKR124" s="186"/>
      <c r="UKS124" s="176"/>
      <c r="UKT124" s="191"/>
      <c r="UKU124" s="186"/>
      <c r="UKV124" s="186"/>
      <c r="UKW124" s="176"/>
      <c r="UKX124" s="191"/>
      <c r="UKY124" s="186"/>
      <c r="UKZ124" s="186"/>
      <c r="ULA124" s="176"/>
      <c r="ULB124" s="191"/>
      <c r="ULC124" s="186"/>
      <c r="ULD124" s="186"/>
      <c r="ULE124" s="176"/>
      <c r="ULF124" s="191"/>
      <c r="ULG124" s="186"/>
      <c r="ULH124" s="186"/>
      <c r="ULI124" s="176"/>
      <c r="ULJ124" s="191"/>
      <c r="ULK124" s="186"/>
      <c r="ULL124" s="186"/>
      <c r="ULM124" s="176"/>
      <c r="ULN124" s="191"/>
      <c r="ULO124" s="186"/>
      <c r="ULP124" s="186"/>
      <c r="ULQ124" s="176"/>
      <c r="ULR124" s="191"/>
      <c r="ULS124" s="186"/>
      <c r="ULT124" s="186"/>
      <c r="ULU124" s="176"/>
      <c r="ULV124" s="191"/>
      <c r="ULW124" s="186"/>
      <c r="ULX124" s="186"/>
      <c r="ULY124" s="176"/>
      <c r="ULZ124" s="191"/>
      <c r="UMA124" s="186"/>
      <c r="UMB124" s="186"/>
      <c r="UMC124" s="176"/>
      <c r="UMD124" s="191"/>
      <c r="UME124" s="186"/>
      <c r="UMF124" s="186"/>
      <c r="UMG124" s="176"/>
      <c r="UMH124" s="191"/>
      <c r="UMI124" s="186"/>
      <c r="UMJ124" s="186"/>
      <c r="UMK124" s="176"/>
      <c r="UML124" s="191"/>
      <c r="UMM124" s="186"/>
      <c r="UMN124" s="186"/>
      <c r="UMO124" s="176"/>
      <c r="UMP124" s="191"/>
      <c r="UMQ124" s="186"/>
      <c r="UMR124" s="186"/>
      <c r="UMS124" s="176"/>
      <c r="UMT124" s="191"/>
      <c r="UMU124" s="186"/>
      <c r="UMV124" s="186"/>
      <c r="UMW124" s="176"/>
      <c r="UMX124" s="191"/>
      <c r="UMY124" s="186"/>
      <c r="UMZ124" s="186"/>
      <c r="UNA124" s="176"/>
      <c r="UNB124" s="191"/>
      <c r="UNC124" s="186"/>
      <c r="UND124" s="186"/>
      <c r="UNE124" s="176"/>
      <c r="UNF124" s="191"/>
      <c r="UNG124" s="186"/>
      <c r="UNH124" s="186"/>
      <c r="UNI124" s="176"/>
      <c r="UNJ124" s="191"/>
      <c r="UNK124" s="186"/>
      <c r="UNL124" s="186"/>
      <c r="UNM124" s="176"/>
      <c r="UNN124" s="191"/>
      <c r="UNO124" s="186"/>
      <c r="UNP124" s="186"/>
      <c r="UNQ124" s="176"/>
      <c r="UNR124" s="191"/>
      <c r="UNS124" s="186"/>
      <c r="UNT124" s="186"/>
      <c r="UNU124" s="176"/>
      <c r="UNV124" s="191"/>
      <c r="UNW124" s="186"/>
      <c r="UNX124" s="186"/>
      <c r="UNY124" s="176"/>
      <c r="UNZ124" s="191"/>
      <c r="UOA124" s="186"/>
      <c r="UOB124" s="186"/>
      <c r="UOC124" s="176"/>
      <c r="UOD124" s="191"/>
      <c r="UOE124" s="186"/>
      <c r="UOF124" s="186"/>
      <c r="UOG124" s="176"/>
      <c r="UOH124" s="191"/>
      <c r="UOI124" s="186"/>
      <c r="UOJ124" s="186"/>
      <c r="UOK124" s="176"/>
      <c r="UOL124" s="191"/>
      <c r="UOM124" s="186"/>
      <c r="UON124" s="186"/>
      <c r="UOO124" s="176"/>
      <c r="UOP124" s="191"/>
      <c r="UOQ124" s="186"/>
      <c r="UOR124" s="186"/>
      <c r="UOS124" s="176"/>
      <c r="UOT124" s="191"/>
      <c r="UOU124" s="186"/>
      <c r="UOV124" s="186"/>
      <c r="UOW124" s="176"/>
      <c r="UOX124" s="191"/>
      <c r="UOY124" s="186"/>
      <c r="UOZ124" s="186"/>
      <c r="UPA124" s="176"/>
      <c r="UPB124" s="191"/>
      <c r="UPC124" s="186"/>
      <c r="UPD124" s="186"/>
      <c r="UPE124" s="176"/>
      <c r="UPF124" s="191"/>
      <c r="UPG124" s="186"/>
      <c r="UPH124" s="186"/>
      <c r="UPI124" s="176"/>
      <c r="UPJ124" s="191"/>
      <c r="UPK124" s="186"/>
      <c r="UPL124" s="186"/>
      <c r="UPM124" s="176"/>
      <c r="UPN124" s="191"/>
      <c r="UPO124" s="186"/>
      <c r="UPP124" s="186"/>
      <c r="UPQ124" s="176"/>
      <c r="UPR124" s="191"/>
      <c r="UPS124" s="186"/>
      <c r="UPT124" s="186"/>
      <c r="UPU124" s="176"/>
      <c r="UPV124" s="191"/>
      <c r="UPW124" s="186"/>
      <c r="UPX124" s="186"/>
      <c r="UPY124" s="176"/>
      <c r="UPZ124" s="191"/>
      <c r="UQA124" s="186"/>
      <c r="UQB124" s="186"/>
      <c r="UQC124" s="176"/>
      <c r="UQD124" s="191"/>
      <c r="UQE124" s="186"/>
      <c r="UQF124" s="186"/>
      <c r="UQG124" s="176"/>
      <c r="UQH124" s="191"/>
      <c r="UQI124" s="186"/>
      <c r="UQJ124" s="186"/>
      <c r="UQK124" s="176"/>
      <c r="UQL124" s="191"/>
      <c r="UQM124" s="186"/>
      <c r="UQN124" s="186"/>
      <c r="UQO124" s="176"/>
      <c r="UQP124" s="191"/>
      <c r="UQQ124" s="186"/>
      <c r="UQR124" s="186"/>
      <c r="UQS124" s="176"/>
      <c r="UQT124" s="191"/>
      <c r="UQU124" s="186"/>
      <c r="UQV124" s="186"/>
      <c r="UQW124" s="176"/>
      <c r="UQX124" s="191"/>
      <c r="UQY124" s="186"/>
      <c r="UQZ124" s="186"/>
      <c r="URA124" s="176"/>
      <c r="URB124" s="191"/>
      <c r="URC124" s="186"/>
      <c r="URD124" s="186"/>
      <c r="URE124" s="176"/>
      <c r="URF124" s="191"/>
      <c r="URG124" s="186"/>
      <c r="URH124" s="186"/>
      <c r="URI124" s="176"/>
      <c r="URJ124" s="191"/>
      <c r="URK124" s="186"/>
      <c r="URL124" s="186"/>
      <c r="URM124" s="176"/>
      <c r="URN124" s="191"/>
      <c r="URO124" s="186"/>
      <c r="URP124" s="186"/>
      <c r="URQ124" s="176"/>
      <c r="URR124" s="191"/>
      <c r="URS124" s="186"/>
      <c r="URT124" s="186"/>
      <c r="URU124" s="176"/>
      <c r="URV124" s="191"/>
      <c r="URW124" s="186"/>
      <c r="URX124" s="186"/>
      <c r="URY124" s="176"/>
      <c r="URZ124" s="191"/>
      <c r="USA124" s="186"/>
      <c r="USB124" s="186"/>
      <c r="USC124" s="176"/>
      <c r="USD124" s="191"/>
      <c r="USE124" s="186"/>
      <c r="USF124" s="186"/>
      <c r="USG124" s="176"/>
      <c r="USH124" s="191"/>
      <c r="USI124" s="186"/>
      <c r="USJ124" s="186"/>
      <c r="USK124" s="176"/>
      <c r="USL124" s="191"/>
      <c r="USM124" s="186"/>
      <c r="USN124" s="186"/>
      <c r="USO124" s="176"/>
      <c r="USP124" s="191"/>
      <c r="USQ124" s="186"/>
      <c r="USR124" s="186"/>
      <c r="USS124" s="176"/>
      <c r="UST124" s="191"/>
      <c r="USU124" s="186"/>
      <c r="USV124" s="186"/>
      <c r="USW124" s="176"/>
      <c r="USX124" s="191"/>
      <c r="USY124" s="186"/>
      <c r="USZ124" s="186"/>
      <c r="UTA124" s="176"/>
      <c r="UTB124" s="191"/>
      <c r="UTC124" s="186"/>
      <c r="UTD124" s="186"/>
      <c r="UTE124" s="176"/>
      <c r="UTF124" s="191"/>
      <c r="UTG124" s="186"/>
      <c r="UTH124" s="186"/>
      <c r="UTI124" s="176"/>
      <c r="UTJ124" s="191"/>
      <c r="UTK124" s="186"/>
      <c r="UTL124" s="186"/>
      <c r="UTM124" s="176"/>
      <c r="UTN124" s="191"/>
      <c r="UTO124" s="186"/>
      <c r="UTP124" s="186"/>
      <c r="UTQ124" s="176"/>
      <c r="UTR124" s="191"/>
      <c r="UTS124" s="186"/>
      <c r="UTT124" s="186"/>
      <c r="UTU124" s="176"/>
      <c r="UTV124" s="191"/>
      <c r="UTW124" s="186"/>
      <c r="UTX124" s="186"/>
      <c r="UTY124" s="176"/>
      <c r="UTZ124" s="191"/>
      <c r="UUA124" s="186"/>
      <c r="UUB124" s="186"/>
      <c r="UUC124" s="176"/>
      <c r="UUD124" s="191"/>
      <c r="UUE124" s="186"/>
      <c r="UUF124" s="186"/>
      <c r="UUG124" s="176"/>
      <c r="UUH124" s="191"/>
      <c r="UUI124" s="186"/>
      <c r="UUJ124" s="186"/>
      <c r="UUK124" s="176"/>
      <c r="UUL124" s="191"/>
      <c r="UUM124" s="186"/>
      <c r="UUN124" s="186"/>
      <c r="UUO124" s="176"/>
      <c r="UUP124" s="191"/>
      <c r="UUQ124" s="186"/>
      <c r="UUR124" s="186"/>
      <c r="UUS124" s="176"/>
      <c r="UUT124" s="191"/>
      <c r="UUU124" s="186"/>
      <c r="UUV124" s="186"/>
      <c r="UUW124" s="176"/>
      <c r="UUX124" s="191"/>
      <c r="UUY124" s="186"/>
      <c r="UUZ124" s="186"/>
      <c r="UVA124" s="176"/>
      <c r="UVB124" s="191"/>
      <c r="UVC124" s="186"/>
      <c r="UVD124" s="186"/>
      <c r="UVE124" s="176"/>
      <c r="UVF124" s="191"/>
      <c r="UVG124" s="186"/>
      <c r="UVH124" s="186"/>
      <c r="UVI124" s="176"/>
      <c r="UVJ124" s="191"/>
      <c r="UVK124" s="186"/>
      <c r="UVL124" s="186"/>
      <c r="UVM124" s="176"/>
      <c r="UVN124" s="191"/>
      <c r="UVO124" s="186"/>
      <c r="UVP124" s="186"/>
      <c r="UVQ124" s="176"/>
      <c r="UVR124" s="191"/>
      <c r="UVS124" s="186"/>
      <c r="UVT124" s="186"/>
      <c r="UVU124" s="176"/>
      <c r="UVV124" s="191"/>
      <c r="UVW124" s="186"/>
      <c r="UVX124" s="186"/>
      <c r="UVY124" s="176"/>
      <c r="UVZ124" s="191"/>
      <c r="UWA124" s="186"/>
      <c r="UWB124" s="186"/>
      <c r="UWC124" s="176"/>
      <c r="UWD124" s="191"/>
      <c r="UWE124" s="186"/>
      <c r="UWF124" s="186"/>
      <c r="UWG124" s="176"/>
      <c r="UWH124" s="191"/>
      <c r="UWI124" s="186"/>
      <c r="UWJ124" s="186"/>
      <c r="UWK124" s="176"/>
      <c r="UWL124" s="191"/>
      <c r="UWM124" s="186"/>
      <c r="UWN124" s="186"/>
      <c r="UWO124" s="176"/>
      <c r="UWP124" s="191"/>
      <c r="UWQ124" s="186"/>
      <c r="UWR124" s="186"/>
      <c r="UWS124" s="176"/>
      <c r="UWT124" s="191"/>
      <c r="UWU124" s="186"/>
      <c r="UWV124" s="186"/>
      <c r="UWW124" s="176"/>
      <c r="UWX124" s="191"/>
      <c r="UWY124" s="186"/>
      <c r="UWZ124" s="186"/>
      <c r="UXA124" s="176"/>
      <c r="UXB124" s="191"/>
      <c r="UXC124" s="186"/>
      <c r="UXD124" s="186"/>
      <c r="UXE124" s="176"/>
      <c r="UXF124" s="191"/>
      <c r="UXG124" s="186"/>
      <c r="UXH124" s="186"/>
      <c r="UXI124" s="176"/>
      <c r="UXJ124" s="191"/>
      <c r="UXK124" s="186"/>
      <c r="UXL124" s="186"/>
      <c r="UXM124" s="176"/>
      <c r="UXN124" s="191"/>
      <c r="UXO124" s="186"/>
      <c r="UXP124" s="186"/>
      <c r="UXQ124" s="176"/>
      <c r="UXR124" s="191"/>
      <c r="UXS124" s="186"/>
      <c r="UXT124" s="186"/>
      <c r="UXU124" s="176"/>
      <c r="UXV124" s="191"/>
      <c r="UXW124" s="186"/>
      <c r="UXX124" s="186"/>
      <c r="UXY124" s="176"/>
      <c r="UXZ124" s="191"/>
      <c r="UYA124" s="186"/>
      <c r="UYB124" s="186"/>
      <c r="UYC124" s="176"/>
      <c r="UYD124" s="191"/>
      <c r="UYE124" s="186"/>
      <c r="UYF124" s="186"/>
      <c r="UYG124" s="176"/>
      <c r="UYH124" s="191"/>
      <c r="UYI124" s="186"/>
      <c r="UYJ124" s="186"/>
      <c r="UYK124" s="176"/>
      <c r="UYL124" s="191"/>
      <c r="UYM124" s="186"/>
      <c r="UYN124" s="186"/>
      <c r="UYO124" s="176"/>
      <c r="UYP124" s="191"/>
      <c r="UYQ124" s="186"/>
      <c r="UYR124" s="186"/>
      <c r="UYS124" s="176"/>
      <c r="UYT124" s="191"/>
      <c r="UYU124" s="186"/>
      <c r="UYV124" s="186"/>
      <c r="UYW124" s="176"/>
      <c r="UYX124" s="191"/>
      <c r="UYY124" s="186"/>
      <c r="UYZ124" s="186"/>
      <c r="UZA124" s="176"/>
      <c r="UZB124" s="191"/>
      <c r="UZC124" s="186"/>
      <c r="UZD124" s="186"/>
      <c r="UZE124" s="176"/>
      <c r="UZF124" s="191"/>
      <c r="UZG124" s="186"/>
      <c r="UZH124" s="186"/>
      <c r="UZI124" s="176"/>
      <c r="UZJ124" s="191"/>
      <c r="UZK124" s="186"/>
      <c r="UZL124" s="186"/>
      <c r="UZM124" s="176"/>
      <c r="UZN124" s="191"/>
      <c r="UZO124" s="186"/>
      <c r="UZP124" s="186"/>
      <c r="UZQ124" s="176"/>
      <c r="UZR124" s="191"/>
      <c r="UZS124" s="186"/>
      <c r="UZT124" s="186"/>
      <c r="UZU124" s="176"/>
      <c r="UZV124" s="191"/>
      <c r="UZW124" s="186"/>
      <c r="UZX124" s="186"/>
      <c r="UZY124" s="176"/>
      <c r="UZZ124" s="191"/>
      <c r="VAA124" s="186"/>
      <c r="VAB124" s="186"/>
      <c r="VAC124" s="176"/>
      <c r="VAD124" s="191"/>
      <c r="VAE124" s="186"/>
      <c r="VAF124" s="186"/>
      <c r="VAG124" s="176"/>
      <c r="VAH124" s="191"/>
      <c r="VAI124" s="186"/>
      <c r="VAJ124" s="186"/>
      <c r="VAK124" s="176"/>
      <c r="VAL124" s="191"/>
      <c r="VAM124" s="186"/>
      <c r="VAN124" s="186"/>
      <c r="VAO124" s="176"/>
      <c r="VAP124" s="191"/>
      <c r="VAQ124" s="186"/>
      <c r="VAR124" s="186"/>
      <c r="VAS124" s="176"/>
      <c r="VAT124" s="191"/>
      <c r="VAU124" s="186"/>
      <c r="VAV124" s="186"/>
      <c r="VAW124" s="176"/>
      <c r="VAX124" s="191"/>
      <c r="VAY124" s="186"/>
      <c r="VAZ124" s="186"/>
      <c r="VBA124" s="176"/>
      <c r="VBB124" s="191"/>
      <c r="VBC124" s="186"/>
      <c r="VBD124" s="186"/>
      <c r="VBE124" s="176"/>
      <c r="VBF124" s="191"/>
      <c r="VBG124" s="186"/>
      <c r="VBH124" s="186"/>
      <c r="VBI124" s="176"/>
      <c r="VBJ124" s="191"/>
      <c r="VBK124" s="186"/>
      <c r="VBL124" s="186"/>
      <c r="VBM124" s="176"/>
      <c r="VBN124" s="191"/>
      <c r="VBO124" s="186"/>
      <c r="VBP124" s="186"/>
      <c r="VBQ124" s="176"/>
      <c r="VBR124" s="191"/>
      <c r="VBS124" s="186"/>
      <c r="VBT124" s="186"/>
      <c r="VBU124" s="176"/>
      <c r="VBV124" s="191"/>
      <c r="VBW124" s="186"/>
      <c r="VBX124" s="186"/>
      <c r="VBY124" s="176"/>
      <c r="VBZ124" s="191"/>
      <c r="VCA124" s="186"/>
      <c r="VCB124" s="186"/>
      <c r="VCC124" s="176"/>
      <c r="VCD124" s="191"/>
      <c r="VCE124" s="186"/>
      <c r="VCF124" s="186"/>
      <c r="VCG124" s="176"/>
      <c r="VCH124" s="191"/>
      <c r="VCI124" s="186"/>
      <c r="VCJ124" s="186"/>
      <c r="VCK124" s="176"/>
      <c r="VCL124" s="191"/>
      <c r="VCM124" s="186"/>
      <c r="VCN124" s="186"/>
      <c r="VCO124" s="176"/>
      <c r="VCP124" s="191"/>
      <c r="VCQ124" s="186"/>
      <c r="VCR124" s="186"/>
      <c r="VCS124" s="176"/>
      <c r="VCT124" s="191"/>
      <c r="VCU124" s="186"/>
      <c r="VCV124" s="186"/>
      <c r="VCW124" s="176"/>
      <c r="VCX124" s="191"/>
      <c r="VCY124" s="186"/>
      <c r="VCZ124" s="186"/>
      <c r="VDA124" s="176"/>
      <c r="VDB124" s="191"/>
      <c r="VDC124" s="186"/>
      <c r="VDD124" s="186"/>
      <c r="VDE124" s="176"/>
      <c r="VDF124" s="191"/>
      <c r="VDG124" s="186"/>
      <c r="VDH124" s="186"/>
      <c r="VDI124" s="176"/>
      <c r="VDJ124" s="191"/>
      <c r="VDK124" s="186"/>
      <c r="VDL124" s="186"/>
      <c r="VDM124" s="176"/>
      <c r="VDN124" s="191"/>
      <c r="VDO124" s="186"/>
      <c r="VDP124" s="186"/>
      <c r="VDQ124" s="176"/>
      <c r="VDR124" s="191"/>
      <c r="VDS124" s="186"/>
      <c r="VDT124" s="186"/>
      <c r="VDU124" s="176"/>
      <c r="VDV124" s="191"/>
      <c r="VDW124" s="186"/>
      <c r="VDX124" s="186"/>
      <c r="VDY124" s="176"/>
      <c r="VDZ124" s="191"/>
      <c r="VEA124" s="186"/>
      <c r="VEB124" s="186"/>
      <c r="VEC124" s="176"/>
      <c r="VED124" s="191"/>
      <c r="VEE124" s="186"/>
      <c r="VEF124" s="186"/>
      <c r="VEG124" s="176"/>
      <c r="VEH124" s="191"/>
      <c r="VEI124" s="186"/>
      <c r="VEJ124" s="186"/>
      <c r="VEK124" s="176"/>
      <c r="VEL124" s="191"/>
      <c r="VEM124" s="186"/>
      <c r="VEN124" s="186"/>
      <c r="VEO124" s="176"/>
      <c r="VEP124" s="191"/>
      <c r="VEQ124" s="186"/>
      <c r="VER124" s="186"/>
      <c r="VES124" s="176"/>
      <c r="VET124" s="191"/>
      <c r="VEU124" s="186"/>
      <c r="VEV124" s="186"/>
      <c r="VEW124" s="176"/>
      <c r="VEX124" s="191"/>
      <c r="VEY124" s="186"/>
      <c r="VEZ124" s="186"/>
      <c r="VFA124" s="176"/>
      <c r="VFB124" s="191"/>
      <c r="VFC124" s="186"/>
      <c r="VFD124" s="186"/>
      <c r="VFE124" s="176"/>
      <c r="VFF124" s="191"/>
      <c r="VFG124" s="186"/>
      <c r="VFH124" s="186"/>
      <c r="VFI124" s="176"/>
      <c r="VFJ124" s="191"/>
      <c r="VFK124" s="186"/>
      <c r="VFL124" s="186"/>
      <c r="VFM124" s="176"/>
      <c r="VFN124" s="191"/>
      <c r="VFO124" s="186"/>
      <c r="VFP124" s="186"/>
      <c r="VFQ124" s="176"/>
      <c r="VFR124" s="191"/>
      <c r="VFS124" s="186"/>
      <c r="VFT124" s="186"/>
      <c r="VFU124" s="176"/>
      <c r="VFV124" s="191"/>
      <c r="VFW124" s="186"/>
      <c r="VFX124" s="186"/>
      <c r="VFY124" s="176"/>
      <c r="VFZ124" s="191"/>
      <c r="VGA124" s="186"/>
      <c r="VGB124" s="186"/>
      <c r="VGC124" s="176"/>
      <c r="VGD124" s="191"/>
      <c r="VGE124" s="186"/>
      <c r="VGF124" s="186"/>
      <c r="VGG124" s="176"/>
      <c r="VGH124" s="191"/>
      <c r="VGI124" s="186"/>
      <c r="VGJ124" s="186"/>
      <c r="VGK124" s="176"/>
      <c r="VGL124" s="191"/>
      <c r="VGM124" s="186"/>
      <c r="VGN124" s="186"/>
      <c r="VGO124" s="176"/>
      <c r="VGP124" s="191"/>
      <c r="VGQ124" s="186"/>
      <c r="VGR124" s="186"/>
      <c r="VGS124" s="176"/>
      <c r="VGT124" s="191"/>
      <c r="VGU124" s="186"/>
      <c r="VGV124" s="186"/>
      <c r="VGW124" s="176"/>
      <c r="VGX124" s="191"/>
      <c r="VGY124" s="186"/>
      <c r="VGZ124" s="186"/>
      <c r="VHA124" s="176"/>
      <c r="VHB124" s="191"/>
      <c r="VHC124" s="186"/>
      <c r="VHD124" s="186"/>
      <c r="VHE124" s="176"/>
      <c r="VHF124" s="191"/>
      <c r="VHG124" s="186"/>
      <c r="VHH124" s="186"/>
      <c r="VHI124" s="176"/>
      <c r="VHJ124" s="191"/>
      <c r="VHK124" s="186"/>
      <c r="VHL124" s="186"/>
      <c r="VHM124" s="176"/>
      <c r="VHN124" s="191"/>
      <c r="VHO124" s="186"/>
      <c r="VHP124" s="186"/>
      <c r="VHQ124" s="176"/>
      <c r="VHR124" s="191"/>
      <c r="VHS124" s="186"/>
      <c r="VHT124" s="186"/>
      <c r="VHU124" s="176"/>
      <c r="VHV124" s="191"/>
      <c r="VHW124" s="186"/>
      <c r="VHX124" s="186"/>
      <c r="VHY124" s="176"/>
      <c r="VHZ124" s="191"/>
      <c r="VIA124" s="186"/>
      <c r="VIB124" s="186"/>
      <c r="VIC124" s="176"/>
      <c r="VID124" s="191"/>
      <c r="VIE124" s="186"/>
      <c r="VIF124" s="186"/>
      <c r="VIG124" s="176"/>
      <c r="VIH124" s="191"/>
      <c r="VII124" s="186"/>
      <c r="VIJ124" s="186"/>
      <c r="VIK124" s="176"/>
      <c r="VIL124" s="191"/>
      <c r="VIM124" s="186"/>
      <c r="VIN124" s="186"/>
      <c r="VIO124" s="176"/>
      <c r="VIP124" s="191"/>
      <c r="VIQ124" s="186"/>
      <c r="VIR124" s="186"/>
      <c r="VIS124" s="176"/>
      <c r="VIT124" s="191"/>
      <c r="VIU124" s="186"/>
      <c r="VIV124" s="186"/>
      <c r="VIW124" s="176"/>
      <c r="VIX124" s="191"/>
      <c r="VIY124" s="186"/>
      <c r="VIZ124" s="186"/>
      <c r="VJA124" s="176"/>
      <c r="VJB124" s="191"/>
      <c r="VJC124" s="186"/>
      <c r="VJD124" s="186"/>
      <c r="VJE124" s="176"/>
      <c r="VJF124" s="191"/>
      <c r="VJG124" s="186"/>
      <c r="VJH124" s="186"/>
      <c r="VJI124" s="176"/>
      <c r="VJJ124" s="191"/>
      <c r="VJK124" s="186"/>
      <c r="VJL124" s="186"/>
      <c r="VJM124" s="176"/>
      <c r="VJN124" s="191"/>
      <c r="VJO124" s="186"/>
      <c r="VJP124" s="186"/>
      <c r="VJQ124" s="176"/>
      <c r="VJR124" s="191"/>
      <c r="VJS124" s="186"/>
      <c r="VJT124" s="186"/>
      <c r="VJU124" s="176"/>
      <c r="VJV124" s="191"/>
      <c r="VJW124" s="186"/>
      <c r="VJX124" s="186"/>
      <c r="VJY124" s="176"/>
      <c r="VJZ124" s="191"/>
      <c r="VKA124" s="186"/>
      <c r="VKB124" s="186"/>
      <c r="VKC124" s="176"/>
      <c r="VKD124" s="191"/>
      <c r="VKE124" s="186"/>
      <c r="VKF124" s="186"/>
      <c r="VKG124" s="176"/>
      <c r="VKH124" s="191"/>
      <c r="VKI124" s="186"/>
      <c r="VKJ124" s="186"/>
      <c r="VKK124" s="176"/>
      <c r="VKL124" s="191"/>
      <c r="VKM124" s="186"/>
      <c r="VKN124" s="186"/>
      <c r="VKO124" s="176"/>
      <c r="VKP124" s="191"/>
      <c r="VKQ124" s="186"/>
      <c r="VKR124" s="186"/>
      <c r="VKS124" s="176"/>
      <c r="VKT124" s="191"/>
      <c r="VKU124" s="186"/>
      <c r="VKV124" s="186"/>
      <c r="VKW124" s="176"/>
      <c r="VKX124" s="191"/>
      <c r="VKY124" s="186"/>
      <c r="VKZ124" s="186"/>
      <c r="VLA124" s="176"/>
      <c r="VLB124" s="191"/>
      <c r="VLC124" s="186"/>
      <c r="VLD124" s="186"/>
      <c r="VLE124" s="176"/>
      <c r="VLF124" s="191"/>
      <c r="VLG124" s="186"/>
      <c r="VLH124" s="186"/>
      <c r="VLI124" s="176"/>
      <c r="VLJ124" s="191"/>
      <c r="VLK124" s="186"/>
      <c r="VLL124" s="186"/>
      <c r="VLM124" s="176"/>
      <c r="VLN124" s="191"/>
      <c r="VLO124" s="186"/>
      <c r="VLP124" s="186"/>
      <c r="VLQ124" s="176"/>
      <c r="VLR124" s="191"/>
      <c r="VLS124" s="186"/>
      <c r="VLT124" s="186"/>
      <c r="VLU124" s="176"/>
      <c r="VLV124" s="191"/>
      <c r="VLW124" s="186"/>
      <c r="VLX124" s="186"/>
      <c r="VLY124" s="176"/>
      <c r="VLZ124" s="191"/>
      <c r="VMA124" s="186"/>
      <c r="VMB124" s="186"/>
      <c r="VMC124" s="176"/>
      <c r="VMD124" s="191"/>
      <c r="VME124" s="186"/>
      <c r="VMF124" s="186"/>
      <c r="VMG124" s="176"/>
      <c r="VMH124" s="191"/>
      <c r="VMI124" s="186"/>
      <c r="VMJ124" s="186"/>
      <c r="VMK124" s="176"/>
      <c r="VML124" s="191"/>
      <c r="VMM124" s="186"/>
      <c r="VMN124" s="186"/>
      <c r="VMO124" s="176"/>
      <c r="VMP124" s="191"/>
      <c r="VMQ124" s="186"/>
      <c r="VMR124" s="186"/>
      <c r="VMS124" s="176"/>
      <c r="VMT124" s="191"/>
      <c r="VMU124" s="186"/>
      <c r="VMV124" s="186"/>
      <c r="VMW124" s="176"/>
      <c r="VMX124" s="191"/>
      <c r="VMY124" s="186"/>
      <c r="VMZ124" s="186"/>
      <c r="VNA124" s="176"/>
      <c r="VNB124" s="191"/>
      <c r="VNC124" s="186"/>
      <c r="VND124" s="186"/>
      <c r="VNE124" s="176"/>
      <c r="VNF124" s="191"/>
      <c r="VNG124" s="186"/>
      <c r="VNH124" s="186"/>
      <c r="VNI124" s="176"/>
      <c r="VNJ124" s="191"/>
      <c r="VNK124" s="186"/>
      <c r="VNL124" s="186"/>
      <c r="VNM124" s="176"/>
      <c r="VNN124" s="191"/>
      <c r="VNO124" s="186"/>
      <c r="VNP124" s="186"/>
      <c r="VNQ124" s="176"/>
      <c r="VNR124" s="191"/>
      <c r="VNS124" s="186"/>
      <c r="VNT124" s="186"/>
      <c r="VNU124" s="176"/>
      <c r="VNV124" s="191"/>
      <c r="VNW124" s="186"/>
      <c r="VNX124" s="186"/>
      <c r="VNY124" s="176"/>
      <c r="VNZ124" s="191"/>
      <c r="VOA124" s="186"/>
      <c r="VOB124" s="186"/>
      <c r="VOC124" s="176"/>
      <c r="VOD124" s="191"/>
      <c r="VOE124" s="186"/>
      <c r="VOF124" s="186"/>
      <c r="VOG124" s="176"/>
      <c r="VOH124" s="191"/>
      <c r="VOI124" s="186"/>
      <c r="VOJ124" s="186"/>
      <c r="VOK124" s="176"/>
      <c r="VOL124" s="191"/>
      <c r="VOM124" s="186"/>
      <c r="VON124" s="186"/>
      <c r="VOO124" s="176"/>
      <c r="VOP124" s="191"/>
      <c r="VOQ124" s="186"/>
      <c r="VOR124" s="186"/>
      <c r="VOS124" s="176"/>
      <c r="VOT124" s="191"/>
      <c r="VOU124" s="186"/>
      <c r="VOV124" s="186"/>
      <c r="VOW124" s="176"/>
      <c r="VOX124" s="191"/>
      <c r="VOY124" s="186"/>
      <c r="VOZ124" s="186"/>
      <c r="VPA124" s="176"/>
      <c r="VPB124" s="191"/>
      <c r="VPC124" s="186"/>
      <c r="VPD124" s="186"/>
      <c r="VPE124" s="176"/>
      <c r="VPF124" s="191"/>
      <c r="VPG124" s="186"/>
      <c r="VPH124" s="186"/>
      <c r="VPI124" s="176"/>
      <c r="VPJ124" s="191"/>
      <c r="VPK124" s="186"/>
      <c r="VPL124" s="186"/>
      <c r="VPM124" s="176"/>
      <c r="VPN124" s="191"/>
      <c r="VPO124" s="186"/>
      <c r="VPP124" s="186"/>
      <c r="VPQ124" s="176"/>
      <c r="VPR124" s="191"/>
      <c r="VPS124" s="186"/>
      <c r="VPT124" s="186"/>
      <c r="VPU124" s="176"/>
      <c r="VPV124" s="191"/>
      <c r="VPW124" s="186"/>
      <c r="VPX124" s="186"/>
      <c r="VPY124" s="176"/>
      <c r="VPZ124" s="191"/>
      <c r="VQA124" s="186"/>
      <c r="VQB124" s="186"/>
      <c r="VQC124" s="176"/>
      <c r="VQD124" s="191"/>
      <c r="VQE124" s="186"/>
      <c r="VQF124" s="186"/>
      <c r="VQG124" s="176"/>
      <c r="VQH124" s="191"/>
      <c r="VQI124" s="186"/>
      <c r="VQJ124" s="186"/>
      <c r="VQK124" s="176"/>
      <c r="VQL124" s="191"/>
      <c r="VQM124" s="186"/>
      <c r="VQN124" s="186"/>
      <c r="VQO124" s="176"/>
      <c r="VQP124" s="191"/>
      <c r="VQQ124" s="186"/>
      <c r="VQR124" s="186"/>
      <c r="VQS124" s="176"/>
      <c r="VQT124" s="191"/>
      <c r="VQU124" s="186"/>
      <c r="VQV124" s="186"/>
      <c r="VQW124" s="176"/>
      <c r="VQX124" s="191"/>
      <c r="VQY124" s="186"/>
      <c r="VQZ124" s="186"/>
      <c r="VRA124" s="176"/>
      <c r="VRB124" s="191"/>
      <c r="VRC124" s="186"/>
      <c r="VRD124" s="186"/>
      <c r="VRE124" s="176"/>
      <c r="VRF124" s="191"/>
      <c r="VRG124" s="186"/>
      <c r="VRH124" s="186"/>
      <c r="VRI124" s="176"/>
      <c r="VRJ124" s="191"/>
      <c r="VRK124" s="186"/>
      <c r="VRL124" s="186"/>
      <c r="VRM124" s="176"/>
      <c r="VRN124" s="191"/>
      <c r="VRO124" s="186"/>
      <c r="VRP124" s="186"/>
      <c r="VRQ124" s="176"/>
      <c r="VRR124" s="191"/>
      <c r="VRS124" s="186"/>
      <c r="VRT124" s="186"/>
      <c r="VRU124" s="176"/>
      <c r="VRV124" s="191"/>
      <c r="VRW124" s="186"/>
      <c r="VRX124" s="186"/>
      <c r="VRY124" s="176"/>
      <c r="VRZ124" s="191"/>
      <c r="VSA124" s="186"/>
      <c r="VSB124" s="186"/>
      <c r="VSC124" s="176"/>
      <c r="VSD124" s="191"/>
      <c r="VSE124" s="186"/>
      <c r="VSF124" s="186"/>
      <c r="VSG124" s="176"/>
      <c r="VSH124" s="191"/>
      <c r="VSI124" s="186"/>
      <c r="VSJ124" s="186"/>
      <c r="VSK124" s="176"/>
      <c r="VSL124" s="191"/>
      <c r="VSM124" s="186"/>
      <c r="VSN124" s="186"/>
      <c r="VSO124" s="176"/>
      <c r="VSP124" s="191"/>
      <c r="VSQ124" s="186"/>
      <c r="VSR124" s="186"/>
      <c r="VSS124" s="176"/>
      <c r="VST124" s="191"/>
      <c r="VSU124" s="186"/>
      <c r="VSV124" s="186"/>
      <c r="VSW124" s="176"/>
      <c r="VSX124" s="191"/>
      <c r="VSY124" s="186"/>
      <c r="VSZ124" s="186"/>
      <c r="VTA124" s="176"/>
      <c r="VTB124" s="191"/>
      <c r="VTC124" s="186"/>
      <c r="VTD124" s="186"/>
      <c r="VTE124" s="176"/>
      <c r="VTF124" s="191"/>
      <c r="VTG124" s="186"/>
      <c r="VTH124" s="186"/>
      <c r="VTI124" s="176"/>
      <c r="VTJ124" s="191"/>
      <c r="VTK124" s="186"/>
      <c r="VTL124" s="186"/>
      <c r="VTM124" s="176"/>
      <c r="VTN124" s="191"/>
      <c r="VTO124" s="186"/>
      <c r="VTP124" s="186"/>
      <c r="VTQ124" s="176"/>
      <c r="VTR124" s="191"/>
      <c r="VTS124" s="186"/>
      <c r="VTT124" s="186"/>
      <c r="VTU124" s="176"/>
      <c r="VTV124" s="191"/>
      <c r="VTW124" s="186"/>
      <c r="VTX124" s="186"/>
      <c r="VTY124" s="176"/>
      <c r="VTZ124" s="191"/>
      <c r="VUA124" s="186"/>
      <c r="VUB124" s="186"/>
      <c r="VUC124" s="176"/>
      <c r="VUD124" s="191"/>
      <c r="VUE124" s="186"/>
      <c r="VUF124" s="186"/>
      <c r="VUG124" s="176"/>
      <c r="VUH124" s="191"/>
      <c r="VUI124" s="186"/>
      <c r="VUJ124" s="186"/>
      <c r="VUK124" s="176"/>
      <c r="VUL124" s="191"/>
      <c r="VUM124" s="186"/>
      <c r="VUN124" s="186"/>
      <c r="VUO124" s="176"/>
      <c r="VUP124" s="191"/>
      <c r="VUQ124" s="186"/>
      <c r="VUR124" s="186"/>
      <c r="VUS124" s="176"/>
      <c r="VUT124" s="191"/>
      <c r="VUU124" s="186"/>
      <c r="VUV124" s="186"/>
      <c r="VUW124" s="176"/>
      <c r="VUX124" s="191"/>
      <c r="VUY124" s="186"/>
      <c r="VUZ124" s="186"/>
      <c r="VVA124" s="176"/>
      <c r="VVB124" s="191"/>
      <c r="VVC124" s="186"/>
      <c r="VVD124" s="186"/>
      <c r="VVE124" s="176"/>
      <c r="VVF124" s="191"/>
      <c r="VVG124" s="186"/>
      <c r="VVH124" s="186"/>
      <c r="VVI124" s="176"/>
      <c r="VVJ124" s="191"/>
      <c r="VVK124" s="186"/>
      <c r="VVL124" s="186"/>
      <c r="VVM124" s="176"/>
      <c r="VVN124" s="191"/>
      <c r="VVO124" s="186"/>
      <c r="VVP124" s="186"/>
      <c r="VVQ124" s="176"/>
      <c r="VVR124" s="191"/>
      <c r="VVS124" s="186"/>
      <c r="VVT124" s="186"/>
      <c r="VVU124" s="176"/>
      <c r="VVV124" s="191"/>
      <c r="VVW124" s="186"/>
      <c r="VVX124" s="186"/>
      <c r="VVY124" s="176"/>
      <c r="VVZ124" s="191"/>
      <c r="VWA124" s="186"/>
      <c r="VWB124" s="186"/>
      <c r="VWC124" s="176"/>
      <c r="VWD124" s="191"/>
      <c r="VWE124" s="186"/>
      <c r="VWF124" s="186"/>
      <c r="VWG124" s="176"/>
      <c r="VWH124" s="191"/>
      <c r="VWI124" s="186"/>
      <c r="VWJ124" s="186"/>
      <c r="VWK124" s="176"/>
      <c r="VWL124" s="191"/>
      <c r="VWM124" s="186"/>
      <c r="VWN124" s="186"/>
      <c r="VWO124" s="176"/>
      <c r="VWP124" s="191"/>
      <c r="VWQ124" s="186"/>
      <c r="VWR124" s="186"/>
      <c r="VWS124" s="176"/>
      <c r="VWT124" s="191"/>
      <c r="VWU124" s="186"/>
      <c r="VWV124" s="186"/>
      <c r="VWW124" s="176"/>
      <c r="VWX124" s="191"/>
      <c r="VWY124" s="186"/>
      <c r="VWZ124" s="186"/>
      <c r="VXA124" s="176"/>
      <c r="VXB124" s="191"/>
      <c r="VXC124" s="186"/>
      <c r="VXD124" s="186"/>
      <c r="VXE124" s="176"/>
      <c r="VXF124" s="191"/>
      <c r="VXG124" s="186"/>
      <c r="VXH124" s="186"/>
      <c r="VXI124" s="176"/>
      <c r="VXJ124" s="191"/>
      <c r="VXK124" s="186"/>
      <c r="VXL124" s="186"/>
      <c r="VXM124" s="176"/>
      <c r="VXN124" s="191"/>
      <c r="VXO124" s="186"/>
      <c r="VXP124" s="186"/>
      <c r="VXQ124" s="176"/>
      <c r="VXR124" s="191"/>
      <c r="VXS124" s="186"/>
      <c r="VXT124" s="186"/>
      <c r="VXU124" s="176"/>
      <c r="VXV124" s="191"/>
      <c r="VXW124" s="186"/>
      <c r="VXX124" s="186"/>
      <c r="VXY124" s="176"/>
      <c r="VXZ124" s="191"/>
      <c r="VYA124" s="186"/>
      <c r="VYB124" s="186"/>
      <c r="VYC124" s="176"/>
      <c r="VYD124" s="191"/>
      <c r="VYE124" s="186"/>
      <c r="VYF124" s="186"/>
      <c r="VYG124" s="176"/>
      <c r="VYH124" s="191"/>
      <c r="VYI124" s="186"/>
      <c r="VYJ124" s="186"/>
      <c r="VYK124" s="176"/>
      <c r="VYL124" s="191"/>
      <c r="VYM124" s="186"/>
      <c r="VYN124" s="186"/>
      <c r="VYO124" s="176"/>
      <c r="VYP124" s="191"/>
      <c r="VYQ124" s="186"/>
      <c r="VYR124" s="186"/>
      <c r="VYS124" s="176"/>
      <c r="VYT124" s="191"/>
      <c r="VYU124" s="186"/>
      <c r="VYV124" s="186"/>
      <c r="VYW124" s="176"/>
      <c r="VYX124" s="191"/>
      <c r="VYY124" s="186"/>
      <c r="VYZ124" s="186"/>
      <c r="VZA124" s="176"/>
      <c r="VZB124" s="191"/>
      <c r="VZC124" s="186"/>
      <c r="VZD124" s="186"/>
      <c r="VZE124" s="176"/>
      <c r="VZF124" s="191"/>
      <c r="VZG124" s="186"/>
      <c r="VZH124" s="186"/>
      <c r="VZI124" s="176"/>
      <c r="VZJ124" s="191"/>
      <c r="VZK124" s="186"/>
      <c r="VZL124" s="186"/>
      <c r="VZM124" s="176"/>
      <c r="VZN124" s="191"/>
      <c r="VZO124" s="186"/>
      <c r="VZP124" s="186"/>
      <c r="VZQ124" s="176"/>
      <c r="VZR124" s="191"/>
      <c r="VZS124" s="186"/>
      <c r="VZT124" s="186"/>
      <c r="VZU124" s="176"/>
      <c r="VZV124" s="191"/>
      <c r="VZW124" s="186"/>
      <c r="VZX124" s="186"/>
      <c r="VZY124" s="176"/>
      <c r="VZZ124" s="191"/>
      <c r="WAA124" s="186"/>
      <c r="WAB124" s="186"/>
      <c r="WAC124" s="176"/>
      <c r="WAD124" s="191"/>
      <c r="WAE124" s="186"/>
      <c r="WAF124" s="186"/>
      <c r="WAG124" s="176"/>
      <c r="WAH124" s="191"/>
      <c r="WAI124" s="186"/>
      <c r="WAJ124" s="186"/>
      <c r="WAK124" s="176"/>
      <c r="WAL124" s="191"/>
      <c r="WAM124" s="186"/>
      <c r="WAN124" s="186"/>
      <c r="WAO124" s="176"/>
      <c r="WAP124" s="191"/>
      <c r="WAQ124" s="186"/>
      <c r="WAR124" s="186"/>
      <c r="WAS124" s="176"/>
      <c r="WAT124" s="191"/>
      <c r="WAU124" s="186"/>
      <c r="WAV124" s="186"/>
      <c r="WAW124" s="176"/>
      <c r="WAX124" s="191"/>
      <c r="WAY124" s="186"/>
      <c r="WAZ124" s="186"/>
      <c r="WBA124" s="176"/>
      <c r="WBB124" s="191"/>
      <c r="WBC124" s="186"/>
      <c r="WBD124" s="186"/>
      <c r="WBE124" s="176"/>
      <c r="WBF124" s="191"/>
      <c r="WBG124" s="186"/>
      <c r="WBH124" s="186"/>
      <c r="WBI124" s="176"/>
      <c r="WBJ124" s="191"/>
      <c r="WBK124" s="186"/>
      <c r="WBL124" s="186"/>
      <c r="WBM124" s="176"/>
      <c r="WBN124" s="191"/>
      <c r="WBO124" s="186"/>
      <c r="WBP124" s="186"/>
      <c r="WBQ124" s="176"/>
      <c r="WBR124" s="191"/>
      <c r="WBS124" s="186"/>
      <c r="WBT124" s="186"/>
      <c r="WBU124" s="176"/>
      <c r="WBV124" s="191"/>
      <c r="WBW124" s="186"/>
      <c r="WBX124" s="186"/>
      <c r="WBY124" s="176"/>
      <c r="WBZ124" s="191"/>
      <c r="WCA124" s="186"/>
      <c r="WCB124" s="186"/>
      <c r="WCC124" s="176"/>
      <c r="WCD124" s="191"/>
      <c r="WCE124" s="186"/>
      <c r="WCF124" s="186"/>
      <c r="WCG124" s="176"/>
      <c r="WCH124" s="191"/>
      <c r="WCI124" s="186"/>
      <c r="WCJ124" s="186"/>
      <c r="WCK124" s="176"/>
      <c r="WCL124" s="191"/>
      <c r="WCM124" s="186"/>
      <c r="WCN124" s="186"/>
      <c r="WCO124" s="176"/>
      <c r="WCP124" s="191"/>
      <c r="WCQ124" s="186"/>
      <c r="WCR124" s="186"/>
      <c r="WCS124" s="176"/>
      <c r="WCT124" s="191"/>
      <c r="WCU124" s="186"/>
      <c r="WCV124" s="186"/>
      <c r="WCW124" s="176"/>
      <c r="WCX124" s="191"/>
      <c r="WCY124" s="186"/>
      <c r="WCZ124" s="186"/>
      <c r="WDA124" s="176"/>
      <c r="WDB124" s="191"/>
      <c r="WDC124" s="186"/>
      <c r="WDD124" s="186"/>
      <c r="WDE124" s="176"/>
      <c r="WDF124" s="191"/>
      <c r="WDG124" s="186"/>
      <c r="WDH124" s="186"/>
      <c r="WDI124" s="176"/>
      <c r="WDJ124" s="191"/>
      <c r="WDK124" s="186"/>
      <c r="WDL124" s="186"/>
      <c r="WDM124" s="176"/>
      <c r="WDN124" s="191"/>
      <c r="WDO124" s="186"/>
      <c r="WDP124" s="186"/>
      <c r="WDQ124" s="176"/>
      <c r="WDR124" s="191"/>
      <c r="WDS124" s="186"/>
      <c r="WDT124" s="186"/>
      <c r="WDU124" s="176"/>
      <c r="WDV124" s="191"/>
      <c r="WDW124" s="186"/>
      <c r="WDX124" s="186"/>
      <c r="WDY124" s="176"/>
      <c r="WDZ124" s="191"/>
      <c r="WEA124" s="186"/>
      <c r="WEB124" s="186"/>
      <c r="WEC124" s="176"/>
      <c r="WED124" s="191"/>
      <c r="WEE124" s="186"/>
      <c r="WEF124" s="186"/>
      <c r="WEG124" s="176"/>
      <c r="WEH124" s="191"/>
      <c r="WEI124" s="186"/>
      <c r="WEJ124" s="186"/>
      <c r="WEK124" s="176"/>
      <c r="WEL124" s="191"/>
      <c r="WEM124" s="186"/>
      <c r="WEN124" s="186"/>
      <c r="WEO124" s="176"/>
      <c r="WEP124" s="191"/>
      <c r="WEQ124" s="186"/>
      <c r="WER124" s="186"/>
      <c r="WES124" s="176"/>
      <c r="WET124" s="191"/>
      <c r="WEU124" s="186"/>
      <c r="WEV124" s="186"/>
      <c r="WEW124" s="176"/>
      <c r="WEX124" s="191"/>
      <c r="WEY124" s="186"/>
      <c r="WEZ124" s="186"/>
      <c r="WFA124" s="176"/>
      <c r="WFB124" s="191"/>
      <c r="WFC124" s="186"/>
      <c r="WFD124" s="186"/>
      <c r="WFE124" s="176"/>
      <c r="WFF124" s="191"/>
      <c r="WFG124" s="186"/>
      <c r="WFH124" s="186"/>
      <c r="WFI124" s="176"/>
      <c r="WFJ124" s="191"/>
      <c r="WFK124" s="186"/>
      <c r="WFL124" s="186"/>
      <c r="WFM124" s="176"/>
      <c r="WFN124" s="191"/>
      <c r="WFO124" s="186"/>
      <c r="WFP124" s="186"/>
      <c r="WFQ124" s="176"/>
      <c r="WFR124" s="191"/>
      <c r="WFS124" s="186"/>
      <c r="WFT124" s="186"/>
      <c r="WFU124" s="176"/>
      <c r="WFV124" s="191"/>
      <c r="WFW124" s="186"/>
      <c r="WFX124" s="186"/>
      <c r="WFY124" s="176"/>
      <c r="WFZ124" s="191"/>
      <c r="WGA124" s="186"/>
      <c r="WGB124" s="186"/>
      <c r="WGC124" s="176"/>
      <c r="WGD124" s="191"/>
      <c r="WGE124" s="186"/>
      <c r="WGF124" s="186"/>
      <c r="WGG124" s="176"/>
      <c r="WGH124" s="191"/>
      <c r="WGI124" s="186"/>
      <c r="WGJ124" s="186"/>
      <c r="WGK124" s="176"/>
      <c r="WGL124" s="191"/>
      <c r="WGM124" s="186"/>
      <c r="WGN124" s="186"/>
      <c r="WGO124" s="176"/>
      <c r="WGP124" s="191"/>
      <c r="WGQ124" s="186"/>
      <c r="WGR124" s="186"/>
      <c r="WGS124" s="176"/>
      <c r="WGT124" s="191"/>
      <c r="WGU124" s="186"/>
      <c r="WGV124" s="186"/>
      <c r="WGW124" s="176"/>
      <c r="WGX124" s="191"/>
      <c r="WGY124" s="186"/>
      <c r="WGZ124" s="186"/>
      <c r="WHA124" s="176"/>
      <c r="WHB124" s="191"/>
      <c r="WHC124" s="186"/>
      <c r="WHD124" s="186"/>
      <c r="WHE124" s="176"/>
      <c r="WHF124" s="191"/>
      <c r="WHG124" s="186"/>
      <c r="WHH124" s="186"/>
      <c r="WHI124" s="176"/>
      <c r="WHJ124" s="191"/>
      <c r="WHK124" s="186"/>
      <c r="WHL124" s="186"/>
      <c r="WHM124" s="176"/>
      <c r="WHN124" s="191"/>
      <c r="WHO124" s="186"/>
      <c r="WHP124" s="186"/>
      <c r="WHQ124" s="176"/>
      <c r="WHR124" s="191"/>
      <c r="WHS124" s="186"/>
      <c r="WHT124" s="186"/>
      <c r="WHU124" s="176"/>
      <c r="WHV124" s="191"/>
      <c r="WHW124" s="186"/>
      <c r="WHX124" s="186"/>
      <c r="WHY124" s="176"/>
      <c r="WHZ124" s="191"/>
      <c r="WIA124" s="186"/>
      <c r="WIB124" s="186"/>
      <c r="WIC124" s="176"/>
      <c r="WID124" s="191"/>
      <c r="WIE124" s="186"/>
      <c r="WIF124" s="186"/>
      <c r="WIG124" s="176"/>
      <c r="WIH124" s="191"/>
      <c r="WII124" s="186"/>
      <c r="WIJ124" s="186"/>
      <c r="WIK124" s="176"/>
      <c r="WIL124" s="191"/>
      <c r="WIM124" s="186"/>
      <c r="WIN124" s="186"/>
      <c r="WIO124" s="176"/>
      <c r="WIP124" s="191"/>
      <c r="WIQ124" s="186"/>
      <c r="WIR124" s="186"/>
      <c r="WIS124" s="176"/>
      <c r="WIT124" s="191"/>
      <c r="WIU124" s="186"/>
      <c r="WIV124" s="186"/>
      <c r="WIW124" s="176"/>
      <c r="WIX124" s="191"/>
      <c r="WIY124" s="186"/>
      <c r="WIZ124" s="186"/>
      <c r="WJA124" s="176"/>
      <c r="WJB124" s="191"/>
      <c r="WJC124" s="186"/>
      <c r="WJD124" s="186"/>
      <c r="WJE124" s="176"/>
      <c r="WJF124" s="191"/>
      <c r="WJG124" s="186"/>
      <c r="WJH124" s="186"/>
      <c r="WJI124" s="176"/>
      <c r="WJJ124" s="191"/>
      <c r="WJK124" s="186"/>
      <c r="WJL124" s="186"/>
      <c r="WJM124" s="176"/>
      <c r="WJN124" s="191"/>
      <c r="WJO124" s="186"/>
      <c r="WJP124" s="186"/>
      <c r="WJQ124" s="176"/>
      <c r="WJR124" s="191"/>
      <c r="WJS124" s="186"/>
      <c r="WJT124" s="186"/>
      <c r="WJU124" s="176"/>
      <c r="WJV124" s="191"/>
      <c r="WJW124" s="186"/>
      <c r="WJX124" s="186"/>
      <c r="WJY124" s="176"/>
      <c r="WJZ124" s="191"/>
      <c r="WKA124" s="186"/>
      <c r="WKB124" s="186"/>
      <c r="WKC124" s="176"/>
      <c r="WKD124" s="191"/>
      <c r="WKE124" s="186"/>
      <c r="WKF124" s="186"/>
      <c r="WKG124" s="176"/>
      <c r="WKH124" s="191"/>
      <c r="WKI124" s="186"/>
      <c r="WKJ124" s="186"/>
      <c r="WKK124" s="176"/>
      <c r="WKL124" s="191"/>
      <c r="WKM124" s="186"/>
      <c r="WKN124" s="186"/>
      <c r="WKO124" s="176"/>
      <c r="WKP124" s="191"/>
      <c r="WKQ124" s="186"/>
      <c r="WKR124" s="186"/>
      <c r="WKS124" s="176"/>
      <c r="WKT124" s="191"/>
      <c r="WKU124" s="186"/>
      <c r="WKV124" s="186"/>
      <c r="WKW124" s="176"/>
      <c r="WKX124" s="191"/>
      <c r="WKY124" s="186"/>
      <c r="WKZ124" s="186"/>
      <c r="WLA124" s="176"/>
      <c r="WLB124" s="191"/>
      <c r="WLC124" s="186"/>
      <c r="WLD124" s="186"/>
      <c r="WLE124" s="176"/>
      <c r="WLF124" s="191"/>
      <c r="WLG124" s="186"/>
      <c r="WLH124" s="186"/>
      <c r="WLI124" s="176"/>
      <c r="WLJ124" s="191"/>
      <c r="WLK124" s="186"/>
      <c r="WLL124" s="186"/>
      <c r="WLM124" s="176"/>
      <c r="WLN124" s="191"/>
      <c r="WLO124" s="186"/>
      <c r="WLP124" s="186"/>
      <c r="WLQ124" s="176"/>
      <c r="WLR124" s="191"/>
      <c r="WLS124" s="186"/>
      <c r="WLT124" s="186"/>
      <c r="WLU124" s="176"/>
      <c r="WLV124" s="191"/>
      <c r="WLW124" s="186"/>
      <c r="WLX124" s="186"/>
      <c r="WLY124" s="176"/>
      <c r="WLZ124" s="191"/>
      <c r="WMA124" s="186"/>
      <c r="WMB124" s="186"/>
      <c r="WMC124" s="176"/>
      <c r="WMD124" s="191"/>
      <c r="WME124" s="186"/>
      <c r="WMF124" s="186"/>
      <c r="WMG124" s="176"/>
      <c r="WMH124" s="191"/>
      <c r="WMI124" s="186"/>
      <c r="WMJ124" s="186"/>
      <c r="WMK124" s="176"/>
      <c r="WML124" s="191"/>
      <c r="WMM124" s="186"/>
      <c r="WMN124" s="186"/>
      <c r="WMO124" s="176"/>
      <c r="WMP124" s="191"/>
      <c r="WMQ124" s="186"/>
      <c r="WMR124" s="186"/>
      <c r="WMS124" s="176"/>
      <c r="WMT124" s="191"/>
      <c r="WMU124" s="186"/>
      <c r="WMV124" s="186"/>
      <c r="WMW124" s="176"/>
      <c r="WMX124" s="191"/>
      <c r="WMY124" s="186"/>
      <c r="WMZ124" s="186"/>
      <c r="WNA124" s="176"/>
      <c r="WNB124" s="191"/>
      <c r="WNC124" s="186"/>
      <c r="WND124" s="186"/>
      <c r="WNE124" s="176"/>
      <c r="WNF124" s="191"/>
      <c r="WNG124" s="186"/>
      <c r="WNH124" s="186"/>
      <c r="WNI124" s="176"/>
      <c r="WNJ124" s="191"/>
      <c r="WNK124" s="186"/>
      <c r="WNL124" s="186"/>
      <c r="WNM124" s="176"/>
      <c r="WNN124" s="191"/>
      <c r="WNO124" s="186"/>
      <c r="WNP124" s="186"/>
      <c r="WNQ124" s="176"/>
      <c r="WNR124" s="191"/>
      <c r="WNS124" s="186"/>
      <c r="WNT124" s="186"/>
      <c r="WNU124" s="176"/>
      <c r="WNV124" s="191"/>
      <c r="WNW124" s="186"/>
      <c r="WNX124" s="186"/>
      <c r="WNY124" s="176"/>
      <c r="WNZ124" s="191"/>
      <c r="WOA124" s="186"/>
      <c r="WOB124" s="186"/>
      <c r="WOC124" s="176"/>
      <c r="WOD124" s="191"/>
      <c r="WOE124" s="186"/>
      <c r="WOF124" s="186"/>
      <c r="WOG124" s="176"/>
      <c r="WOH124" s="191"/>
      <c r="WOI124" s="186"/>
      <c r="WOJ124" s="186"/>
      <c r="WOK124" s="176"/>
      <c r="WOL124" s="191"/>
      <c r="WOM124" s="186"/>
      <c r="WON124" s="186"/>
      <c r="WOO124" s="176"/>
      <c r="WOP124" s="191"/>
      <c r="WOQ124" s="186"/>
      <c r="WOR124" s="186"/>
      <c r="WOS124" s="176"/>
      <c r="WOT124" s="191"/>
      <c r="WOU124" s="186"/>
      <c r="WOV124" s="186"/>
      <c r="WOW124" s="176"/>
      <c r="WOX124" s="191"/>
      <c r="WOY124" s="186"/>
      <c r="WOZ124" s="186"/>
      <c r="WPA124" s="176"/>
      <c r="WPB124" s="191"/>
      <c r="WPC124" s="186"/>
      <c r="WPD124" s="186"/>
      <c r="WPE124" s="176"/>
      <c r="WPF124" s="191"/>
      <c r="WPG124" s="186"/>
      <c r="WPH124" s="186"/>
      <c r="WPI124" s="176"/>
      <c r="WPJ124" s="191"/>
      <c r="WPK124" s="186"/>
      <c r="WPL124" s="186"/>
      <c r="WPM124" s="176"/>
      <c r="WPN124" s="191"/>
      <c r="WPO124" s="186"/>
      <c r="WPP124" s="186"/>
      <c r="WPQ124" s="176"/>
      <c r="WPR124" s="191"/>
      <c r="WPS124" s="186"/>
      <c r="WPT124" s="186"/>
      <c r="WPU124" s="176"/>
      <c r="WPV124" s="191"/>
      <c r="WPW124" s="186"/>
      <c r="WPX124" s="186"/>
      <c r="WPY124" s="176"/>
      <c r="WPZ124" s="191"/>
      <c r="WQA124" s="186"/>
      <c r="WQB124" s="186"/>
      <c r="WQC124" s="176"/>
      <c r="WQD124" s="191"/>
      <c r="WQE124" s="186"/>
      <c r="WQF124" s="186"/>
      <c r="WQG124" s="176"/>
      <c r="WQH124" s="191"/>
      <c r="WQI124" s="186"/>
      <c r="WQJ124" s="186"/>
      <c r="WQK124" s="176"/>
      <c r="WQL124" s="191"/>
      <c r="WQM124" s="186"/>
      <c r="WQN124" s="186"/>
      <c r="WQO124" s="176"/>
      <c r="WQP124" s="191"/>
      <c r="WQQ124" s="186"/>
      <c r="WQR124" s="186"/>
      <c r="WQS124" s="176"/>
      <c r="WQT124" s="191"/>
      <c r="WQU124" s="186"/>
      <c r="WQV124" s="186"/>
      <c r="WQW124" s="176"/>
      <c r="WQX124" s="191"/>
      <c r="WQY124" s="186"/>
      <c r="WQZ124" s="186"/>
      <c r="WRA124" s="176"/>
      <c r="WRB124" s="191"/>
      <c r="WRC124" s="186"/>
      <c r="WRD124" s="186"/>
      <c r="WRE124" s="176"/>
      <c r="WRF124" s="191"/>
      <c r="WRG124" s="186"/>
      <c r="WRH124" s="186"/>
      <c r="WRI124" s="176"/>
      <c r="WRJ124" s="191"/>
      <c r="WRK124" s="186"/>
      <c r="WRL124" s="186"/>
      <c r="WRM124" s="176"/>
      <c r="WRN124" s="191"/>
      <c r="WRO124" s="186"/>
      <c r="WRP124" s="186"/>
      <c r="WRQ124" s="176"/>
      <c r="WRR124" s="191"/>
      <c r="WRS124" s="186"/>
      <c r="WRT124" s="186"/>
      <c r="WRU124" s="176"/>
      <c r="WRV124" s="191"/>
      <c r="WRW124" s="186"/>
      <c r="WRX124" s="186"/>
      <c r="WRY124" s="176"/>
      <c r="WRZ124" s="191"/>
      <c r="WSA124" s="186"/>
      <c r="WSB124" s="186"/>
      <c r="WSC124" s="176"/>
      <c r="WSD124" s="191"/>
      <c r="WSE124" s="186"/>
      <c r="WSF124" s="186"/>
      <c r="WSG124" s="176"/>
      <c r="WSH124" s="191"/>
      <c r="WSI124" s="186"/>
      <c r="WSJ124" s="186"/>
      <c r="WSK124" s="176"/>
      <c r="WSL124" s="191"/>
      <c r="WSM124" s="186"/>
      <c r="WSN124" s="186"/>
      <c r="WSO124" s="176"/>
      <c r="WSP124" s="191"/>
      <c r="WSQ124" s="186"/>
      <c r="WSR124" s="186"/>
      <c r="WSS124" s="176"/>
      <c r="WST124" s="191"/>
      <c r="WSU124" s="186"/>
      <c r="WSV124" s="186"/>
      <c r="WSW124" s="176"/>
      <c r="WSX124" s="191"/>
      <c r="WSY124" s="186"/>
      <c r="WSZ124" s="186"/>
      <c r="WTA124" s="176"/>
      <c r="WTB124" s="191"/>
      <c r="WTC124" s="186"/>
      <c r="WTD124" s="186"/>
      <c r="WTE124" s="176"/>
      <c r="WTF124" s="191"/>
      <c r="WTG124" s="186"/>
      <c r="WTH124" s="186"/>
      <c r="WTI124" s="176"/>
      <c r="WTJ124" s="191"/>
      <c r="WTK124" s="186"/>
      <c r="WTL124" s="186"/>
      <c r="WTM124" s="176"/>
      <c r="WTN124" s="191"/>
      <c r="WTO124" s="186"/>
      <c r="WTP124" s="186"/>
      <c r="WTQ124" s="176"/>
      <c r="WTR124" s="191"/>
      <c r="WTS124" s="186"/>
      <c r="WTT124" s="186"/>
      <c r="WTU124" s="176"/>
      <c r="WTV124" s="191"/>
      <c r="WTW124" s="186"/>
      <c r="WTX124" s="186"/>
      <c r="WTY124" s="176"/>
      <c r="WTZ124" s="191"/>
      <c r="WUA124" s="186"/>
      <c r="WUB124" s="186"/>
      <c r="WUC124" s="176"/>
      <c r="WUD124" s="191"/>
      <c r="WUE124" s="186"/>
      <c r="WUF124" s="186"/>
      <c r="WUG124" s="176"/>
      <c r="WUH124" s="191"/>
      <c r="WUI124" s="186"/>
      <c r="WUJ124" s="186"/>
      <c r="WUK124" s="176"/>
      <c r="WUL124" s="191"/>
      <c r="WUM124" s="186"/>
      <c r="WUN124" s="186"/>
      <c r="WUO124" s="176"/>
      <c r="WUP124" s="191"/>
      <c r="WUQ124" s="186"/>
      <c r="WUR124" s="186"/>
      <c r="WUS124" s="176"/>
      <c r="WUT124" s="191"/>
      <c r="WUU124" s="186"/>
      <c r="WUV124" s="186"/>
      <c r="WUW124" s="176"/>
      <c r="WUX124" s="191"/>
      <c r="WUY124" s="186"/>
      <c r="WUZ124" s="186"/>
      <c r="WVA124" s="176"/>
      <c r="WVB124" s="191"/>
      <c r="WVC124" s="186"/>
      <c r="WVD124" s="186"/>
      <c r="WVE124" s="176"/>
      <c r="WVF124" s="191"/>
      <c r="WVG124" s="186"/>
      <c r="WVH124" s="186"/>
      <c r="WVI124" s="176"/>
      <c r="WVJ124" s="191"/>
      <c r="WVK124" s="186"/>
      <c r="WVL124" s="186"/>
      <c r="WVM124" s="176"/>
      <c r="WVN124" s="191"/>
      <c r="WVO124" s="186"/>
      <c r="WVP124" s="186"/>
      <c r="WVQ124" s="176"/>
      <c r="WVR124" s="191"/>
      <c r="WVS124" s="186"/>
      <c r="WVT124" s="186"/>
      <c r="WVU124" s="176"/>
      <c r="WVV124" s="191"/>
      <c r="WVW124" s="186"/>
      <c r="WVX124" s="186"/>
      <c r="WVY124" s="176"/>
      <c r="WVZ124" s="191"/>
      <c r="WWA124" s="186"/>
      <c r="WWB124" s="186"/>
      <c r="WWC124" s="176"/>
      <c r="WWD124" s="191"/>
      <c r="WWE124" s="186"/>
      <c r="WWF124" s="186"/>
      <c r="WWG124" s="176"/>
      <c r="WWH124" s="191"/>
      <c r="WWI124" s="186"/>
      <c r="WWJ124" s="186"/>
      <c r="WWK124" s="176"/>
      <c r="WWL124" s="191"/>
      <c r="WWM124" s="186"/>
      <c r="WWN124" s="186"/>
      <c r="WWO124" s="176"/>
      <c r="WWP124" s="191"/>
      <c r="WWQ124" s="186"/>
      <c r="WWR124" s="186"/>
      <c r="WWS124" s="176"/>
      <c r="WWT124" s="191"/>
      <c r="WWU124" s="186"/>
      <c r="WWV124" s="186"/>
      <c r="WWW124" s="176"/>
      <c r="WWX124" s="191"/>
      <c r="WWY124" s="186"/>
      <c r="WWZ124" s="186"/>
      <c r="WXA124" s="176"/>
      <c r="WXB124" s="191"/>
      <c r="WXC124" s="186"/>
      <c r="WXD124" s="186"/>
      <c r="WXE124" s="176"/>
      <c r="WXF124" s="191"/>
      <c r="WXG124" s="186"/>
      <c r="WXH124" s="186"/>
      <c r="WXI124" s="176"/>
      <c r="WXJ124" s="191"/>
      <c r="WXK124" s="186"/>
      <c r="WXL124" s="186"/>
      <c r="WXM124" s="176"/>
      <c r="WXN124" s="191"/>
      <c r="WXO124" s="186"/>
      <c r="WXP124" s="186"/>
      <c r="WXQ124" s="176"/>
      <c r="WXR124" s="191"/>
      <c r="WXS124" s="186"/>
      <c r="WXT124" s="186"/>
      <c r="WXU124" s="176"/>
      <c r="WXV124" s="191"/>
      <c r="WXW124" s="186"/>
      <c r="WXX124" s="186"/>
      <c r="WXY124" s="176"/>
      <c r="WXZ124" s="191"/>
      <c r="WYA124" s="186"/>
      <c r="WYB124" s="186"/>
      <c r="WYC124" s="176"/>
      <c r="WYD124" s="191"/>
      <c r="WYE124" s="186"/>
      <c r="WYF124" s="186"/>
      <c r="WYG124" s="176"/>
      <c r="WYH124" s="191"/>
      <c r="WYI124" s="186"/>
      <c r="WYJ124" s="186"/>
      <c r="WYK124" s="176"/>
      <c r="WYL124" s="191"/>
      <c r="WYM124" s="186"/>
      <c r="WYN124" s="186"/>
      <c r="WYO124" s="176"/>
      <c r="WYP124" s="191"/>
      <c r="WYQ124" s="186"/>
      <c r="WYR124" s="186"/>
      <c r="WYS124" s="176"/>
      <c r="WYT124" s="191"/>
      <c r="WYU124" s="186"/>
      <c r="WYV124" s="186"/>
      <c r="WYW124" s="176"/>
      <c r="WYX124" s="191"/>
      <c r="WYY124" s="186"/>
      <c r="WYZ124" s="186"/>
      <c r="WZA124" s="176"/>
      <c r="WZB124" s="191"/>
      <c r="WZC124" s="186"/>
      <c r="WZD124" s="186"/>
      <c r="WZE124" s="176"/>
      <c r="WZF124" s="191"/>
      <c r="WZG124" s="186"/>
      <c r="WZH124" s="186"/>
      <c r="WZI124" s="176"/>
      <c r="WZJ124" s="191"/>
      <c r="WZK124" s="186"/>
      <c r="WZL124" s="186"/>
      <c r="WZM124" s="176"/>
      <c r="WZN124" s="191"/>
      <c r="WZO124" s="186"/>
      <c r="WZP124" s="186"/>
      <c r="WZQ124" s="176"/>
      <c r="WZR124" s="191"/>
      <c r="WZS124" s="186"/>
      <c r="WZT124" s="186"/>
      <c r="WZU124" s="176"/>
      <c r="WZV124" s="191"/>
      <c r="WZW124" s="186"/>
      <c r="WZX124" s="186"/>
      <c r="WZY124" s="176"/>
      <c r="WZZ124" s="191"/>
      <c r="XAA124" s="186"/>
      <c r="XAB124" s="186"/>
      <c r="XAC124" s="176"/>
      <c r="XAD124" s="191"/>
      <c r="XAE124" s="186"/>
      <c r="XAF124" s="186"/>
      <c r="XAG124" s="176"/>
      <c r="XAH124" s="191"/>
      <c r="XAI124" s="186"/>
      <c r="XAJ124" s="186"/>
      <c r="XAK124" s="176"/>
      <c r="XAL124" s="191"/>
      <c r="XAM124" s="186"/>
      <c r="XAN124" s="186"/>
      <c r="XAO124" s="176"/>
      <c r="XAP124" s="191"/>
      <c r="XAQ124" s="186"/>
      <c r="XAR124" s="186"/>
      <c r="XAS124" s="176"/>
      <c r="XAT124" s="191"/>
      <c r="XAU124" s="186"/>
      <c r="XAV124" s="186"/>
      <c r="XAW124" s="176"/>
      <c r="XAX124" s="191"/>
      <c r="XAY124" s="186"/>
      <c r="XAZ124" s="186"/>
      <c r="XBA124" s="176"/>
      <c r="XBB124" s="191"/>
      <c r="XBC124" s="186"/>
      <c r="XBD124" s="186"/>
      <c r="XBE124" s="176"/>
      <c r="XBF124" s="191"/>
      <c r="XBG124" s="186"/>
      <c r="XBH124" s="186"/>
      <c r="XBI124" s="176"/>
      <c r="XBJ124" s="191"/>
      <c r="XBK124" s="186"/>
      <c r="XBL124" s="186"/>
      <c r="XBM124" s="176"/>
      <c r="XBN124" s="191"/>
      <c r="XBO124" s="186"/>
      <c r="XBP124" s="186"/>
      <c r="XBQ124" s="176"/>
      <c r="XBR124" s="191"/>
      <c r="XBS124" s="186"/>
      <c r="XBT124" s="186"/>
      <c r="XBU124" s="176"/>
      <c r="XBV124" s="191"/>
      <c r="XBW124" s="186"/>
      <c r="XBX124" s="186"/>
      <c r="XBY124" s="176"/>
      <c r="XBZ124" s="191"/>
      <c r="XCA124" s="186"/>
      <c r="XCB124" s="186"/>
      <c r="XCC124" s="176"/>
      <c r="XCD124" s="191"/>
      <c r="XCE124" s="186"/>
      <c r="XCF124" s="186"/>
      <c r="XCG124" s="176"/>
      <c r="XCH124" s="191"/>
      <c r="XCI124" s="186"/>
      <c r="XCJ124" s="186"/>
      <c r="XCK124" s="176"/>
      <c r="XCL124" s="191"/>
      <c r="XCM124" s="186"/>
      <c r="XCN124" s="186"/>
      <c r="XCO124" s="176"/>
      <c r="XCP124" s="191"/>
      <c r="XCQ124" s="186"/>
      <c r="XCR124" s="186"/>
      <c r="XCS124" s="176"/>
      <c r="XCT124" s="191"/>
      <c r="XCU124" s="186"/>
      <c r="XCV124" s="186"/>
      <c r="XCW124" s="176"/>
      <c r="XCX124" s="191"/>
      <c r="XCY124" s="186"/>
      <c r="XCZ124" s="186"/>
      <c r="XDA124" s="176"/>
      <c r="XDB124" s="191"/>
      <c r="XDC124" s="186"/>
      <c r="XDD124" s="186"/>
      <c r="XDE124" s="176"/>
      <c r="XDF124" s="191"/>
      <c r="XDG124" s="186"/>
      <c r="XDH124" s="186"/>
      <c r="XDI124" s="176"/>
      <c r="XDJ124" s="191"/>
      <c r="XDK124" s="186"/>
      <c r="XDL124" s="186"/>
      <c r="XDM124" s="176"/>
      <c r="XDN124" s="191"/>
      <c r="XDO124" s="186"/>
      <c r="XDP124" s="186"/>
      <c r="XDQ124" s="176"/>
      <c r="XDR124" s="191"/>
      <c r="XDS124" s="186"/>
      <c r="XDT124" s="186"/>
      <c r="XDU124" s="176"/>
      <c r="XDV124" s="191"/>
      <c r="XDW124" s="186"/>
      <c r="XDX124" s="186"/>
      <c r="XDY124" s="176"/>
      <c r="XDZ124" s="191"/>
      <c r="XEA124" s="186"/>
      <c r="XEB124" s="186"/>
      <c r="XEC124" s="176"/>
      <c r="XED124" s="191"/>
      <c r="XEE124" s="186"/>
      <c r="XEF124" s="186"/>
      <c r="XEG124" s="176"/>
      <c r="XEH124" s="191"/>
      <c r="XEI124" s="186"/>
      <c r="XEJ124" s="186"/>
      <c r="XEK124" s="176"/>
      <c r="XEL124" s="191"/>
      <c r="XEM124" s="186"/>
      <c r="XEN124" s="186"/>
      <c r="XEO124" s="176"/>
      <c r="XEP124" s="191"/>
      <c r="XEQ124" s="186"/>
      <c r="XER124" s="186"/>
      <c r="XES124" s="176"/>
      <c r="XET124" s="191"/>
      <c r="XEU124" s="186"/>
      <c r="XEV124" s="186"/>
      <c r="XEW124" s="176"/>
      <c r="XEX124" s="191"/>
      <c r="XEY124" s="186"/>
      <c r="XEZ124" s="186"/>
      <c r="XFA124" s="176"/>
      <c r="XFB124" s="191"/>
      <c r="XFC124" s="186"/>
      <c r="XFD124" s="186"/>
    </row>
    <row r="125" spans="1:16384" x14ac:dyDescent="0.15">
      <c r="A125" s="186"/>
      <c r="B125" s="186"/>
      <c r="C125" s="176"/>
      <c r="D125" s="191"/>
      <c r="E125" s="186"/>
      <c r="F125" s="186"/>
      <c r="G125" s="186"/>
      <c r="H125" s="176"/>
      <c r="I125" s="191"/>
      <c r="J125" s="186"/>
      <c r="K125" s="186"/>
      <c r="L125" s="186"/>
      <c r="M125" s="176"/>
      <c r="N125" s="191"/>
      <c r="O125" s="186"/>
      <c r="P125" s="186"/>
      <c r="Q125" s="176"/>
      <c r="R125" s="191"/>
      <c r="S125" s="186"/>
      <c r="T125" s="186"/>
      <c r="U125" s="176"/>
      <c r="V125" s="191"/>
      <c r="W125" s="186"/>
      <c r="X125" s="186"/>
      <c r="Y125" s="176"/>
      <c r="Z125" s="191"/>
      <c r="AA125" s="186"/>
      <c r="AB125" s="186"/>
      <c r="AC125" s="176"/>
      <c r="AD125" s="191"/>
      <c r="AE125" s="186"/>
      <c r="AF125" s="186"/>
      <c r="AG125" s="176"/>
      <c r="AH125" s="191"/>
      <c r="AI125" s="186"/>
      <c r="AJ125" s="186"/>
      <c r="AK125" s="176"/>
      <c r="AL125" s="191"/>
      <c r="AM125" s="186"/>
      <c r="AN125" s="186"/>
      <c r="AO125" s="176"/>
      <c r="AP125" s="191"/>
      <c r="AQ125" s="186"/>
      <c r="AR125" s="186"/>
      <c r="AS125" s="176"/>
      <c r="AT125" s="191"/>
      <c r="AU125" s="186"/>
      <c r="AV125" s="186"/>
      <c r="AW125" s="176"/>
      <c r="AX125" s="191"/>
      <c r="AY125" s="186"/>
      <c r="AZ125" s="186"/>
      <c r="BA125" s="176"/>
      <c r="BB125" s="191"/>
      <c r="BC125" s="186"/>
      <c r="BD125" s="186"/>
      <c r="BE125" s="176"/>
      <c r="BF125" s="191"/>
      <c r="BG125" s="186"/>
      <c r="BH125" s="186"/>
      <c r="BI125" s="176"/>
      <c r="BJ125" s="191"/>
      <c r="BK125" s="186"/>
      <c r="BL125" s="186"/>
      <c r="BM125" s="176"/>
      <c r="BN125" s="191"/>
      <c r="BO125" s="186"/>
      <c r="BP125" s="186"/>
      <c r="BQ125" s="176"/>
      <c r="BR125" s="191"/>
      <c r="BS125" s="186"/>
      <c r="BT125" s="186"/>
      <c r="BU125" s="176"/>
      <c r="BV125" s="191"/>
      <c r="BW125" s="186"/>
      <c r="BX125" s="186"/>
      <c r="BY125" s="176"/>
      <c r="BZ125" s="191"/>
      <c r="CA125" s="186"/>
      <c r="CB125" s="186"/>
      <c r="CC125" s="176"/>
      <c r="CD125" s="191"/>
      <c r="CE125" s="186"/>
      <c r="CF125" s="186"/>
      <c r="CG125" s="176"/>
      <c r="CH125" s="191"/>
      <c r="CI125" s="186"/>
      <c r="CJ125" s="186"/>
      <c r="CK125" s="176"/>
      <c r="CL125" s="191"/>
      <c r="CM125" s="186"/>
      <c r="CN125" s="186"/>
      <c r="CO125" s="176"/>
      <c r="CP125" s="191"/>
      <c r="CQ125" s="186"/>
      <c r="CR125" s="186"/>
      <c r="CS125" s="176"/>
      <c r="CT125" s="191"/>
      <c r="CU125" s="186"/>
      <c r="CV125" s="186"/>
      <c r="CW125" s="176"/>
      <c r="CX125" s="191"/>
      <c r="CY125" s="186"/>
      <c r="CZ125" s="186"/>
      <c r="DA125" s="176"/>
      <c r="DB125" s="191"/>
      <c r="DC125" s="186"/>
      <c r="DD125" s="186"/>
      <c r="DE125" s="176"/>
      <c r="DF125" s="191"/>
      <c r="DG125" s="186"/>
      <c r="DH125" s="186"/>
      <c r="DI125" s="176"/>
      <c r="DJ125" s="191"/>
      <c r="DK125" s="186"/>
      <c r="DL125" s="186"/>
      <c r="DM125" s="176"/>
      <c r="DN125" s="191"/>
      <c r="DO125" s="186"/>
      <c r="DP125" s="186"/>
      <c r="DQ125" s="176"/>
      <c r="DR125" s="191"/>
      <c r="DS125" s="186"/>
      <c r="DT125" s="186"/>
      <c r="DU125" s="176"/>
      <c r="DV125" s="191"/>
      <c r="DW125" s="186"/>
      <c r="DX125" s="186"/>
      <c r="DY125" s="176"/>
      <c r="DZ125" s="191"/>
      <c r="EA125" s="186"/>
      <c r="EB125" s="186"/>
      <c r="EC125" s="176"/>
      <c r="ED125" s="191"/>
      <c r="EE125" s="186"/>
      <c r="EF125" s="186"/>
      <c r="EG125" s="176"/>
      <c r="EH125" s="191"/>
      <c r="EI125" s="186"/>
      <c r="EJ125" s="186"/>
      <c r="EK125" s="176"/>
      <c r="EL125" s="191"/>
      <c r="EM125" s="186"/>
      <c r="EN125" s="186"/>
      <c r="EO125" s="176"/>
      <c r="EP125" s="191"/>
      <c r="EQ125" s="186"/>
      <c r="ER125" s="186"/>
      <c r="ES125" s="176"/>
      <c r="ET125" s="191"/>
      <c r="EU125" s="186"/>
      <c r="EV125" s="186"/>
      <c r="EW125" s="176"/>
      <c r="EX125" s="191"/>
      <c r="EY125" s="186"/>
      <c r="EZ125" s="186"/>
      <c r="FA125" s="176"/>
      <c r="FB125" s="191"/>
      <c r="FC125" s="186"/>
      <c r="FD125" s="186"/>
      <c r="FE125" s="176"/>
      <c r="FF125" s="191"/>
      <c r="FG125" s="186"/>
      <c r="FH125" s="186"/>
      <c r="FI125" s="176"/>
      <c r="FJ125" s="191"/>
      <c r="FK125" s="186"/>
      <c r="FL125" s="186"/>
      <c r="FM125" s="176"/>
      <c r="FN125" s="191"/>
      <c r="FO125" s="186"/>
      <c r="FP125" s="186"/>
      <c r="FQ125" s="176"/>
      <c r="FR125" s="191"/>
      <c r="FS125" s="186"/>
      <c r="FT125" s="186"/>
      <c r="FU125" s="176"/>
      <c r="FV125" s="191"/>
      <c r="FW125" s="186"/>
      <c r="FX125" s="186"/>
      <c r="FY125" s="176"/>
      <c r="FZ125" s="191"/>
      <c r="GA125" s="186"/>
      <c r="GB125" s="186"/>
      <c r="GC125" s="176"/>
      <c r="GD125" s="191"/>
      <c r="GE125" s="186"/>
      <c r="GF125" s="186"/>
      <c r="GG125" s="176"/>
      <c r="GH125" s="191"/>
      <c r="GI125" s="186"/>
      <c r="GJ125" s="186"/>
      <c r="GK125" s="176"/>
      <c r="GL125" s="191"/>
      <c r="GM125" s="186"/>
      <c r="GN125" s="186"/>
      <c r="GO125" s="176"/>
      <c r="GP125" s="191"/>
      <c r="GQ125" s="186"/>
      <c r="GR125" s="186"/>
      <c r="GS125" s="176"/>
      <c r="GT125" s="191"/>
      <c r="GU125" s="186"/>
      <c r="GV125" s="186"/>
      <c r="GW125" s="176"/>
      <c r="GX125" s="191"/>
      <c r="GY125" s="186"/>
      <c r="GZ125" s="186"/>
      <c r="HA125" s="176"/>
      <c r="HB125" s="191"/>
      <c r="HC125" s="186"/>
      <c r="HD125" s="186"/>
      <c r="HE125" s="176"/>
      <c r="HF125" s="191"/>
      <c r="HG125" s="186"/>
      <c r="HH125" s="186"/>
      <c r="HI125" s="176"/>
      <c r="HJ125" s="191"/>
      <c r="HK125" s="186"/>
      <c r="HL125" s="186"/>
      <c r="HM125" s="176"/>
      <c r="HN125" s="191"/>
      <c r="HO125" s="186"/>
      <c r="HP125" s="186"/>
      <c r="HQ125" s="176"/>
      <c r="HR125" s="191"/>
      <c r="HS125" s="186"/>
      <c r="HT125" s="186"/>
      <c r="HU125" s="176"/>
      <c r="HV125" s="191"/>
      <c r="HW125" s="186"/>
      <c r="HX125" s="186"/>
      <c r="HY125" s="176"/>
      <c r="HZ125" s="191"/>
      <c r="IA125" s="186"/>
      <c r="IB125" s="186"/>
      <c r="IC125" s="176"/>
      <c r="ID125" s="191"/>
      <c r="IE125" s="186"/>
      <c r="IF125" s="186"/>
      <c r="IG125" s="176"/>
      <c r="IH125" s="191"/>
      <c r="II125" s="186"/>
      <c r="IJ125" s="186"/>
      <c r="IK125" s="176"/>
      <c r="IL125" s="191"/>
      <c r="IM125" s="186"/>
      <c r="IN125" s="186"/>
      <c r="IO125" s="176"/>
      <c r="IP125" s="191"/>
      <c r="IQ125" s="186"/>
      <c r="IR125" s="186"/>
      <c r="IS125" s="176"/>
      <c r="IT125" s="191"/>
      <c r="IU125" s="186"/>
      <c r="IV125" s="186"/>
      <c r="IW125" s="176"/>
      <c r="IX125" s="191"/>
      <c r="IY125" s="186"/>
      <c r="IZ125" s="186"/>
      <c r="JA125" s="176"/>
      <c r="JB125" s="191"/>
      <c r="JC125" s="186"/>
      <c r="JD125" s="186"/>
      <c r="JE125" s="176"/>
      <c r="JF125" s="191"/>
      <c r="JG125" s="186"/>
      <c r="JH125" s="186"/>
      <c r="JI125" s="176"/>
      <c r="JJ125" s="191"/>
      <c r="JK125" s="186"/>
      <c r="JL125" s="186"/>
      <c r="JM125" s="176"/>
      <c r="JN125" s="191"/>
      <c r="JO125" s="186"/>
      <c r="JP125" s="186"/>
      <c r="JQ125" s="176"/>
      <c r="JR125" s="191"/>
      <c r="JS125" s="186"/>
      <c r="JT125" s="186"/>
      <c r="JU125" s="176"/>
      <c r="JV125" s="191"/>
      <c r="JW125" s="186"/>
      <c r="JX125" s="186"/>
      <c r="JY125" s="176"/>
      <c r="JZ125" s="191"/>
      <c r="KA125" s="186"/>
      <c r="KB125" s="186"/>
      <c r="KC125" s="176"/>
      <c r="KD125" s="191"/>
      <c r="KE125" s="186"/>
      <c r="KF125" s="186"/>
      <c r="KG125" s="176"/>
      <c r="KH125" s="191"/>
      <c r="KI125" s="186"/>
      <c r="KJ125" s="186"/>
      <c r="KK125" s="176"/>
      <c r="KL125" s="191"/>
      <c r="KM125" s="186"/>
      <c r="KN125" s="186"/>
      <c r="KO125" s="176"/>
      <c r="KP125" s="191"/>
      <c r="KQ125" s="186"/>
      <c r="KR125" s="186"/>
      <c r="KS125" s="176"/>
      <c r="KT125" s="191"/>
      <c r="KU125" s="186"/>
      <c r="KV125" s="186"/>
      <c r="KW125" s="176"/>
      <c r="KX125" s="191"/>
      <c r="KY125" s="186"/>
      <c r="KZ125" s="186"/>
      <c r="LA125" s="176"/>
      <c r="LB125" s="191"/>
      <c r="LC125" s="186"/>
      <c r="LD125" s="186"/>
      <c r="LE125" s="176"/>
      <c r="LF125" s="191"/>
      <c r="LG125" s="186"/>
      <c r="LH125" s="186"/>
      <c r="LI125" s="176"/>
      <c r="LJ125" s="191"/>
      <c r="LK125" s="186"/>
      <c r="LL125" s="186"/>
      <c r="LM125" s="176"/>
      <c r="LN125" s="191"/>
      <c r="LO125" s="186"/>
      <c r="LP125" s="186"/>
      <c r="LQ125" s="176"/>
      <c r="LR125" s="191"/>
      <c r="LS125" s="186"/>
      <c r="LT125" s="186"/>
      <c r="LU125" s="176"/>
      <c r="LV125" s="191"/>
      <c r="LW125" s="186"/>
      <c r="LX125" s="186"/>
      <c r="LY125" s="176"/>
      <c r="LZ125" s="191"/>
      <c r="MA125" s="186"/>
      <c r="MB125" s="186"/>
      <c r="MC125" s="176"/>
      <c r="MD125" s="191"/>
      <c r="ME125" s="186"/>
      <c r="MF125" s="186"/>
      <c r="MG125" s="176"/>
      <c r="MH125" s="191"/>
      <c r="MI125" s="186"/>
      <c r="MJ125" s="186"/>
      <c r="MK125" s="176"/>
      <c r="ML125" s="191"/>
      <c r="MM125" s="186"/>
      <c r="MN125" s="186"/>
      <c r="MO125" s="176"/>
      <c r="MP125" s="191"/>
      <c r="MQ125" s="186"/>
      <c r="MR125" s="186"/>
      <c r="MS125" s="176"/>
      <c r="MT125" s="191"/>
      <c r="MU125" s="186"/>
      <c r="MV125" s="186"/>
      <c r="MW125" s="176"/>
      <c r="MX125" s="191"/>
      <c r="MY125" s="186"/>
      <c r="MZ125" s="186"/>
      <c r="NA125" s="176"/>
      <c r="NB125" s="191"/>
      <c r="NC125" s="186"/>
      <c r="ND125" s="186"/>
      <c r="NE125" s="176"/>
      <c r="NF125" s="191"/>
      <c r="NG125" s="186"/>
      <c r="NH125" s="186"/>
      <c r="NI125" s="176"/>
      <c r="NJ125" s="191"/>
      <c r="NK125" s="186"/>
      <c r="NL125" s="186"/>
      <c r="NM125" s="176"/>
      <c r="NN125" s="191"/>
      <c r="NO125" s="186"/>
      <c r="NP125" s="186"/>
      <c r="NQ125" s="176"/>
      <c r="NR125" s="191"/>
      <c r="NS125" s="186"/>
      <c r="NT125" s="186"/>
      <c r="NU125" s="176"/>
      <c r="NV125" s="191"/>
      <c r="NW125" s="186"/>
      <c r="NX125" s="186"/>
      <c r="NY125" s="176"/>
      <c r="NZ125" s="191"/>
      <c r="OA125" s="186"/>
      <c r="OB125" s="186"/>
      <c r="OC125" s="176"/>
      <c r="OD125" s="191"/>
      <c r="OE125" s="186"/>
      <c r="OF125" s="186"/>
      <c r="OG125" s="176"/>
      <c r="OH125" s="191"/>
      <c r="OI125" s="186"/>
      <c r="OJ125" s="186"/>
      <c r="OK125" s="176"/>
      <c r="OL125" s="191"/>
      <c r="OM125" s="186"/>
      <c r="ON125" s="186"/>
      <c r="OO125" s="176"/>
      <c r="OP125" s="191"/>
      <c r="OQ125" s="186"/>
      <c r="OR125" s="186"/>
      <c r="OS125" s="176"/>
      <c r="OT125" s="191"/>
      <c r="OU125" s="186"/>
      <c r="OV125" s="186"/>
      <c r="OW125" s="176"/>
      <c r="OX125" s="191"/>
      <c r="OY125" s="186"/>
      <c r="OZ125" s="186"/>
      <c r="PA125" s="176"/>
      <c r="PB125" s="191"/>
      <c r="PC125" s="186"/>
      <c r="PD125" s="186"/>
      <c r="PE125" s="176"/>
      <c r="PF125" s="191"/>
      <c r="PG125" s="186"/>
      <c r="PH125" s="186"/>
      <c r="PI125" s="176"/>
      <c r="PJ125" s="191"/>
      <c r="PK125" s="186"/>
      <c r="PL125" s="186"/>
      <c r="PM125" s="176"/>
      <c r="PN125" s="191"/>
      <c r="PO125" s="186"/>
      <c r="PP125" s="186"/>
      <c r="PQ125" s="176"/>
      <c r="PR125" s="191"/>
      <c r="PS125" s="186"/>
      <c r="PT125" s="186"/>
      <c r="PU125" s="176"/>
      <c r="PV125" s="191"/>
      <c r="PW125" s="186"/>
      <c r="PX125" s="186"/>
      <c r="PY125" s="176"/>
      <c r="PZ125" s="191"/>
      <c r="QA125" s="186"/>
      <c r="QB125" s="186"/>
      <c r="QC125" s="176"/>
      <c r="QD125" s="191"/>
      <c r="QE125" s="186"/>
      <c r="QF125" s="186"/>
      <c r="QG125" s="176"/>
      <c r="QH125" s="191"/>
      <c r="QI125" s="186"/>
      <c r="QJ125" s="186"/>
      <c r="QK125" s="176"/>
      <c r="QL125" s="191"/>
      <c r="QM125" s="186"/>
      <c r="QN125" s="186"/>
      <c r="QO125" s="176"/>
      <c r="QP125" s="191"/>
      <c r="QQ125" s="186"/>
      <c r="QR125" s="186"/>
      <c r="QS125" s="176"/>
      <c r="QT125" s="191"/>
      <c r="QU125" s="186"/>
      <c r="QV125" s="186"/>
      <c r="QW125" s="176"/>
      <c r="QX125" s="191"/>
      <c r="QY125" s="186"/>
      <c r="QZ125" s="186"/>
      <c r="RA125" s="176"/>
      <c r="RB125" s="191"/>
      <c r="RC125" s="186"/>
      <c r="RD125" s="186"/>
      <c r="RE125" s="176"/>
      <c r="RF125" s="191"/>
      <c r="RG125" s="186"/>
      <c r="RH125" s="186"/>
      <c r="RI125" s="176"/>
      <c r="RJ125" s="191"/>
      <c r="RK125" s="186"/>
      <c r="RL125" s="186"/>
      <c r="RM125" s="176"/>
      <c r="RN125" s="191"/>
      <c r="RO125" s="186"/>
      <c r="RP125" s="186"/>
      <c r="RQ125" s="176"/>
      <c r="RR125" s="191"/>
      <c r="RS125" s="186"/>
      <c r="RT125" s="186"/>
      <c r="RU125" s="176"/>
      <c r="RV125" s="191"/>
      <c r="RW125" s="186"/>
      <c r="RX125" s="186"/>
      <c r="RY125" s="176"/>
      <c r="RZ125" s="191"/>
      <c r="SA125" s="186"/>
      <c r="SB125" s="186"/>
      <c r="SC125" s="176"/>
      <c r="SD125" s="191"/>
      <c r="SE125" s="186"/>
      <c r="SF125" s="186"/>
      <c r="SG125" s="176"/>
      <c r="SH125" s="191"/>
      <c r="SI125" s="186"/>
      <c r="SJ125" s="186"/>
      <c r="SK125" s="176"/>
      <c r="SL125" s="191"/>
      <c r="SM125" s="186"/>
      <c r="SN125" s="186"/>
      <c r="SO125" s="176"/>
      <c r="SP125" s="191"/>
      <c r="SQ125" s="186"/>
      <c r="SR125" s="186"/>
      <c r="SS125" s="176"/>
      <c r="ST125" s="191"/>
      <c r="SU125" s="186"/>
      <c r="SV125" s="186"/>
      <c r="SW125" s="176"/>
      <c r="SX125" s="191"/>
      <c r="SY125" s="186"/>
      <c r="SZ125" s="186"/>
      <c r="TA125" s="176"/>
      <c r="TB125" s="191"/>
      <c r="TC125" s="186"/>
      <c r="TD125" s="186"/>
      <c r="TE125" s="176"/>
      <c r="TF125" s="191"/>
      <c r="TG125" s="186"/>
      <c r="TH125" s="186"/>
      <c r="TI125" s="176"/>
      <c r="TJ125" s="191"/>
      <c r="TK125" s="186"/>
      <c r="TL125" s="186"/>
      <c r="TM125" s="176"/>
      <c r="TN125" s="191"/>
      <c r="TO125" s="186"/>
      <c r="TP125" s="186"/>
      <c r="TQ125" s="176"/>
      <c r="TR125" s="191"/>
      <c r="TS125" s="186"/>
      <c r="TT125" s="186"/>
      <c r="TU125" s="176"/>
      <c r="TV125" s="191"/>
      <c r="TW125" s="186"/>
      <c r="TX125" s="186"/>
      <c r="TY125" s="176"/>
      <c r="TZ125" s="191"/>
      <c r="UA125" s="186"/>
      <c r="UB125" s="186"/>
      <c r="UC125" s="176"/>
      <c r="UD125" s="191"/>
      <c r="UE125" s="186"/>
      <c r="UF125" s="186"/>
      <c r="UG125" s="176"/>
      <c r="UH125" s="191"/>
      <c r="UI125" s="186"/>
      <c r="UJ125" s="186"/>
      <c r="UK125" s="176"/>
      <c r="UL125" s="191"/>
      <c r="UM125" s="186"/>
      <c r="UN125" s="186"/>
      <c r="UO125" s="176"/>
      <c r="UP125" s="191"/>
      <c r="UQ125" s="186"/>
      <c r="UR125" s="186"/>
      <c r="US125" s="176"/>
      <c r="UT125" s="191"/>
      <c r="UU125" s="186"/>
      <c r="UV125" s="186"/>
      <c r="UW125" s="176"/>
      <c r="UX125" s="191"/>
      <c r="UY125" s="186"/>
      <c r="UZ125" s="186"/>
      <c r="VA125" s="176"/>
      <c r="VB125" s="191"/>
      <c r="VC125" s="186"/>
      <c r="VD125" s="186"/>
      <c r="VE125" s="176"/>
      <c r="VF125" s="191"/>
      <c r="VG125" s="186"/>
      <c r="VH125" s="186"/>
      <c r="VI125" s="176"/>
      <c r="VJ125" s="191"/>
      <c r="VK125" s="186"/>
      <c r="VL125" s="186"/>
      <c r="VM125" s="176"/>
      <c r="VN125" s="191"/>
      <c r="VO125" s="186"/>
      <c r="VP125" s="186"/>
      <c r="VQ125" s="176"/>
      <c r="VR125" s="191"/>
      <c r="VS125" s="186"/>
      <c r="VT125" s="186"/>
      <c r="VU125" s="176"/>
      <c r="VV125" s="191"/>
      <c r="VW125" s="186"/>
      <c r="VX125" s="186"/>
      <c r="VY125" s="176"/>
      <c r="VZ125" s="191"/>
      <c r="WA125" s="186"/>
      <c r="WB125" s="186"/>
      <c r="WC125" s="176"/>
      <c r="WD125" s="191"/>
      <c r="WE125" s="186"/>
      <c r="WF125" s="186"/>
      <c r="WG125" s="176"/>
      <c r="WH125" s="191"/>
      <c r="WI125" s="186"/>
      <c r="WJ125" s="186"/>
      <c r="WK125" s="176"/>
      <c r="WL125" s="191"/>
      <c r="WM125" s="186"/>
      <c r="WN125" s="186"/>
      <c r="WO125" s="176"/>
      <c r="WP125" s="191"/>
      <c r="WQ125" s="186"/>
      <c r="WR125" s="186"/>
      <c r="WS125" s="176"/>
      <c r="WT125" s="191"/>
      <c r="WU125" s="186"/>
      <c r="WV125" s="186"/>
      <c r="WW125" s="176"/>
      <c r="WX125" s="191"/>
      <c r="WY125" s="186"/>
      <c r="WZ125" s="186"/>
      <c r="XA125" s="176"/>
      <c r="XB125" s="191"/>
      <c r="XC125" s="186"/>
      <c r="XD125" s="186"/>
      <c r="XE125" s="176"/>
      <c r="XF125" s="191"/>
      <c r="XG125" s="186"/>
      <c r="XH125" s="186"/>
      <c r="XI125" s="176"/>
      <c r="XJ125" s="191"/>
      <c r="XK125" s="186"/>
      <c r="XL125" s="186"/>
      <c r="XM125" s="176"/>
      <c r="XN125" s="191"/>
      <c r="XO125" s="186"/>
      <c r="XP125" s="186"/>
      <c r="XQ125" s="176"/>
      <c r="XR125" s="191"/>
      <c r="XS125" s="186"/>
      <c r="XT125" s="186"/>
      <c r="XU125" s="176"/>
      <c r="XV125" s="191"/>
      <c r="XW125" s="186"/>
      <c r="XX125" s="186"/>
      <c r="XY125" s="176"/>
      <c r="XZ125" s="191"/>
      <c r="YA125" s="186"/>
      <c r="YB125" s="186"/>
      <c r="YC125" s="176"/>
      <c r="YD125" s="191"/>
      <c r="YE125" s="186"/>
      <c r="YF125" s="186"/>
      <c r="YG125" s="176"/>
      <c r="YH125" s="191"/>
      <c r="YI125" s="186"/>
      <c r="YJ125" s="186"/>
      <c r="YK125" s="176"/>
      <c r="YL125" s="191"/>
      <c r="YM125" s="186"/>
      <c r="YN125" s="186"/>
      <c r="YO125" s="176"/>
      <c r="YP125" s="191"/>
      <c r="YQ125" s="186"/>
      <c r="YR125" s="186"/>
      <c r="YS125" s="176"/>
      <c r="YT125" s="191"/>
      <c r="YU125" s="186"/>
      <c r="YV125" s="186"/>
      <c r="YW125" s="176"/>
      <c r="YX125" s="191"/>
      <c r="YY125" s="186"/>
      <c r="YZ125" s="186"/>
      <c r="ZA125" s="176"/>
      <c r="ZB125" s="191"/>
      <c r="ZC125" s="186"/>
      <c r="ZD125" s="186"/>
      <c r="ZE125" s="176"/>
      <c r="ZF125" s="191"/>
      <c r="ZG125" s="186"/>
      <c r="ZH125" s="186"/>
      <c r="ZI125" s="176"/>
      <c r="ZJ125" s="191"/>
      <c r="ZK125" s="186"/>
      <c r="ZL125" s="186"/>
      <c r="ZM125" s="176"/>
      <c r="ZN125" s="191"/>
      <c r="ZO125" s="186"/>
      <c r="ZP125" s="186"/>
      <c r="ZQ125" s="176"/>
      <c r="ZR125" s="191"/>
      <c r="ZS125" s="186"/>
      <c r="ZT125" s="186"/>
      <c r="ZU125" s="176"/>
      <c r="ZV125" s="191"/>
      <c r="ZW125" s="186"/>
      <c r="ZX125" s="186"/>
      <c r="ZY125" s="176"/>
      <c r="ZZ125" s="191"/>
      <c r="AAA125" s="186"/>
      <c r="AAB125" s="186"/>
      <c r="AAC125" s="176"/>
      <c r="AAD125" s="191"/>
      <c r="AAE125" s="186"/>
      <c r="AAF125" s="186"/>
      <c r="AAG125" s="176"/>
      <c r="AAH125" s="191"/>
      <c r="AAI125" s="186"/>
      <c r="AAJ125" s="186"/>
      <c r="AAK125" s="176"/>
      <c r="AAL125" s="191"/>
      <c r="AAM125" s="186"/>
      <c r="AAN125" s="186"/>
      <c r="AAO125" s="176"/>
      <c r="AAP125" s="191"/>
      <c r="AAQ125" s="186"/>
      <c r="AAR125" s="186"/>
      <c r="AAS125" s="176"/>
      <c r="AAT125" s="191"/>
      <c r="AAU125" s="186"/>
      <c r="AAV125" s="186"/>
      <c r="AAW125" s="176"/>
      <c r="AAX125" s="191"/>
      <c r="AAY125" s="186"/>
      <c r="AAZ125" s="186"/>
      <c r="ABA125" s="176"/>
      <c r="ABB125" s="191"/>
      <c r="ABC125" s="186"/>
      <c r="ABD125" s="186"/>
      <c r="ABE125" s="176"/>
      <c r="ABF125" s="191"/>
      <c r="ABG125" s="186"/>
      <c r="ABH125" s="186"/>
      <c r="ABI125" s="176"/>
      <c r="ABJ125" s="191"/>
      <c r="ABK125" s="186"/>
      <c r="ABL125" s="186"/>
      <c r="ABM125" s="176"/>
      <c r="ABN125" s="191"/>
      <c r="ABO125" s="186"/>
      <c r="ABP125" s="186"/>
      <c r="ABQ125" s="176"/>
      <c r="ABR125" s="191"/>
      <c r="ABS125" s="186"/>
      <c r="ABT125" s="186"/>
      <c r="ABU125" s="176"/>
      <c r="ABV125" s="191"/>
      <c r="ABW125" s="186"/>
      <c r="ABX125" s="186"/>
      <c r="ABY125" s="176"/>
      <c r="ABZ125" s="191"/>
      <c r="ACA125" s="186"/>
      <c r="ACB125" s="186"/>
      <c r="ACC125" s="176"/>
      <c r="ACD125" s="191"/>
      <c r="ACE125" s="186"/>
      <c r="ACF125" s="186"/>
      <c r="ACG125" s="176"/>
      <c r="ACH125" s="191"/>
      <c r="ACI125" s="186"/>
      <c r="ACJ125" s="186"/>
      <c r="ACK125" s="176"/>
      <c r="ACL125" s="191"/>
      <c r="ACM125" s="186"/>
      <c r="ACN125" s="186"/>
      <c r="ACO125" s="176"/>
      <c r="ACP125" s="191"/>
      <c r="ACQ125" s="186"/>
      <c r="ACR125" s="186"/>
      <c r="ACS125" s="176"/>
      <c r="ACT125" s="191"/>
      <c r="ACU125" s="186"/>
      <c r="ACV125" s="186"/>
      <c r="ACW125" s="176"/>
      <c r="ACX125" s="191"/>
      <c r="ACY125" s="186"/>
      <c r="ACZ125" s="186"/>
      <c r="ADA125" s="176"/>
      <c r="ADB125" s="191"/>
      <c r="ADC125" s="186"/>
      <c r="ADD125" s="186"/>
      <c r="ADE125" s="176"/>
      <c r="ADF125" s="191"/>
      <c r="ADG125" s="186"/>
      <c r="ADH125" s="186"/>
      <c r="ADI125" s="176"/>
      <c r="ADJ125" s="191"/>
      <c r="ADK125" s="186"/>
      <c r="ADL125" s="186"/>
      <c r="ADM125" s="176"/>
      <c r="ADN125" s="191"/>
      <c r="ADO125" s="186"/>
      <c r="ADP125" s="186"/>
      <c r="ADQ125" s="176"/>
      <c r="ADR125" s="191"/>
      <c r="ADS125" s="186"/>
      <c r="ADT125" s="186"/>
      <c r="ADU125" s="176"/>
      <c r="ADV125" s="191"/>
      <c r="ADW125" s="186"/>
      <c r="ADX125" s="186"/>
      <c r="ADY125" s="176"/>
      <c r="ADZ125" s="191"/>
      <c r="AEA125" s="186"/>
      <c r="AEB125" s="186"/>
      <c r="AEC125" s="176"/>
      <c r="AED125" s="191"/>
      <c r="AEE125" s="186"/>
      <c r="AEF125" s="186"/>
      <c r="AEG125" s="176"/>
      <c r="AEH125" s="191"/>
      <c r="AEI125" s="186"/>
      <c r="AEJ125" s="186"/>
      <c r="AEK125" s="176"/>
      <c r="AEL125" s="191"/>
      <c r="AEM125" s="186"/>
      <c r="AEN125" s="186"/>
      <c r="AEO125" s="176"/>
      <c r="AEP125" s="191"/>
      <c r="AEQ125" s="186"/>
      <c r="AER125" s="186"/>
      <c r="AES125" s="176"/>
      <c r="AET125" s="191"/>
      <c r="AEU125" s="186"/>
      <c r="AEV125" s="186"/>
      <c r="AEW125" s="176"/>
      <c r="AEX125" s="191"/>
      <c r="AEY125" s="186"/>
      <c r="AEZ125" s="186"/>
      <c r="AFA125" s="176"/>
      <c r="AFB125" s="191"/>
      <c r="AFC125" s="186"/>
      <c r="AFD125" s="186"/>
      <c r="AFE125" s="176"/>
      <c r="AFF125" s="191"/>
      <c r="AFG125" s="186"/>
      <c r="AFH125" s="186"/>
      <c r="AFI125" s="176"/>
      <c r="AFJ125" s="191"/>
      <c r="AFK125" s="186"/>
      <c r="AFL125" s="186"/>
      <c r="AFM125" s="176"/>
      <c r="AFN125" s="191"/>
      <c r="AFO125" s="186"/>
      <c r="AFP125" s="186"/>
      <c r="AFQ125" s="176"/>
      <c r="AFR125" s="191"/>
      <c r="AFS125" s="186"/>
      <c r="AFT125" s="186"/>
      <c r="AFU125" s="176"/>
      <c r="AFV125" s="191"/>
      <c r="AFW125" s="186"/>
      <c r="AFX125" s="186"/>
      <c r="AFY125" s="176"/>
      <c r="AFZ125" s="191"/>
      <c r="AGA125" s="186"/>
      <c r="AGB125" s="186"/>
      <c r="AGC125" s="176"/>
      <c r="AGD125" s="191"/>
      <c r="AGE125" s="186"/>
      <c r="AGF125" s="186"/>
      <c r="AGG125" s="176"/>
      <c r="AGH125" s="191"/>
      <c r="AGI125" s="186"/>
      <c r="AGJ125" s="186"/>
      <c r="AGK125" s="176"/>
      <c r="AGL125" s="191"/>
      <c r="AGM125" s="186"/>
      <c r="AGN125" s="186"/>
      <c r="AGO125" s="176"/>
      <c r="AGP125" s="191"/>
      <c r="AGQ125" s="186"/>
      <c r="AGR125" s="186"/>
      <c r="AGS125" s="176"/>
      <c r="AGT125" s="191"/>
      <c r="AGU125" s="186"/>
      <c r="AGV125" s="186"/>
      <c r="AGW125" s="176"/>
      <c r="AGX125" s="191"/>
      <c r="AGY125" s="186"/>
      <c r="AGZ125" s="186"/>
      <c r="AHA125" s="176"/>
      <c r="AHB125" s="191"/>
      <c r="AHC125" s="186"/>
      <c r="AHD125" s="186"/>
      <c r="AHE125" s="176"/>
      <c r="AHF125" s="191"/>
      <c r="AHG125" s="186"/>
      <c r="AHH125" s="186"/>
      <c r="AHI125" s="176"/>
      <c r="AHJ125" s="191"/>
      <c r="AHK125" s="186"/>
      <c r="AHL125" s="186"/>
      <c r="AHM125" s="176"/>
      <c r="AHN125" s="191"/>
      <c r="AHO125" s="186"/>
      <c r="AHP125" s="186"/>
      <c r="AHQ125" s="176"/>
      <c r="AHR125" s="191"/>
      <c r="AHS125" s="186"/>
      <c r="AHT125" s="186"/>
      <c r="AHU125" s="176"/>
      <c r="AHV125" s="191"/>
      <c r="AHW125" s="186"/>
      <c r="AHX125" s="186"/>
      <c r="AHY125" s="176"/>
      <c r="AHZ125" s="191"/>
      <c r="AIA125" s="186"/>
      <c r="AIB125" s="186"/>
      <c r="AIC125" s="176"/>
      <c r="AID125" s="191"/>
      <c r="AIE125" s="186"/>
      <c r="AIF125" s="186"/>
      <c r="AIG125" s="176"/>
      <c r="AIH125" s="191"/>
      <c r="AII125" s="186"/>
      <c r="AIJ125" s="186"/>
      <c r="AIK125" s="176"/>
      <c r="AIL125" s="191"/>
      <c r="AIM125" s="186"/>
      <c r="AIN125" s="186"/>
      <c r="AIO125" s="176"/>
      <c r="AIP125" s="191"/>
      <c r="AIQ125" s="186"/>
      <c r="AIR125" s="186"/>
      <c r="AIS125" s="176"/>
      <c r="AIT125" s="191"/>
      <c r="AIU125" s="186"/>
      <c r="AIV125" s="186"/>
      <c r="AIW125" s="176"/>
      <c r="AIX125" s="191"/>
      <c r="AIY125" s="186"/>
      <c r="AIZ125" s="186"/>
      <c r="AJA125" s="176"/>
      <c r="AJB125" s="191"/>
      <c r="AJC125" s="186"/>
      <c r="AJD125" s="186"/>
      <c r="AJE125" s="176"/>
      <c r="AJF125" s="191"/>
      <c r="AJG125" s="186"/>
      <c r="AJH125" s="186"/>
      <c r="AJI125" s="176"/>
      <c r="AJJ125" s="191"/>
      <c r="AJK125" s="186"/>
      <c r="AJL125" s="186"/>
      <c r="AJM125" s="176"/>
      <c r="AJN125" s="191"/>
      <c r="AJO125" s="186"/>
      <c r="AJP125" s="186"/>
      <c r="AJQ125" s="176"/>
      <c r="AJR125" s="191"/>
      <c r="AJS125" s="186"/>
      <c r="AJT125" s="186"/>
      <c r="AJU125" s="176"/>
      <c r="AJV125" s="191"/>
      <c r="AJW125" s="186"/>
      <c r="AJX125" s="186"/>
      <c r="AJY125" s="176"/>
      <c r="AJZ125" s="191"/>
      <c r="AKA125" s="186"/>
      <c r="AKB125" s="186"/>
      <c r="AKC125" s="176"/>
      <c r="AKD125" s="191"/>
      <c r="AKE125" s="186"/>
      <c r="AKF125" s="186"/>
      <c r="AKG125" s="176"/>
      <c r="AKH125" s="191"/>
      <c r="AKI125" s="186"/>
      <c r="AKJ125" s="186"/>
      <c r="AKK125" s="176"/>
      <c r="AKL125" s="191"/>
      <c r="AKM125" s="186"/>
      <c r="AKN125" s="186"/>
      <c r="AKO125" s="176"/>
      <c r="AKP125" s="191"/>
      <c r="AKQ125" s="186"/>
      <c r="AKR125" s="186"/>
      <c r="AKS125" s="176"/>
      <c r="AKT125" s="191"/>
      <c r="AKU125" s="186"/>
      <c r="AKV125" s="186"/>
      <c r="AKW125" s="176"/>
      <c r="AKX125" s="191"/>
      <c r="AKY125" s="186"/>
      <c r="AKZ125" s="186"/>
      <c r="ALA125" s="176"/>
      <c r="ALB125" s="191"/>
      <c r="ALC125" s="186"/>
      <c r="ALD125" s="186"/>
      <c r="ALE125" s="176"/>
      <c r="ALF125" s="191"/>
      <c r="ALG125" s="186"/>
      <c r="ALH125" s="186"/>
      <c r="ALI125" s="176"/>
      <c r="ALJ125" s="191"/>
      <c r="ALK125" s="186"/>
      <c r="ALL125" s="186"/>
      <c r="ALM125" s="176"/>
      <c r="ALN125" s="191"/>
      <c r="ALO125" s="186"/>
      <c r="ALP125" s="186"/>
      <c r="ALQ125" s="176"/>
      <c r="ALR125" s="191"/>
      <c r="ALS125" s="186"/>
      <c r="ALT125" s="186"/>
      <c r="ALU125" s="176"/>
      <c r="ALV125" s="191"/>
      <c r="ALW125" s="186"/>
      <c r="ALX125" s="186"/>
      <c r="ALY125" s="176"/>
      <c r="ALZ125" s="191"/>
      <c r="AMA125" s="186"/>
      <c r="AMB125" s="186"/>
      <c r="AMC125" s="176"/>
      <c r="AMD125" s="191"/>
      <c r="AME125" s="186"/>
      <c r="AMF125" s="186"/>
      <c r="AMG125" s="176"/>
      <c r="AMH125" s="191"/>
      <c r="AMI125" s="186"/>
      <c r="AMJ125" s="186"/>
      <c r="AMK125" s="176"/>
      <c r="AML125" s="191"/>
      <c r="AMM125" s="186"/>
      <c r="AMN125" s="186"/>
      <c r="AMO125" s="176"/>
      <c r="AMP125" s="191"/>
      <c r="AMQ125" s="186"/>
      <c r="AMR125" s="186"/>
      <c r="AMS125" s="176"/>
      <c r="AMT125" s="191"/>
      <c r="AMU125" s="186"/>
      <c r="AMV125" s="186"/>
      <c r="AMW125" s="176"/>
      <c r="AMX125" s="191"/>
      <c r="AMY125" s="186"/>
      <c r="AMZ125" s="186"/>
      <c r="ANA125" s="176"/>
      <c r="ANB125" s="191"/>
      <c r="ANC125" s="186"/>
      <c r="AND125" s="186"/>
      <c r="ANE125" s="176"/>
      <c r="ANF125" s="191"/>
      <c r="ANG125" s="186"/>
      <c r="ANH125" s="186"/>
      <c r="ANI125" s="176"/>
      <c r="ANJ125" s="191"/>
      <c r="ANK125" s="186"/>
      <c r="ANL125" s="186"/>
      <c r="ANM125" s="176"/>
      <c r="ANN125" s="191"/>
      <c r="ANO125" s="186"/>
      <c r="ANP125" s="186"/>
      <c r="ANQ125" s="176"/>
      <c r="ANR125" s="191"/>
      <c r="ANS125" s="186"/>
      <c r="ANT125" s="186"/>
      <c r="ANU125" s="176"/>
      <c r="ANV125" s="191"/>
      <c r="ANW125" s="186"/>
      <c r="ANX125" s="186"/>
      <c r="ANY125" s="176"/>
      <c r="ANZ125" s="191"/>
      <c r="AOA125" s="186"/>
      <c r="AOB125" s="186"/>
      <c r="AOC125" s="176"/>
      <c r="AOD125" s="191"/>
      <c r="AOE125" s="186"/>
      <c r="AOF125" s="186"/>
      <c r="AOG125" s="176"/>
      <c r="AOH125" s="191"/>
      <c r="AOI125" s="186"/>
      <c r="AOJ125" s="186"/>
      <c r="AOK125" s="176"/>
      <c r="AOL125" s="191"/>
      <c r="AOM125" s="186"/>
      <c r="AON125" s="186"/>
      <c r="AOO125" s="176"/>
      <c r="AOP125" s="191"/>
      <c r="AOQ125" s="186"/>
      <c r="AOR125" s="186"/>
      <c r="AOS125" s="176"/>
      <c r="AOT125" s="191"/>
      <c r="AOU125" s="186"/>
      <c r="AOV125" s="186"/>
      <c r="AOW125" s="176"/>
      <c r="AOX125" s="191"/>
      <c r="AOY125" s="186"/>
      <c r="AOZ125" s="186"/>
      <c r="APA125" s="176"/>
      <c r="APB125" s="191"/>
      <c r="APC125" s="186"/>
      <c r="APD125" s="186"/>
      <c r="APE125" s="176"/>
      <c r="APF125" s="191"/>
      <c r="APG125" s="186"/>
      <c r="APH125" s="186"/>
      <c r="API125" s="176"/>
      <c r="APJ125" s="191"/>
      <c r="APK125" s="186"/>
      <c r="APL125" s="186"/>
      <c r="APM125" s="176"/>
      <c r="APN125" s="191"/>
      <c r="APO125" s="186"/>
      <c r="APP125" s="186"/>
      <c r="APQ125" s="176"/>
      <c r="APR125" s="191"/>
      <c r="APS125" s="186"/>
      <c r="APT125" s="186"/>
      <c r="APU125" s="176"/>
      <c r="APV125" s="191"/>
      <c r="APW125" s="186"/>
      <c r="APX125" s="186"/>
      <c r="APY125" s="176"/>
      <c r="APZ125" s="191"/>
      <c r="AQA125" s="186"/>
      <c r="AQB125" s="186"/>
      <c r="AQC125" s="176"/>
      <c r="AQD125" s="191"/>
      <c r="AQE125" s="186"/>
      <c r="AQF125" s="186"/>
      <c r="AQG125" s="176"/>
      <c r="AQH125" s="191"/>
      <c r="AQI125" s="186"/>
      <c r="AQJ125" s="186"/>
      <c r="AQK125" s="176"/>
      <c r="AQL125" s="191"/>
      <c r="AQM125" s="186"/>
      <c r="AQN125" s="186"/>
      <c r="AQO125" s="176"/>
      <c r="AQP125" s="191"/>
      <c r="AQQ125" s="186"/>
      <c r="AQR125" s="186"/>
      <c r="AQS125" s="176"/>
      <c r="AQT125" s="191"/>
      <c r="AQU125" s="186"/>
      <c r="AQV125" s="186"/>
      <c r="AQW125" s="176"/>
      <c r="AQX125" s="191"/>
      <c r="AQY125" s="186"/>
      <c r="AQZ125" s="186"/>
      <c r="ARA125" s="176"/>
      <c r="ARB125" s="191"/>
      <c r="ARC125" s="186"/>
      <c r="ARD125" s="186"/>
      <c r="ARE125" s="176"/>
      <c r="ARF125" s="191"/>
      <c r="ARG125" s="186"/>
      <c r="ARH125" s="186"/>
      <c r="ARI125" s="176"/>
      <c r="ARJ125" s="191"/>
      <c r="ARK125" s="186"/>
      <c r="ARL125" s="186"/>
      <c r="ARM125" s="176"/>
      <c r="ARN125" s="191"/>
      <c r="ARO125" s="186"/>
      <c r="ARP125" s="186"/>
      <c r="ARQ125" s="176"/>
      <c r="ARR125" s="191"/>
      <c r="ARS125" s="186"/>
      <c r="ART125" s="186"/>
      <c r="ARU125" s="176"/>
      <c r="ARV125" s="191"/>
      <c r="ARW125" s="186"/>
      <c r="ARX125" s="186"/>
      <c r="ARY125" s="176"/>
      <c r="ARZ125" s="191"/>
      <c r="ASA125" s="186"/>
      <c r="ASB125" s="186"/>
      <c r="ASC125" s="176"/>
      <c r="ASD125" s="191"/>
      <c r="ASE125" s="186"/>
      <c r="ASF125" s="186"/>
      <c r="ASG125" s="176"/>
      <c r="ASH125" s="191"/>
      <c r="ASI125" s="186"/>
      <c r="ASJ125" s="186"/>
      <c r="ASK125" s="176"/>
      <c r="ASL125" s="191"/>
      <c r="ASM125" s="186"/>
      <c r="ASN125" s="186"/>
      <c r="ASO125" s="176"/>
      <c r="ASP125" s="191"/>
      <c r="ASQ125" s="186"/>
      <c r="ASR125" s="186"/>
      <c r="ASS125" s="176"/>
      <c r="AST125" s="191"/>
      <c r="ASU125" s="186"/>
      <c r="ASV125" s="186"/>
      <c r="ASW125" s="176"/>
      <c r="ASX125" s="191"/>
      <c r="ASY125" s="186"/>
      <c r="ASZ125" s="186"/>
      <c r="ATA125" s="176"/>
      <c r="ATB125" s="191"/>
      <c r="ATC125" s="186"/>
      <c r="ATD125" s="186"/>
      <c r="ATE125" s="176"/>
      <c r="ATF125" s="191"/>
      <c r="ATG125" s="186"/>
      <c r="ATH125" s="186"/>
      <c r="ATI125" s="176"/>
      <c r="ATJ125" s="191"/>
      <c r="ATK125" s="186"/>
      <c r="ATL125" s="186"/>
      <c r="ATM125" s="176"/>
      <c r="ATN125" s="191"/>
      <c r="ATO125" s="186"/>
      <c r="ATP125" s="186"/>
      <c r="ATQ125" s="176"/>
      <c r="ATR125" s="191"/>
      <c r="ATS125" s="186"/>
      <c r="ATT125" s="186"/>
      <c r="ATU125" s="176"/>
      <c r="ATV125" s="191"/>
      <c r="ATW125" s="186"/>
      <c r="ATX125" s="186"/>
      <c r="ATY125" s="176"/>
      <c r="ATZ125" s="191"/>
      <c r="AUA125" s="186"/>
      <c r="AUB125" s="186"/>
      <c r="AUC125" s="176"/>
      <c r="AUD125" s="191"/>
      <c r="AUE125" s="186"/>
      <c r="AUF125" s="186"/>
      <c r="AUG125" s="176"/>
      <c r="AUH125" s="191"/>
      <c r="AUI125" s="186"/>
      <c r="AUJ125" s="186"/>
      <c r="AUK125" s="176"/>
      <c r="AUL125" s="191"/>
      <c r="AUM125" s="186"/>
      <c r="AUN125" s="186"/>
      <c r="AUO125" s="176"/>
      <c r="AUP125" s="191"/>
      <c r="AUQ125" s="186"/>
      <c r="AUR125" s="186"/>
      <c r="AUS125" s="176"/>
      <c r="AUT125" s="191"/>
      <c r="AUU125" s="186"/>
      <c r="AUV125" s="186"/>
      <c r="AUW125" s="176"/>
      <c r="AUX125" s="191"/>
      <c r="AUY125" s="186"/>
      <c r="AUZ125" s="186"/>
      <c r="AVA125" s="176"/>
      <c r="AVB125" s="191"/>
      <c r="AVC125" s="186"/>
      <c r="AVD125" s="186"/>
      <c r="AVE125" s="176"/>
      <c r="AVF125" s="191"/>
      <c r="AVG125" s="186"/>
      <c r="AVH125" s="186"/>
      <c r="AVI125" s="176"/>
      <c r="AVJ125" s="191"/>
      <c r="AVK125" s="186"/>
      <c r="AVL125" s="186"/>
      <c r="AVM125" s="176"/>
      <c r="AVN125" s="191"/>
      <c r="AVO125" s="186"/>
      <c r="AVP125" s="186"/>
      <c r="AVQ125" s="176"/>
      <c r="AVR125" s="191"/>
      <c r="AVS125" s="186"/>
      <c r="AVT125" s="186"/>
      <c r="AVU125" s="176"/>
      <c r="AVV125" s="191"/>
      <c r="AVW125" s="186"/>
      <c r="AVX125" s="186"/>
      <c r="AVY125" s="176"/>
      <c r="AVZ125" s="191"/>
      <c r="AWA125" s="186"/>
      <c r="AWB125" s="186"/>
      <c r="AWC125" s="176"/>
      <c r="AWD125" s="191"/>
      <c r="AWE125" s="186"/>
      <c r="AWF125" s="186"/>
      <c r="AWG125" s="176"/>
      <c r="AWH125" s="191"/>
      <c r="AWI125" s="186"/>
      <c r="AWJ125" s="186"/>
      <c r="AWK125" s="176"/>
      <c r="AWL125" s="191"/>
      <c r="AWM125" s="186"/>
      <c r="AWN125" s="186"/>
      <c r="AWO125" s="176"/>
      <c r="AWP125" s="191"/>
      <c r="AWQ125" s="186"/>
      <c r="AWR125" s="186"/>
      <c r="AWS125" s="176"/>
      <c r="AWT125" s="191"/>
      <c r="AWU125" s="186"/>
      <c r="AWV125" s="186"/>
      <c r="AWW125" s="176"/>
      <c r="AWX125" s="191"/>
      <c r="AWY125" s="186"/>
      <c r="AWZ125" s="186"/>
      <c r="AXA125" s="176"/>
      <c r="AXB125" s="191"/>
      <c r="AXC125" s="186"/>
      <c r="AXD125" s="186"/>
      <c r="AXE125" s="176"/>
      <c r="AXF125" s="191"/>
      <c r="AXG125" s="186"/>
      <c r="AXH125" s="186"/>
      <c r="AXI125" s="176"/>
      <c r="AXJ125" s="191"/>
      <c r="AXK125" s="186"/>
      <c r="AXL125" s="186"/>
      <c r="AXM125" s="176"/>
      <c r="AXN125" s="191"/>
      <c r="AXO125" s="186"/>
      <c r="AXP125" s="186"/>
      <c r="AXQ125" s="176"/>
      <c r="AXR125" s="191"/>
      <c r="AXS125" s="186"/>
      <c r="AXT125" s="186"/>
      <c r="AXU125" s="176"/>
      <c r="AXV125" s="191"/>
      <c r="AXW125" s="186"/>
      <c r="AXX125" s="186"/>
      <c r="AXY125" s="176"/>
      <c r="AXZ125" s="191"/>
      <c r="AYA125" s="186"/>
      <c r="AYB125" s="186"/>
      <c r="AYC125" s="176"/>
      <c r="AYD125" s="191"/>
      <c r="AYE125" s="186"/>
      <c r="AYF125" s="186"/>
      <c r="AYG125" s="176"/>
      <c r="AYH125" s="191"/>
      <c r="AYI125" s="186"/>
      <c r="AYJ125" s="186"/>
      <c r="AYK125" s="176"/>
      <c r="AYL125" s="191"/>
      <c r="AYM125" s="186"/>
      <c r="AYN125" s="186"/>
      <c r="AYO125" s="176"/>
      <c r="AYP125" s="191"/>
      <c r="AYQ125" s="186"/>
      <c r="AYR125" s="186"/>
      <c r="AYS125" s="176"/>
      <c r="AYT125" s="191"/>
      <c r="AYU125" s="186"/>
      <c r="AYV125" s="186"/>
      <c r="AYW125" s="176"/>
      <c r="AYX125" s="191"/>
      <c r="AYY125" s="186"/>
      <c r="AYZ125" s="186"/>
      <c r="AZA125" s="176"/>
      <c r="AZB125" s="191"/>
      <c r="AZC125" s="186"/>
      <c r="AZD125" s="186"/>
      <c r="AZE125" s="176"/>
      <c r="AZF125" s="191"/>
      <c r="AZG125" s="186"/>
      <c r="AZH125" s="186"/>
      <c r="AZI125" s="176"/>
      <c r="AZJ125" s="191"/>
      <c r="AZK125" s="186"/>
      <c r="AZL125" s="186"/>
      <c r="AZM125" s="176"/>
      <c r="AZN125" s="191"/>
      <c r="AZO125" s="186"/>
      <c r="AZP125" s="186"/>
      <c r="AZQ125" s="176"/>
      <c r="AZR125" s="191"/>
      <c r="AZS125" s="186"/>
      <c r="AZT125" s="186"/>
      <c r="AZU125" s="176"/>
      <c r="AZV125" s="191"/>
      <c r="AZW125" s="186"/>
      <c r="AZX125" s="186"/>
      <c r="AZY125" s="176"/>
      <c r="AZZ125" s="191"/>
      <c r="BAA125" s="186"/>
      <c r="BAB125" s="186"/>
      <c r="BAC125" s="176"/>
      <c r="BAD125" s="191"/>
      <c r="BAE125" s="186"/>
      <c r="BAF125" s="186"/>
      <c r="BAG125" s="176"/>
      <c r="BAH125" s="191"/>
      <c r="BAI125" s="186"/>
      <c r="BAJ125" s="186"/>
      <c r="BAK125" s="176"/>
      <c r="BAL125" s="191"/>
      <c r="BAM125" s="186"/>
      <c r="BAN125" s="186"/>
      <c r="BAO125" s="176"/>
      <c r="BAP125" s="191"/>
      <c r="BAQ125" s="186"/>
      <c r="BAR125" s="186"/>
      <c r="BAS125" s="176"/>
      <c r="BAT125" s="191"/>
      <c r="BAU125" s="186"/>
      <c r="BAV125" s="186"/>
      <c r="BAW125" s="176"/>
      <c r="BAX125" s="191"/>
      <c r="BAY125" s="186"/>
      <c r="BAZ125" s="186"/>
      <c r="BBA125" s="176"/>
      <c r="BBB125" s="191"/>
      <c r="BBC125" s="186"/>
      <c r="BBD125" s="186"/>
      <c r="BBE125" s="176"/>
      <c r="BBF125" s="191"/>
      <c r="BBG125" s="186"/>
      <c r="BBH125" s="186"/>
      <c r="BBI125" s="176"/>
      <c r="BBJ125" s="191"/>
      <c r="BBK125" s="186"/>
      <c r="BBL125" s="186"/>
      <c r="BBM125" s="176"/>
      <c r="BBN125" s="191"/>
      <c r="BBO125" s="186"/>
      <c r="BBP125" s="186"/>
      <c r="BBQ125" s="176"/>
      <c r="BBR125" s="191"/>
      <c r="BBS125" s="186"/>
      <c r="BBT125" s="186"/>
      <c r="BBU125" s="176"/>
      <c r="BBV125" s="191"/>
      <c r="BBW125" s="186"/>
      <c r="BBX125" s="186"/>
      <c r="BBY125" s="176"/>
      <c r="BBZ125" s="191"/>
      <c r="BCA125" s="186"/>
      <c r="BCB125" s="186"/>
      <c r="BCC125" s="176"/>
      <c r="BCD125" s="191"/>
      <c r="BCE125" s="186"/>
      <c r="BCF125" s="186"/>
      <c r="BCG125" s="176"/>
      <c r="BCH125" s="191"/>
      <c r="BCI125" s="186"/>
      <c r="BCJ125" s="186"/>
      <c r="BCK125" s="176"/>
      <c r="BCL125" s="191"/>
      <c r="BCM125" s="186"/>
      <c r="BCN125" s="186"/>
      <c r="BCO125" s="176"/>
      <c r="BCP125" s="191"/>
      <c r="BCQ125" s="186"/>
      <c r="BCR125" s="186"/>
      <c r="BCS125" s="176"/>
      <c r="BCT125" s="191"/>
      <c r="BCU125" s="186"/>
      <c r="BCV125" s="186"/>
      <c r="BCW125" s="176"/>
      <c r="BCX125" s="191"/>
      <c r="BCY125" s="186"/>
      <c r="BCZ125" s="186"/>
      <c r="BDA125" s="176"/>
      <c r="BDB125" s="191"/>
      <c r="BDC125" s="186"/>
      <c r="BDD125" s="186"/>
      <c r="BDE125" s="176"/>
      <c r="BDF125" s="191"/>
      <c r="BDG125" s="186"/>
      <c r="BDH125" s="186"/>
      <c r="BDI125" s="176"/>
      <c r="BDJ125" s="191"/>
      <c r="BDK125" s="186"/>
      <c r="BDL125" s="186"/>
      <c r="BDM125" s="176"/>
      <c r="BDN125" s="191"/>
      <c r="BDO125" s="186"/>
      <c r="BDP125" s="186"/>
      <c r="BDQ125" s="176"/>
      <c r="BDR125" s="191"/>
      <c r="BDS125" s="186"/>
      <c r="BDT125" s="186"/>
      <c r="BDU125" s="176"/>
      <c r="BDV125" s="191"/>
      <c r="BDW125" s="186"/>
      <c r="BDX125" s="186"/>
      <c r="BDY125" s="176"/>
      <c r="BDZ125" s="191"/>
      <c r="BEA125" s="186"/>
      <c r="BEB125" s="186"/>
      <c r="BEC125" s="176"/>
      <c r="BED125" s="191"/>
      <c r="BEE125" s="186"/>
      <c r="BEF125" s="186"/>
      <c r="BEG125" s="176"/>
      <c r="BEH125" s="191"/>
      <c r="BEI125" s="186"/>
      <c r="BEJ125" s="186"/>
      <c r="BEK125" s="176"/>
      <c r="BEL125" s="191"/>
      <c r="BEM125" s="186"/>
      <c r="BEN125" s="186"/>
      <c r="BEO125" s="176"/>
      <c r="BEP125" s="191"/>
      <c r="BEQ125" s="186"/>
      <c r="BER125" s="186"/>
      <c r="BES125" s="176"/>
      <c r="BET125" s="191"/>
      <c r="BEU125" s="186"/>
      <c r="BEV125" s="186"/>
      <c r="BEW125" s="176"/>
      <c r="BEX125" s="191"/>
      <c r="BEY125" s="186"/>
      <c r="BEZ125" s="186"/>
      <c r="BFA125" s="176"/>
      <c r="BFB125" s="191"/>
      <c r="BFC125" s="186"/>
      <c r="BFD125" s="186"/>
      <c r="BFE125" s="176"/>
      <c r="BFF125" s="191"/>
      <c r="BFG125" s="186"/>
      <c r="BFH125" s="186"/>
      <c r="BFI125" s="176"/>
      <c r="BFJ125" s="191"/>
      <c r="BFK125" s="186"/>
      <c r="BFL125" s="186"/>
      <c r="BFM125" s="176"/>
      <c r="BFN125" s="191"/>
      <c r="BFO125" s="186"/>
      <c r="BFP125" s="186"/>
      <c r="BFQ125" s="176"/>
      <c r="BFR125" s="191"/>
      <c r="BFS125" s="186"/>
      <c r="BFT125" s="186"/>
      <c r="BFU125" s="176"/>
      <c r="BFV125" s="191"/>
      <c r="BFW125" s="186"/>
      <c r="BFX125" s="186"/>
      <c r="BFY125" s="176"/>
      <c r="BFZ125" s="191"/>
      <c r="BGA125" s="186"/>
      <c r="BGB125" s="186"/>
      <c r="BGC125" s="176"/>
      <c r="BGD125" s="191"/>
      <c r="BGE125" s="186"/>
      <c r="BGF125" s="186"/>
      <c r="BGG125" s="176"/>
      <c r="BGH125" s="191"/>
      <c r="BGI125" s="186"/>
      <c r="BGJ125" s="186"/>
      <c r="BGK125" s="176"/>
      <c r="BGL125" s="191"/>
      <c r="BGM125" s="186"/>
      <c r="BGN125" s="186"/>
      <c r="BGO125" s="176"/>
      <c r="BGP125" s="191"/>
      <c r="BGQ125" s="186"/>
      <c r="BGR125" s="186"/>
      <c r="BGS125" s="176"/>
      <c r="BGT125" s="191"/>
      <c r="BGU125" s="186"/>
      <c r="BGV125" s="186"/>
      <c r="BGW125" s="176"/>
      <c r="BGX125" s="191"/>
      <c r="BGY125" s="186"/>
      <c r="BGZ125" s="186"/>
      <c r="BHA125" s="176"/>
      <c r="BHB125" s="191"/>
      <c r="BHC125" s="186"/>
      <c r="BHD125" s="186"/>
      <c r="BHE125" s="176"/>
      <c r="BHF125" s="191"/>
      <c r="BHG125" s="186"/>
      <c r="BHH125" s="186"/>
      <c r="BHI125" s="176"/>
      <c r="BHJ125" s="191"/>
      <c r="BHK125" s="186"/>
      <c r="BHL125" s="186"/>
      <c r="BHM125" s="176"/>
      <c r="BHN125" s="191"/>
      <c r="BHO125" s="186"/>
      <c r="BHP125" s="186"/>
      <c r="BHQ125" s="176"/>
      <c r="BHR125" s="191"/>
      <c r="BHS125" s="186"/>
      <c r="BHT125" s="186"/>
      <c r="BHU125" s="176"/>
      <c r="BHV125" s="191"/>
      <c r="BHW125" s="186"/>
      <c r="BHX125" s="186"/>
      <c r="BHY125" s="176"/>
      <c r="BHZ125" s="191"/>
      <c r="BIA125" s="186"/>
      <c r="BIB125" s="186"/>
      <c r="BIC125" s="176"/>
      <c r="BID125" s="191"/>
      <c r="BIE125" s="186"/>
      <c r="BIF125" s="186"/>
      <c r="BIG125" s="176"/>
      <c r="BIH125" s="191"/>
      <c r="BII125" s="186"/>
      <c r="BIJ125" s="186"/>
      <c r="BIK125" s="176"/>
      <c r="BIL125" s="191"/>
      <c r="BIM125" s="186"/>
      <c r="BIN125" s="186"/>
      <c r="BIO125" s="176"/>
      <c r="BIP125" s="191"/>
      <c r="BIQ125" s="186"/>
      <c r="BIR125" s="186"/>
      <c r="BIS125" s="176"/>
      <c r="BIT125" s="191"/>
      <c r="BIU125" s="186"/>
      <c r="BIV125" s="186"/>
      <c r="BIW125" s="176"/>
      <c r="BIX125" s="191"/>
      <c r="BIY125" s="186"/>
      <c r="BIZ125" s="186"/>
      <c r="BJA125" s="176"/>
      <c r="BJB125" s="191"/>
      <c r="BJC125" s="186"/>
      <c r="BJD125" s="186"/>
      <c r="BJE125" s="176"/>
      <c r="BJF125" s="191"/>
      <c r="BJG125" s="186"/>
      <c r="BJH125" s="186"/>
      <c r="BJI125" s="176"/>
      <c r="BJJ125" s="191"/>
      <c r="BJK125" s="186"/>
      <c r="BJL125" s="186"/>
      <c r="BJM125" s="176"/>
      <c r="BJN125" s="191"/>
      <c r="BJO125" s="186"/>
      <c r="BJP125" s="186"/>
      <c r="BJQ125" s="176"/>
      <c r="BJR125" s="191"/>
      <c r="BJS125" s="186"/>
      <c r="BJT125" s="186"/>
      <c r="BJU125" s="176"/>
      <c r="BJV125" s="191"/>
      <c r="BJW125" s="186"/>
      <c r="BJX125" s="186"/>
      <c r="BJY125" s="176"/>
      <c r="BJZ125" s="191"/>
      <c r="BKA125" s="186"/>
      <c r="BKB125" s="186"/>
      <c r="BKC125" s="176"/>
      <c r="BKD125" s="191"/>
      <c r="BKE125" s="186"/>
      <c r="BKF125" s="186"/>
      <c r="BKG125" s="176"/>
      <c r="BKH125" s="191"/>
      <c r="BKI125" s="186"/>
      <c r="BKJ125" s="186"/>
      <c r="BKK125" s="176"/>
      <c r="BKL125" s="191"/>
      <c r="BKM125" s="186"/>
      <c r="BKN125" s="186"/>
      <c r="BKO125" s="176"/>
      <c r="BKP125" s="191"/>
      <c r="BKQ125" s="186"/>
      <c r="BKR125" s="186"/>
      <c r="BKS125" s="176"/>
      <c r="BKT125" s="191"/>
      <c r="BKU125" s="186"/>
      <c r="BKV125" s="186"/>
      <c r="BKW125" s="176"/>
      <c r="BKX125" s="191"/>
      <c r="BKY125" s="186"/>
      <c r="BKZ125" s="186"/>
      <c r="BLA125" s="176"/>
      <c r="BLB125" s="191"/>
      <c r="BLC125" s="186"/>
      <c r="BLD125" s="186"/>
      <c r="BLE125" s="176"/>
      <c r="BLF125" s="191"/>
      <c r="BLG125" s="186"/>
      <c r="BLH125" s="186"/>
      <c r="BLI125" s="176"/>
      <c r="BLJ125" s="191"/>
      <c r="BLK125" s="186"/>
      <c r="BLL125" s="186"/>
      <c r="BLM125" s="176"/>
      <c r="BLN125" s="191"/>
      <c r="BLO125" s="186"/>
      <c r="BLP125" s="186"/>
      <c r="BLQ125" s="176"/>
      <c r="BLR125" s="191"/>
      <c r="BLS125" s="186"/>
      <c r="BLT125" s="186"/>
      <c r="BLU125" s="176"/>
      <c r="BLV125" s="191"/>
      <c r="BLW125" s="186"/>
      <c r="BLX125" s="186"/>
      <c r="BLY125" s="176"/>
      <c r="BLZ125" s="191"/>
      <c r="BMA125" s="186"/>
      <c r="BMB125" s="186"/>
      <c r="BMC125" s="176"/>
      <c r="BMD125" s="191"/>
      <c r="BME125" s="186"/>
      <c r="BMF125" s="186"/>
      <c r="BMG125" s="176"/>
      <c r="BMH125" s="191"/>
      <c r="BMI125" s="186"/>
      <c r="BMJ125" s="186"/>
      <c r="BMK125" s="176"/>
      <c r="BML125" s="191"/>
      <c r="BMM125" s="186"/>
      <c r="BMN125" s="186"/>
      <c r="BMO125" s="176"/>
      <c r="BMP125" s="191"/>
      <c r="BMQ125" s="186"/>
      <c r="BMR125" s="186"/>
      <c r="BMS125" s="176"/>
      <c r="BMT125" s="191"/>
      <c r="BMU125" s="186"/>
      <c r="BMV125" s="186"/>
      <c r="BMW125" s="176"/>
      <c r="BMX125" s="191"/>
      <c r="BMY125" s="186"/>
      <c r="BMZ125" s="186"/>
      <c r="BNA125" s="176"/>
      <c r="BNB125" s="191"/>
      <c r="BNC125" s="186"/>
      <c r="BND125" s="186"/>
      <c r="BNE125" s="176"/>
      <c r="BNF125" s="191"/>
      <c r="BNG125" s="186"/>
      <c r="BNH125" s="186"/>
      <c r="BNI125" s="176"/>
      <c r="BNJ125" s="191"/>
      <c r="BNK125" s="186"/>
      <c r="BNL125" s="186"/>
      <c r="BNM125" s="176"/>
      <c r="BNN125" s="191"/>
      <c r="BNO125" s="186"/>
      <c r="BNP125" s="186"/>
      <c r="BNQ125" s="176"/>
      <c r="BNR125" s="191"/>
      <c r="BNS125" s="186"/>
      <c r="BNT125" s="186"/>
      <c r="BNU125" s="176"/>
      <c r="BNV125" s="191"/>
      <c r="BNW125" s="186"/>
      <c r="BNX125" s="186"/>
      <c r="BNY125" s="176"/>
      <c r="BNZ125" s="191"/>
      <c r="BOA125" s="186"/>
      <c r="BOB125" s="186"/>
      <c r="BOC125" s="176"/>
      <c r="BOD125" s="191"/>
      <c r="BOE125" s="186"/>
      <c r="BOF125" s="186"/>
      <c r="BOG125" s="176"/>
      <c r="BOH125" s="191"/>
      <c r="BOI125" s="186"/>
      <c r="BOJ125" s="186"/>
      <c r="BOK125" s="176"/>
      <c r="BOL125" s="191"/>
      <c r="BOM125" s="186"/>
      <c r="BON125" s="186"/>
      <c r="BOO125" s="176"/>
      <c r="BOP125" s="191"/>
      <c r="BOQ125" s="186"/>
      <c r="BOR125" s="186"/>
      <c r="BOS125" s="176"/>
      <c r="BOT125" s="191"/>
      <c r="BOU125" s="186"/>
      <c r="BOV125" s="186"/>
      <c r="BOW125" s="176"/>
      <c r="BOX125" s="191"/>
      <c r="BOY125" s="186"/>
      <c r="BOZ125" s="186"/>
      <c r="BPA125" s="176"/>
      <c r="BPB125" s="191"/>
      <c r="BPC125" s="186"/>
      <c r="BPD125" s="186"/>
      <c r="BPE125" s="176"/>
      <c r="BPF125" s="191"/>
      <c r="BPG125" s="186"/>
      <c r="BPH125" s="186"/>
      <c r="BPI125" s="176"/>
      <c r="BPJ125" s="191"/>
      <c r="BPK125" s="186"/>
      <c r="BPL125" s="186"/>
      <c r="BPM125" s="176"/>
      <c r="BPN125" s="191"/>
      <c r="BPO125" s="186"/>
      <c r="BPP125" s="186"/>
      <c r="BPQ125" s="176"/>
      <c r="BPR125" s="191"/>
      <c r="BPS125" s="186"/>
      <c r="BPT125" s="186"/>
      <c r="BPU125" s="176"/>
      <c r="BPV125" s="191"/>
      <c r="BPW125" s="186"/>
      <c r="BPX125" s="186"/>
      <c r="BPY125" s="176"/>
      <c r="BPZ125" s="191"/>
      <c r="BQA125" s="186"/>
      <c r="BQB125" s="186"/>
      <c r="BQC125" s="176"/>
      <c r="BQD125" s="191"/>
      <c r="BQE125" s="186"/>
      <c r="BQF125" s="186"/>
      <c r="BQG125" s="176"/>
      <c r="BQH125" s="191"/>
      <c r="BQI125" s="186"/>
      <c r="BQJ125" s="186"/>
      <c r="BQK125" s="176"/>
      <c r="BQL125" s="191"/>
      <c r="BQM125" s="186"/>
      <c r="BQN125" s="186"/>
      <c r="BQO125" s="176"/>
      <c r="BQP125" s="191"/>
      <c r="BQQ125" s="186"/>
      <c r="BQR125" s="186"/>
      <c r="BQS125" s="176"/>
      <c r="BQT125" s="191"/>
      <c r="BQU125" s="186"/>
      <c r="BQV125" s="186"/>
      <c r="BQW125" s="176"/>
      <c r="BQX125" s="191"/>
      <c r="BQY125" s="186"/>
      <c r="BQZ125" s="186"/>
      <c r="BRA125" s="176"/>
      <c r="BRB125" s="191"/>
      <c r="BRC125" s="186"/>
      <c r="BRD125" s="186"/>
      <c r="BRE125" s="176"/>
      <c r="BRF125" s="191"/>
      <c r="BRG125" s="186"/>
      <c r="BRH125" s="186"/>
      <c r="BRI125" s="176"/>
      <c r="BRJ125" s="191"/>
      <c r="BRK125" s="186"/>
      <c r="BRL125" s="186"/>
      <c r="BRM125" s="176"/>
      <c r="BRN125" s="191"/>
      <c r="BRO125" s="186"/>
      <c r="BRP125" s="186"/>
      <c r="BRQ125" s="176"/>
      <c r="BRR125" s="191"/>
      <c r="BRS125" s="186"/>
      <c r="BRT125" s="186"/>
      <c r="BRU125" s="176"/>
      <c r="BRV125" s="191"/>
      <c r="BRW125" s="186"/>
      <c r="BRX125" s="186"/>
      <c r="BRY125" s="176"/>
      <c r="BRZ125" s="191"/>
      <c r="BSA125" s="186"/>
      <c r="BSB125" s="186"/>
      <c r="BSC125" s="176"/>
      <c r="BSD125" s="191"/>
      <c r="BSE125" s="186"/>
      <c r="BSF125" s="186"/>
      <c r="BSG125" s="176"/>
      <c r="BSH125" s="191"/>
      <c r="BSI125" s="186"/>
      <c r="BSJ125" s="186"/>
      <c r="BSK125" s="176"/>
      <c r="BSL125" s="191"/>
      <c r="BSM125" s="186"/>
      <c r="BSN125" s="186"/>
      <c r="BSO125" s="176"/>
      <c r="BSP125" s="191"/>
      <c r="BSQ125" s="186"/>
      <c r="BSR125" s="186"/>
      <c r="BSS125" s="176"/>
      <c r="BST125" s="191"/>
      <c r="BSU125" s="186"/>
      <c r="BSV125" s="186"/>
      <c r="BSW125" s="176"/>
      <c r="BSX125" s="191"/>
      <c r="BSY125" s="186"/>
      <c r="BSZ125" s="186"/>
      <c r="BTA125" s="176"/>
      <c r="BTB125" s="191"/>
      <c r="BTC125" s="186"/>
      <c r="BTD125" s="186"/>
      <c r="BTE125" s="176"/>
      <c r="BTF125" s="191"/>
      <c r="BTG125" s="186"/>
      <c r="BTH125" s="186"/>
      <c r="BTI125" s="176"/>
      <c r="BTJ125" s="191"/>
      <c r="BTK125" s="186"/>
      <c r="BTL125" s="186"/>
      <c r="BTM125" s="176"/>
      <c r="BTN125" s="191"/>
      <c r="BTO125" s="186"/>
      <c r="BTP125" s="186"/>
      <c r="BTQ125" s="176"/>
      <c r="BTR125" s="191"/>
      <c r="BTS125" s="186"/>
      <c r="BTT125" s="186"/>
      <c r="BTU125" s="176"/>
      <c r="BTV125" s="191"/>
      <c r="BTW125" s="186"/>
      <c r="BTX125" s="186"/>
      <c r="BTY125" s="176"/>
      <c r="BTZ125" s="191"/>
      <c r="BUA125" s="186"/>
      <c r="BUB125" s="186"/>
      <c r="BUC125" s="176"/>
      <c r="BUD125" s="191"/>
      <c r="BUE125" s="186"/>
      <c r="BUF125" s="186"/>
      <c r="BUG125" s="176"/>
      <c r="BUH125" s="191"/>
      <c r="BUI125" s="186"/>
      <c r="BUJ125" s="186"/>
      <c r="BUK125" s="176"/>
      <c r="BUL125" s="191"/>
      <c r="BUM125" s="186"/>
      <c r="BUN125" s="186"/>
      <c r="BUO125" s="176"/>
      <c r="BUP125" s="191"/>
      <c r="BUQ125" s="186"/>
      <c r="BUR125" s="186"/>
      <c r="BUS125" s="176"/>
      <c r="BUT125" s="191"/>
      <c r="BUU125" s="186"/>
      <c r="BUV125" s="186"/>
      <c r="BUW125" s="176"/>
      <c r="BUX125" s="191"/>
      <c r="BUY125" s="186"/>
      <c r="BUZ125" s="186"/>
      <c r="BVA125" s="176"/>
      <c r="BVB125" s="191"/>
      <c r="BVC125" s="186"/>
      <c r="BVD125" s="186"/>
      <c r="BVE125" s="176"/>
      <c r="BVF125" s="191"/>
      <c r="BVG125" s="186"/>
      <c r="BVH125" s="186"/>
      <c r="BVI125" s="176"/>
      <c r="BVJ125" s="191"/>
      <c r="BVK125" s="186"/>
      <c r="BVL125" s="186"/>
      <c r="BVM125" s="176"/>
      <c r="BVN125" s="191"/>
      <c r="BVO125" s="186"/>
      <c r="BVP125" s="186"/>
      <c r="BVQ125" s="176"/>
      <c r="BVR125" s="191"/>
      <c r="BVS125" s="186"/>
      <c r="BVT125" s="186"/>
      <c r="BVU125" s="176"/>
      <c r="BVV125" s="191"/>
      <c r="BVW125" s="186"/>
      <c r="BVX125" s="186"/>
      <c r="BVY125" s="176"/>
      <c r="BVZ125" s="191"/>
      <c r="BWA125" s="186"/>
      <c r="BWB125" s="186"/>
      <c r="BWC125" s="176"/>
      <c r="BWD125" s="191"/>
      <c r="BWE125" s="186"/>
      <c r="BWF125" s="186"/>
      <c r="BWG125" s="176"/>
      <c r="BWH125" s="191"/>
      <c r="BWI125" s="186"/>
      <c r="BWJ125" s="186"/>
      <c r="BWK125" s="176"/>
      <c r="BWL125" s="191"/>
      <c r="BWM125" s="186"/>
      <c r="BWN125" s="186"/>
      <c r="BWO125" s="176"/>
      <c r="BWP125" s="191"/>
      <c r="BWQ125" s="186"/>
      <c r="BWR125" s="186"/>
      <c r="BWS125" s="176"/>
      <c r="BWT125" s="191"/>
      <c r="BWU125" s="186"/>
      <c r="BWV125" s="186"/>
      <c r="BWW125" s="176"/>
      <c r="BWX125" s="191"/>
      <c r="BWY125" s="186"/>
      <c r="BWZ125" s="186"/>
      <c r="BXA125" s="176"/>
      <c r="BXB125" s="191"/>
      <c r="BXC125" s="186"/>
      <c r="BXD125" s="186"/>
      <c r="BXE125" s="176"/>
      <c r="BXF125" s="191"/>
      <c r="BXG125" s="186"/>
      <c r="BXH125" s="186"/>
      <c r="BXI125" s="176"/>
      <c r="BXJ125" s="191"/>
      <c r="BXK125" s="186"/>
      <c r="BXL125" s="186"/>
      <c r="BXM125" s="176"/>
      <c r="BXN125" s="191"/>
      <c r="BXO125" s="186"/>
      <c r="BXP125" s="186"/>
      <c r="BXQ125" s="176"/>
      <c r="BXR125" s="191"/>
      <c r="BXS125" s="186"/>
      <c r="BXT125" s="186"/>
      <c r="BXU125" s="176"/>
      <c r="BXV125" s="191"/>
      <c r="BXW125" s="186"/>
      <c r="BXX125" s="186"/>
      <c r="BXY125" s="176"/>
      <c r="BXZ125" s="191"/>
      <c r="BYA125" s="186"/>
      <c r="BYB125" s="186"/>
      <c r="BYC125" s="176"/>
      <c r="BYD125" s="191"/>
      <c r="BYE125" s="186"/>
      <c r="BYF125" s="186"/>
      <c r="BYG125" s="176"/>
      <c r="BYH125" s="191"/>
      <c r="BYI125" s="186"/>
      <c r="BYJ125" s="186"/>
      <c r="BYK125" s="176"/>
      <c r="BYL125" s="191"/>
      <c r="BYM125" s="186"/>
      <c r="BYN125" s="186"/>
      <c r="BYO125" s="176"/>
      <c r="BYP125" s="191"/>
      <c r="BYQ125" s="186"/>
      <c r="BYR125" s="186"/>
      <c r="BYS125" s="176"/>
      <c r="BYT125" s="191"/>
      <c r="BYU125" s="186"/>
      <c r="BYV125" s="186"/>
      <c r="BYW125" s="176"/>
      <c r="BYX125" s="191"/>
      <c r="BYY125" s="186"/>
      <c r="BYZ125" s="186"/>
      <c r="BZA125" s="176"/>
      <c r="BZB125" s="191"/>
      <c r="BZC125" s="186"/>
      <c r="BZD125" s="186"/>
      <c r="BZE125" s="176"/>
      <c r="BZF125" s="191"/>
      <c r="BZG125" s="186"/>
      <c r="BZH125" s="186"/>
      <c r="BZI125" s="176"/>
      <c r="BZJ125" s="191"/>
      <c r="BZK125" s="186"/>
      <c r="BZL125" s="186"/>
      <c r="BZM125" s="176"/>
      <c r="BZN125" s="191"/>
      <c r="BZO125" s="186"/>
      <c r="BZP125" s="186"/>
      <c r="BZQ125" s="176"/>
      <c r="BZR125" s="191"/>
      <c r="BZS125" s="186"/>
      <c r="BZT125" s="186"/>
      <c r="BZU125" s="176"/>
      <c r="BZV125" s="191"/>
      <c r="BZW125" s="186"/>
      <c r="BZX125" s="186"/>
      <c r="BZY125" s="176"/>
      <c r="BZZ125" s="191"/>
      <c r="CAA125" s="186"/>
      <c r="CAB125" s="186"/>
      <c r="CAC125" s="176"/>
      <c r="CAD125" s="191"/>
      <c r="CAE125" s="186"/>
      <c r="CAF125" s="186"/>
      <c r="CAG125" s="176"/>
      <c r="CAH125" s="191"/>
      <c r="CAI125" s="186"/>
      <c r="CAJ125" s="186"/>
      <c r="CAK125" s="176"/>
      <c r="CAL125" s="191"/>
      <c r="CAM125" s="186"/>
      <c r="CAN125" s="186"/>
      <c r="CAO125" s="176"/>
      <c r="CAP125" s="191"/>
      <c r="CAQ125" s="186"/>
      <c r="CAR125" s="186"/>
      <c r="CAS125" s="176"/>
      <c r="CAT125" s="191"/>
      <c r="CAU125" s="186"/>
      <c r="CAV125" s="186"/>
      <c r="CAW125" s="176"/>
      <c r="CAX125" s="191"/>
      <c r="CAY125" s="186"/>
      <c r="CAZ125" s="186"/>
      <c r="CBA125" s="176"/>
      <c r="CBB125" s="191"/>
      <c r="CBC125" s="186"/>
      <c r="CBD125" s="186"/>
      <c r="CBE125" s="176"/>
      <c r="CBF125" s="191"/>
      <c r="CBG125" s="186"/>
      <c r="CBH125" s="186"/>
      <c r="CBI125" s="176"/>
      <c r="CBJ125" s="191"/>
      <c r="CBK125" s="186"/>
      <c r="CBL125" s="186"/>
      <c r="CBM125" s="176"/>
      <c r="CBN125" s="191"/>
      <c r="CBO125" s="186"/>
      <c r="CBP125" s="186"/>
      <c r="CBQ125" s="176"/>
      <c r="CBR125" s="191"/>
      <c r="CBS125" s="186"/>
      <c r="CBT125" s="186"/>
      <c r="CBU125" s="176"/>
      <c r="CBV125" s="191"/>
      <c r="CBW125" s="186"/>
      <c r="CBX125" s="186"/>
      <c r="CBY125" s="176"/>
      <c r="CBZ125" s="191"/>
      <c r="CCA125" s="186"/>
      <c r="CCB125" s="186"/>
      <c r="CCC125" s="176"/>
      <c r="CCD125" s="191"/>
      <c r="CCE125" s="186"/>
      <c r="CCF125" s="186"/>
      <c r="CCG125" s="176"/>
      <c r="CCH125" s="191"/>
      <c r="CCI125" s="186"/>
      <c r="CCJ125" s="186"/>
      <c r="CCK125" s="176"/>
      <c r="CCL125" s="191"/>
      <c r="CCM125" s="186"/>
      <c r="CCN125" s="186"/>
      <c r="CCO125" s="176"/>
      <c r="CCP125" s="191"/>
      <c r="CCQ125" s="186"/>
      <c r="CCR125" s="186"/>
      <c r="CCS125" s="176"/>
      <c r="CCT125" s="191"/>
      <c r="CCU125" s="186"/>
      <c r="CCV125" s="186"/>
      <c r="CCW125" s="176"/>
      <c r="CCX125" s="191"/>
      <c r="CCY125" s="186"/>
      <c r="CCZ125" s="186"/>
      <c r="CDA125" s="176"/>
      <c r="CDB125" s="191"/>
      <c r="CDC125" s="186"/>
      <c r="CDD125" s="186"/>
      <c r="CDE125" s="176"/>
      <c r="CDF125" s="191"/>
      <c r="CDG125" s="186"/>
      <c r="CDH125" s="186"/>
      <c r="CDI125" s="176"/>
      <c r="CDJ125" s="191"/>
      <c r="CDK125" s="186"/>
      <c r="CDL125" s="186"/>
      <c r="CDM125" s="176"/>
      <c r="CDN125" s="191"/>
      <c r="CDO125" s="186"/>
      <c r="CDP125" s="186"/>
      <c r="CDQ125" s="176"/>
      <c r="CDR125" s="191"/>
      <c r="CDS125" s="186"/>
      <c r="CDT125" s="186"/>
      <c r="CDU125" s="176"/>
      <c r="CDV125" s="191"/>
      <c r="CDW125" s="186"/>
      <c r="CDX125" s="186"/>
      <c r="CDY125" s="176"/>
      <c r="CDZ125" s="191"/>
      <c r="CEA125" s="186"/>
      <c r="CEB125" s="186"/>
      <c r="CEC125" s="176"/>
      <c r="CED125" s="191"/>
      <c r="CEE125" s="186"/>
      <c r="CEF125" s="186"/>
      <c r="CEG125" s="176"/>
      <c r="CEH125" s="191"/>
      <c r="CEI125" s="186"/>
      <c r="CEJ125" s="186"/>
      <c r="CEK125" s="176"/>
      <c r="CEL125" s="191"/>
      <c r="CEM125" s="186"/>
      <c r="CEN125" s="186"/>
      <c r="CEO125" s="176"/>
      <c r="CEP125" s="191"/>
      <c r="CEQ125" s="186"/>
      <c r="CER125" s="186"/>
      <c r="CES125" s="176"/>
      <c r="CET125" s="191"/>
      <c r="CEU125" s="186"/>
      <c r="CEV125" s="186"/>
      <c r="CEW125" s="176"/>
      <c r="CEX125" s="191"/>
      <c r="CEY125" s="186"/>
      <c r="CEZ125" s="186"/>
      <c r="CFA125" s="176"/>
      <c r="CFB125" s="191"/>
      <c r="CFC125" s="186"/>
      <c r="CFD125" s="186"/>
      <c r="CFE125" s="176"/>
      <c r="CFF125" s="191"/>
      <c r="CFG125" s="186"/>
      <c r="CFH125" s="186"/>
      <c r="CFI125" s="176"/>
      <c r="CFJ125" s="191"/>
      <c r="CFK125" s="186"/>
      <c r="CFL125" s="186"/>
      <c r="CFM125" s="176"/>
      <c r="CFN125" s="191"/>
      <c r="CFO125" s="186"/>
      <c r="CFP125" s="186"/>
      <c r="CFQ125" s="176"/>
      <c r="CFR125" s="191"/>
      <c r="CFS125" s="186"/>
      <c r="CFT125" s="186"/>
      <c r="CFU125" s="176"/>
      <c r="CFV125" s="191"/>
      <c r="CFW125" s="186"/>
      <c r="CFX125" s="186"/>
      <c r="CFY125" s="176"/>
      <c r="CFZ125" s="191"/>
      <c r="CGA125" s="186"/>
      <c r="CGB125" s="186"/>
      <c r="CGC125" s="176"/>
      <c r="CGD125" s="191"/>
      <c r="CGE125" s="186"/>
      <c r="CGF125" s="186"/>
      <c r="CGG125" s="176"/>
      <c r="CGH125" s="191"/>
      <c r="CGI125" s="186"/>
      <c r="CGJ125" s="186"/>
      <c r="CGK125" s="176"/>
      <c r="CGL125" s="191"/>
      <c r="CGM125" s="186"/>
      <c r="CGN125" s="186"/>
      <c r="CGO125" s="176"/>
      <c r="CGP125" s="191"/>
      <c r="CGQ125" s="186"/>
      <c r="CGR125" s="186"/>
      <c r="CGS125" s="176"/>
      <c r="CGT125" s="191"/>
      <c r="CGU125" s="186"/>
      <c r="CGV125" s="186"/>
      <c r="CGW125" s="176"/>
      <c r="CGX125" s="191"/>
      <c r="CGY125" s="186"/>
      <c r="CGZ125" s="186"/>
      <c r="CHA125" s="176"/>
      <c r="CHB125" s="191"/>
      <c r="CHC125" s="186"/>
      <c r="CHD125" s="186"/>
      <c r="CHE125" s="176"/>
      <c r="CHF125" s="191"/>
      <c r="CHG125" s="186"/>
      <c r="CHH125" s="186"/>
      <c r="CHI125" s="176"/>
      <c r="CHJ125" s="191"/>
      <c r="CHK125" s="186"/>
      <c r="CHL125" s="186"/>
      <c r="CHM125" s="176"/>
      <c r="CHN125" s="191"/>
      <c r="CHO125" s="186"/>
      <c r="CHP125" s="186"/>
      <c r="CHQ125" s="176"/>
      <c r="CHR125" s="191"/>
      <c r="CHS125" s="186"/>
      <c r="CHT125" s="186"/>
      <c r="CHU125" s="176"/>
      <c r="CHV125" s="191"/>
      <c r="CHW125" s="186"/>
      <c r="CHX125" s="186"/>
      <c r="CHY125" s="176"/>
      <c r="CHZ125" s="191"/>
      <c r="CIA125" s="186"/>
      <c r="CIB125" s="186"/>
      <c r="CIC125" s="176"/>
      <c r="CID125" s="191"/>
      <c r="CIE125" s="186"/>
      <c r="CIF125" s="186"/>
      <c r="CIG125" s="176"/>
      <c r="CIH125" s="191"/>
      <c r="CII125" s="186"/>
      <c r="CIJ125" s="186"/>
      <c r="CIK125" s="176"/>
      <c r="CIL125" s="191"/>
      <c r="CIM125" s="186"/>
      <c r="CIN125" s="186"/>
      <c r="CIO125" s="176"/>
      <c r="CIP125" s="191"/>
      <c r="CIQ125" s="186"/>
      <c r="CIR125" s="186"/>
      <c r="CIS125" s="176"/>
      <c r="CIT125" s="191"/>
      <c r="CIU125" s="186"/>
      <c r="CIV125" s="186"/>
      <c r="CIW125" s="176"/>
      <c r="CIX125" s="191"/>
      <c r="CIY125" s="186"/>
      <c r="CIZ125" s="186"/>
      <c r="CJA125" s="176"/>
      <c r="CJB125" s="191"/>
      <c r="CJC125" s="186"/>
      <c r="CJD125" s="186"/>
      <c r="CJE125" s="176"/>
      <c r="CJF125" s="191"/>
      <c r="CJG125" s="186"/>
      <c r="CJH125" s="186"/>
      <c r="CJI125" s="176"/>
      <c r="CJJ125" s="191"/>
      <c r="CJK125" s="186"/>
      <c r="CJL125" s="186"/>
      <c r="CJM125" s="176"/>
      <c r="CJN125" s="191"/>
      <c r="CJO125" s="186"/>
      <c r="CJP125" s="186"/>
      <c r="CJQ125" s="176"/>
      <c r="CJR125" s="191"/>
      <c r="CJS125" s="186"/>
      <c r="CJT125" s="186"/>
      <c r="CJU125" s="176"/>
      <c r="CJV125" s="191"/>
      <c r="CJW125" s="186"/>
      <c r="CJX125" s="186"/>
      <c r="CJY125" s="176"/>
      <c r="CJZ125" s="191"/>
      <c r="CKA125" s="186"/>
      <c r="CKB125" s="186"/>
      <c r="CKC125" s="176"/>
      <c r="CKD125" s="191"/>
      <c r="CKE125" s="186"/>
      <c r="CKF125" s="186"/>
      <c r="CKG125" s="176"/>
      <c r="CKH125" s="191"/>
      <c r="CKI125" s="186"/>
      <c r="CKJ125" s="186"/>
      <c r="CKK125" s="176"/>
      <c r="CKL125" s="191"/>
      <c r="CKM125" s="186"/>
      <c r="CKN125" s="186"/>
      <c r="CKO125" s="176"/>
      <c r="CKP125" s="191"/>
      <c r="CKQ125" s="186"/>
      <c r="CKR125" s="186"/>
      <c r="CKS125" s="176"/>
      <c r="CKT125" s="191"/>
      <c r="CKU125" s="186"/>
      <c r="CKV125" s="186"/>
      <c r="CKW125" s="176"/>
      <c r="CKX125" s="191"/>
      <c r="CKY125" s="186"/>
      <c r="CKZ125" s="186"/>
      <c r="CLA125" s="176"/>
      <c r="CLB125" s="191"/>
      <c r="CLC125" s="186"/>
      <c r="CLD125" s="186"/>
      <c r="CLE125" s="176"/>
      <c r="CLF125" s="191"/>
      <c r="CLG125" s="186"/>
      <c r="CLH125" s="186"/>
      <c r="CLI125" s="176"/>
      <c r="CLJ125" s="191"/>
      <c r="CLK125" s="186"/>
      <c r="CLL125" s="186"/>
      <c r="CLM125" s="176"/>
      <c r="CLN125" s="191"/>
      <c r="CLO125" s="186"/>
      <c r="CLP125" s="186"/>
      <c r="CLQ125" s="176"/>
      <c r="CLR125" s="191"/>
      <c r="CLS125" s="186"/>
      <c r="CLT125" s="186"/>
      <c r="CLU125" s="176"/>
      <c r="CLV125" s="191"/>
      <c r="CLW125" s="186"/>
      <c r="CLX125" s="186"/>
      <c r="CLY125" s="176"/>
      <c r="CLZ125" s="191"/>
      <c r="CMA125" s="186"/>
      <c r="CMB125" s="186"/>
      <c r="CMC125" s="176"/>
      <c r="CMD125" s="191"/>
      <c r="CME125" s="186"/>
      <c r="CMF125" s="186"/>
      <c r="CMG125" s="176"/>
      <c r="CMH125" s="191"/>
      <c r="CMI125" s="186"/>
      <c r="CMJ125" s="186"/>
      <c r="CMK125" s="176"/>
      <c r="CML125" s="191"/>
      <c r="CMM125" s="186"/>
      <c r="CMN125" s="186"/>
      <c r="CMO125" s="176"/>
      <c r="CMP125" s="191"/>
      <c r="CMQ125" s="186"/>
      <c r="CMR125" s="186"/>
      <c r="CMS125" s="176"/>
      <c r="CMT125" s="191"/>
      <c r="CMU125" s="186"/>
      <c r="CMV125" s="186"/>
      <c r="CMW125" s="176"/>
      <c r="CMX125" s="191"/>
      <c r="CMY125" s="186"/>
      <c r="CMZ125" s="186"/>
      <c r="CNA125" s="176"/>
      <c r="CNB125" s="191"/>
      <c r="CNC125" s="186"/>
      <c r="CND125" s="186"/>
      <c r="CNE125" s="176"/>
      <c r="CNF125" s="191"/>
      <c r="CNG125" s="186"/>
      <c r="CNH125" s="186"/>
      <c r="CNI125" s="176"/>
      <c r="CNJ125" s="191"/>
      <c r="CNK125" s="186"/>
      <c r="CNL125" s="186"/>
      <c r="CNM125" s="176"/>
      <c r="CNN125" s="191"/>
      <c r="CNO125" s="186"/>
      <c r="CNP125" s="186"/>
      <c r="CNQ125" s="176"/>
      <c r="CNR125" s="191"/>
      <c r="CNS125" s="186"/>
      <c r="CNT125" s="186"/>
      <c r="CNU125" s="176"/>
      <c r="CNV125" s="191"/>
      <c r="CNW125" s="186"/>
      <c r="CNX125" s="186"/>
      <c r="CNY125" s="176"/>
      <c r="CNZ125" s="191"/>
      <c r="COA125" s="186"/>
      <c r="COB125" s="186"/>
      <c r="COC125" s="176"/>
      <c r="COD125" s="191"/>
      <c r="COE125" s="186"/>
      <c r="COF125" s="186"/>
      <c r="COG125" s="176"/>
      <c r="COH125" s="191"/>
      <c r="COI125" s="186"/>
      <c r="COJ125" s="186"/>
      <c r="COK125" s="176"/>
      <c r="COL125" s="191"/>
      <c r="COM125" s="186"/>
      <c r="CON125" s="186"/>
      <c r="COO125" s="176"/>
      <c r="COP125" s="191"/>
      <c r="COQ125" s="186"/>
      <c r="COR125" s="186"/>
      <c r="COS125" s="176"/>
      <c r="COT125" s="191"/>
      <c r="COU125" s="186"/>
      <c r="COV125" s="186"/>
      <c r="COW125" s="176"/>
      <c r="COX125" s="191"/>
      <c r="COY125" s="186"/>
      <c r="COZ125" s="186"/>
      <c r="CPA125" s="176"/>
      <c r="CPB125" s="191"/>
      <c r="CPC125" s="186"/>
      <c r="CPD125" s="186"/>
      <c r="CPE125" s="176"/>
      <c r="CPF125" s="191"/>
      <c r="CPG125" s="186"/>
      <c r="CPH125" s="186"/>
      <c r="CPI125" s="176"/>
      <c r="CPJ125" s="191"/>
      <c r="CPK125" s="186"/>
      <c r="CPL125" s="186"/>
      <c r="CPM125" s="176"/>
      <c r="CPN125" s="191"/>
      <c r="CPO125" s="186"/>
      <c r="CPP125" s="186"/>
      <c r="CPQ125" s="176"/>
      <c r="CPR125" s="191"/>
      <c r="CPS125" s="186"/>
      <c r="CPT125" s="186"/>
      <c r="CPU125" s="176"/>
      <c r="CPV125" s="191"/>
      <c r="CPW125" s="186"/>
      <c r="CPX125" s="186"/>
      <c r="CPY125" s="176"/>
      <c r="CPZ125" s="191"/>
      <c r="CQA125" s="186"/>
      <c r="CQB125" s="186"/>
      <c r="CQC125" s="176"/>
      <c r="CQD125" s="191"/>
      <c r="CQE125" s="186"/>
      <c r="CQF125" s="186"/>
      <c r="CQG125" s="176"/>
      <c r="CQH125" s="191"/>
      <c r="CQI125" s="186"/>
      <c r="CQJ125" s="186"/>
      <c r="CQK125" s="176"/>
      <c r="CQL125" s="191"/>
      <c r="CQM125" s="186"/>
      <c r="CQN125" s="186"/>
      <c r="CQO125" s="176"/>
      <c r="CQP125" s="191"/>
      <c r="CQQ125" s="186"/>
      <c r="CQR125" s="186"/>
      <c r="CQS125" s="176"/>
      <c r="CQT125" s="191"/>
      <c r="CQU125" s="186"/>
      <c r="CQV125" s="186"/>
      <c r="CQW125" s="176"/>
      <c r="CQX125" s="191"/>
      <c r="CQY125" s="186"/>
      <c r="CQZ125" s="186"/>
      <c r="CRA125" s="176"/>
      <c r="CRB125" s="191"/>
      <c r="CRC125" s="186"/>
      <c r="CRD125" s="186"/>
      <c r="CRE125" s="176"/>
      <c r="CRF125" s="191"/>
      <c r="CRG125" s="186"/>
      <c r="CRH125" s="186"/>
      <c r="CRI125" s="176"/>
      <c r="CRJ125" s="191"/>
      <c r="CRK125" s="186"/>
      <c r="CRL125" s="186"/>
      <c r="CRM125" s="176"/>
      <c r="CRN125" s="191"/>
      <c r="CRO125" s="186"/>
      <c r="CRP125" s="186"/>
      <c r="CRQ125" s="176"/>
      <c r="CRR125" s="191"/>
      <c r="CRS125" s="186"/>
      <c r="CRT125" s="186"/>
      <c r="CRU125" s="176"/>
      <c r="CRV125" s="191"/>
      <c r="CRW125" s="186"/>
      <c r="CRX125" s="186"/>
      <c r="CRY125" s="176"/>
      <c r="CRZ125" s="191"/>
      <c r="CSA125" s="186"/>
      <c r="CSB125" s="186"/>
      <c r="CSC125" s="176"/>
      <c r="CSD125" s="191"/>
      <c r="CSE125" s="186"/>
      <c r="CSF125" s="186"/>
      <c r="CSG125" s="176"/>
      <c r="CSH125" s="191"/>
      <c r="CSI125" s="186"/>
      <c r="CSJ125" s="186"/>
      <c r="CSK125" s="176"/>
      <c r="CSL125" s="191"/>
      <c r="CSM125" s="186"/>
      <c r="CSN125" s="186"/>
      <c r="CSO125" s="176"/>
      <c r="CSP125" s="191"/>
      <c r="CSQ125" s="186"/>
      <c r="CSR125" s="186"/>
      <c r="CSS125" s="176"/>
      <c r="CST125" s="191"/>
      <c r="CSU125" s="186"/>
      <c r="CSV125" s="186"/>
      <c r="CSW125" s="176"/>
      <c r="CSX125" s="191"/>
      <c r="CSY125" s="186"/>
      <c r="CSZ125" s="186"/>
      <c r="CTA125" s="176"/>
      <c r="CTB125" s="191"/>
      <c r="CTC125" s="186"/>
      <c r="CTD125" s="186"/>
      <c r="CTE125" s="176"/>
      <c r="CTF125" s="191"/>
      <c r="CTG125" s="186"/>
      <c r="CTH125" s="186"/>
      <c r="CTI125" s="176"/>
      <c r="CTJ125" s="191"/>
      <c r="CTK125" s="186"/>
      <c r="CTL125" s="186"/>
      <c r="CTM125" s="176"/>
      <c r="CTN125" s="191"/>
      <c r="CTO125" s="186"/>
      <c r="CTP125" s="186"/>
      <c r="CTQ125" s="176"/>
      <c r="CTR125" s="191"/>
      <c r="CTS125" s="186"/>
      <c r="CTT125" s="186"/>
      <c r="CTU125" s="176"/>
      <c r="CTV125" s="191"/>
      <c r="CTW125" s="186"/>
      <c r="CTX125" s="186"/>
      <c r="CTY125" s="176"/>
      <c r="CTZ125" s="191"/>
      <c r="CUA125" s="186"/>
      <c r="CUB125" s="186"/>
      <c r="CUC125" s="176"/>
      <c r="CUD125" s="191"/>
      <c r="CUE125" s="186"/>
      <c r="CUF125" s="186"/>
      <c r="CUG125" s="176"/>
      <c r="CUH125" s="191"/>
      <c r="CUI125" s="186"/>
      <c r="CUJ125" s="186"/>
      <c r="CUK125" s="176"/>
      <c r="CUL125" s="191"/>
      <c r="CUM125" s="186"/>
      <c r="CUN125" s="186"/>
      <c r="CUO125" s="176"/>
      <c r="CUP125" s="191"/>
      <c r="CUQ125" s="186"/>
      <c r="CUR125" s="186"/>
      <c r="CUS125" s="176"/>
      <c r="CUT125" s="191"/>
      <c r="CUU125" s="186"/>
      <c r="CUV125" s="186"/>
      <c r="CUW125" s="176"/>
      <c r="CUX125" s="191"/>
      <c r="CUY125" s="186"/>
      <c r="CUZ125" s="186"/>
      <c r="CVA125" s="176"/>
      <c r="CVB125" s="191"/>
      <c r="CVC125" s="186"/>
      <c r="CVD125" s="186"/>
      <c r="CVE125" s="176"/>
      <c r="CVF125" s="191"/>
      <c r="CVG125" s="186"/>
      <c r="CVH125" s="186"/>
      <c r="CVI125" s="176"/>
      <c r="CVJ125" s="191"/>
      <c r="CVK125" s="186"/>
      <c r="CVL125" s="186"/>
      <c r="CVM125" s="176"/>
      <c r="CVN125" s="191"/>
      <c r="CVO125" s="186"/>
      <c r="CVP125" s="186"/>
      <c r="CVQ125" s="176"/>
      <c r="CVR125" s="191"/>
      <c r="CVS125" s="186"/>
      <c r="CVT125" s="186"/>
      <c r="CVU125" s="176"/>
      <c r="CVV125" s="191"/>
      <c r="CVW125" s="186"/>
      <c r="CVX125" s="186"/>
      <c r="CVY125" s="176"/>
      <c r="CVZ125" s="191"/>
      <c r="CWA125" s="186"/>
      <c r="CWB125" s="186"/>
      <c r="CWC125" s="176"/>
      <c r="CWD125" s="191"/>
      <c r="CWE125" s="186"/>
      <c r="CWF125" s="186"/>
      <c r="CWG125" s="176"/>
      <c r="CWH125" s="191"/>
      <c r="CWI125" s="186"/>
      <c r="CWJ125" s="186"/>
      <c r="CWK125" s="176"/>
      <c r="CWL125" s="191"/>
      <c r="CWM125" s="186"/>
      <c r="CWN125" s="186"/>
      <c r="CWO125" s="176"/>
      <c r="CWP125" s="191"/>
      <c r="CWQ125" s="186"/>
      <c r="CWR125" s="186"/>
      <c r="CWS125" s="176"/>
      <c r="CWT125" s="191"/>
      <c r="CWU125" s="186"/>
      <c r="CWV125" s="186"/>
      <c r="CWW125" s="176"/>
      <c r="CWX125" s="191"/>
      <c r="CWY125" s="186"/>
      <c r="CWZ125" s="186"/>
      <c r="CXA125" s="176"/>
      <c r="CXB125" s="191"/>
      <c r="CXC125" s="186"/>
      <c r="CXD125" s="186"/>
      <c r="CXE125" s="176"/>
      <c r="CXF125" s="191"/>
      <c r="CXG125" s="186"/>
      <c r="CXH125" s="186"/>
      <c r="CXI125" s="176"/>
      <c r="CXJ125" s="191"/>
      <c r="CXK125" s="186"/>
      <c r="CXL125" s="186"/>
      <c r="CXM125" s="176"/>
      <c r="CXN125" s="191"/>
      <c r="CXO125" s="186"/>
      <c r="CXP125" s="186"/>
      <c r="CXQ125" s="176"/>
      <c r="CXR125" s="191"/>
      <c r="CXS125" s="186"/>
      <c r="CXT125" s="186"/>
      <c r="CXU125" s="176"/>
      <c r="CXV125" s="191"/>
      <c r="CXW125" s="186"/>
      <c r="CXX125" s="186"/>
      <c r="CXY125" s="176"/>
      <c r="CXZ125" s="191"/>
      <c r="CYA125" s="186"/>
      <c r="CYB125" s="186"/>
      <c r="CYC125" s="176"/>
      <c r="CYD125" s="191"/>
      <c r="CYE125" s="186"/>
      <c r="CYF125" s="186"/>
      <c r="CYG125" s="176"/>
      <c r="CYH125" s="191"/>
      <c r="CYI125" s="186"/>
      <c r="CYJ125" s="186"/>
      <c r="CYK125" s="176"/>
      <c r="CYL125" s="191"/>
      <c r="CYM125" s="186"/>
      <c r="CYN125" s="186"/>
      <c r="CYO125" s="176"/>
      <c r="CYP125" s="191"/>
      <c r="CYQ125" s="186"/>
      <c r="CYR125" s="186"/>
      <c r="CYS125" s="176"/>
      <c r="CYT125" s="191"/>
      <c r="CYU125" s="186"/>
      <c r="CYV125" s="186"/>
      <c r="CYW125" s="176"/>
      <c r="CYX125" s="191"/>
      <c r="CYY125" s="186"/>
      <c r="CYZ125" s="186"/>
      <c r="CZA125" s="176"/>
      <c r="CZB125" s="191"/>
      <c r="CZC125" s="186"/>
      <c r="CZD125" s="186"/>
      <c r="CZE125" s="176"/>
      <c r="CZF125" s="191"/>
      <c r="CZG125" s="186"/>
      <c r="CZH125" s="186"/>
      <c r="CZI125" s="176"/>
      <c r="CZJ125" s="191"/>
      <c r="CZK125" s="186"/>
      <c r="CZL125" s="186"/>
      <c r="CZM125" s="176"/>
      <c r="CZN125" s="191"/>
      <c r="CZO125" s="186"/>
      <c r="CZP125" s="186"/>
      <c r="CZQ125" s="176"/>
      <c r="CZR125" s="191"/>
      <c r="CZS125" s="186"/>
      <c r="CZT125" s="186"/>
      <c r="CZU125" s="176"/>
      <c r="CZV125" s="191"/>
      <c r="CZW125" s="186"/>
      <c r="CZX125" s="186"/>
      <c r="CZY125" s="176"/>
      <c r="CZZ125" s="191"/>
      <c r="DAA125" s="186"/>
      <c r="DAB125" s="186"/>
      <c r="DAC125" s="176"/>
      <c r="DAD125" s="191"/>
      <c r="DAE125" s="186"/>
      <c r="DAF125" s="186"/>
      <c r="DAG125" s="176"/>
      <c r="DAH125" s="191"/>
      <c r="DAI125" s="186"/>
      <c r="DAJ125" s="186"/>
      <c r="DAK125" s="176"/>
      <c r="DAL125" s="191"/>
      <c r="DAM125" s="186"/>
      <c r="DAN125" s="186"/>
      <c r="DAO125" s="176"/>
      <c r="DAP125" s="191"/>
      <c r="DAQ125" s="186"/>
      <c r="DAR125" s="186"/>
      <c r="DAS125" s="176"/>
      <c r="DAT125" s="191"/>
      <c r="DAU125" s="186"/>
      <c r="DAV125" s="186"/>
      <c r="DAW125" s="176"/>
      <c r="DAX125" s="191"/>
      <c r="DAY125" s="186"/>
      <c r="DAZ125" s="186"/>
      <c r="DBA125" s="176"/>
      <c r="DBB125" s="191"/>
      <c r="DBC125" s="186"/>
      <c r="DBD125" s="186"/>
      <c r="DBE125" s="176"/>
      <c r="DBF125" s="191"/>
      <c r="DBG125" s="186"/>
      <c r="DBH125" s="186"/>
      <c r="DBI125" s="176"/>
      <c r="DBJ125" s="191"/>
      <c r="DBK125" s="186"/>
      <c r="DBL125" s="186"/>
      <c r="DBM125" s="176"/>
      <c r="DBN125" s="191"/>
      <c r="DBO125" s="186"/>
      <c r="DBP125" s="186"/>
      <c r="DBQ125" s="176"/>
      <c r="DBR125" s="191"/>
      <c r="DBS125" s="186"/>
      <c r="DBT125" s="186"/>
      <c r="DBU125" s="176"/>
      <c r="DBV125" s="191"/>
      <c r="DBW125" s="186"/>
      <c r="DBX125" s="186"/>
      <c r="DBY125" s="176"/>
      <c r="DBZ125" s="191"/>
      <c r="DCA125" s="186"/>
      <c r="DCB125" s="186"/>
      <c r="DCC125" s="176"/>
      <c r="DCD125" s="191"/>
      <c r="DCE125" s="186"/>
      <c r="DCF125" s="186"/>
      <c r="DCG125" s="176"/>
      <c r="DCH125" s="191"/>
      <c r="DCI125" s="186"/>
      <c r="DCJ125" s="186"/>
      <c r="DCK125" s="176"/>
      <c r="DCL125" s="191"/>
      <c r="DCM125" s="186"/>
      <c r="DCN125" s="186"/>
      <c r="DCO125" s="176"/>
      <c r="DCP125" s="191"/>
      <c r="DCQ125" s="186"/>
      <c r="DCR125" s="186"/>
      <c r="DCS125" s="176"/>
      <c r="DCT125" s="191"/>
      <c r="DCU125" s="186"/>
      <c r="DCV125" s="186"/>
      <c r="DCW125" s="176"/>
      <c r="DCX125" s="191"/>
      <c r="DCY125" s="186"/>
      <c r="DCZ125" s="186"/>
      <c r="DDA125" s="176"/>
      <c r="DDB125" s="191"/>
      <c r="DDC125" s="186"/>
      <c r="DDD125" s="186"/>
      <c r="DDE125" s="176"/>
      <c r="DDF125" s="191"/>
      <c r="DDG125" s="186"/>
      <c r="DDH125" s="186"/>
      <c r="DDI125" s="176"/>
      <c r="DDJ125" s="191"/>
      <c r="DDK125" s="186"/>
      <c r="DDL125" s="186"/>
      <c r="DDM125" s="176"/>
      <c r="DDN125" s="191"/>
      <c r="DDO125" s="186"/>
      <c r="DDP125" s="186"/>
      <c r="DDQ125" s="176"/>
      <c r="DDR125" s="191"/>
      <c r="DDS125" s="186"/>
      <c r="DDT125" s="186"/>
      <c r="DDU125" s="176"/>
      <c r="DDV125" s="191"/>
      <c r="DDW125" s="186"/>
      <c r="DDX125" s="186"/>
      <c r="DDY125" s="176"/>
      <c r="DDZ125" s="191"/>
      <c r="DEA125" s="186"/>
      <c r="DEB125" s="186"/>
      <c r="DEC125" s="176"/>
      <c r="DED125" s="191"/>
      <c r="DEE125" s="186"/>
      <c r="DEF125" s="186"/>
      <c r="DEG125" s="176"/>
      <c r="DEH125" s="191"/>
      <c r="DEI125" s="186"/>
      <c r="DEJ125" s="186"/>
      <c r="DEK125" s="176"/>
      <c r="DEL125" s="191"/>
      <c r="DEM125" s="186"/>
      <c r="DEN125" s="186"/>
      <c r="DEO125" s="176"/>
      <c r="DEP125" s="191"/>
      <c r="DEQ125" s="186"/>
      <c r="DER125" s="186"/>
      <c r="DES125" s="176"/>
      <c r="DET125" s="191"/>
      <c r="DEU125" s="186"/>
      <c r="DEV125" s="186"/>
      <c r="DEW125" s="176"/>
      <c r="DEX125" s="191"/>
      <c r="DEY125" s="186"/>
      <c r="DEZ125" s="186"/>
      <c r="DFA125" s="176"/>
      <c r="DFB125" s="191"/>
      <c r="DFC125" s="186"/>
      <c r="DFD125" s="186"/>
      <c r="DFE125" s="176"/>
      <c r="DFF125" s="191"/>
      <c r="DFG125" s="186"/>
      <c r="DFH125" s="186"/>
      <c r="DFI125" s="176"/>
      <c r="DFJ125" s="191"/>
      <c r="DFK125" s="186"/>
      <c r="DFL125" s="186"/>
      <c r="DFM125" s="176"/>
      <c r="DFN125" s="191"/>
      <c r="DFO125" s="186"/>
      <c r="DFP125" s="186"/>
      <c r="DFQ125" s="176"/>
      <c r="DFR125" s="191"/>
      <c r="DFS125" s="186"/>
      <c r="DFT125" s="186"/>
      <c r="DFU125" s="176"/>
      <c r="DFV125" s="191"/>
      <c r="DFW125" s="186"/>
      <c r="DFX125" s="186"/>
      <c r="DFY125" s="176"/>
      <c r="DFZ125" s="191"/>
      <c r="DGA125" s="186"/>
      <c r="DGB125" s="186"/>
      <c r="DGC125" s="176"/>
      <c r="DGD125" s="191"/>
      <c r="DGE125" s="186"/>
      <c r="DGF125" s="186"/>
      <c r="DGG125" s="176"/>
      <c r="DGH125" s="191"/>
      <c r="DGI125" s="186"/>
      <c r="DGJ125" s="186"/>
      <c r="DGK125" s="176"/>
      <c r="DGL125" s="191"/>
      <c r="DGM125" s="186"/>
      <c r="DGN125" s="186"/>
      <c r="DGO125" s="176"/>
      <c r="DGP125" s="191"/>
      <c r="DGQ125" s="186"/>
      <c r="DGR125" s="186"/>
      <c r="DGS125" s="176"/>
      <c r="DGT125" s="191"/>
      <c r="DGU125" s="186"/>
      <c r="DGV125" s="186"/>
      <c r="DGW125" s="176"/>
      <c r="DGX125" s="191"/>
      <c r="DGY125" s="186"/>
      <c r="DGZ125" s="186"/>
      <c r="DHA125" s="176"/>
      <c r="DHB125" s="191"/>
      <c r="DHC125" s="186"/>
      <c r="DHD125" s="186"/>
      <c r="DHE125" s="176"/>
      <c r="DHF125" s="191"/>
      <c r="DHG125" s="186"/>
      <c r="DHH125" s="186"/>
      <c r="DHI125" s="176"/>
      <c r="DHJ125" s="191"/>
      <c r="DHK125" s="186"/>
      <c r="DHL125" s="186"/>
      <c r="DHM125" s="176"/>
      <c r="DHN125" s="191"/>
      <c r="DHO125" s="186"/>
      <c r="DHP125" s="186"/>
      <c r="DHQ125" s="176"/>
      <c r="DHR125" s="191"/>
      <c r="DHS125" s="186"/>
      <c r="DHT125" s="186"/>
      <c r="DHU125" s="176"/>
      <c r="DHV125" s="191"/>
      <c r="DHW125" s="186"/>
      <c r="DHX125" s="186"/>
      <c r="DHY125" s="176"/>
      <c r="DHZ125" s="191"/>
      <c r="DIA125" s="186"/>
      <c r="DIB125" s="186"/>
      <c r="DIC125" s="176"/>
      <c r="DID125" s="191"/>
      <c r="DIE125" s="186"/>
      <c r="DIF125" s="186"/>
      <c r="DIG125" s="176"/>
      <c r="DIH125" s="191"/>
      <c r="DII125" s="186"/>
      <c r="DIJ125" s="186"/>
      <c r="DIK125" s="176"/>
      <c r="DIL125" s="191"/>
      <c r="DIM125" s="186"/>
      <c r="DIN125" s="186"/>
      <c r="DIO125" s="176"/>
      <c r="DIP125" s="191"/>
      <c r="DIQ125" s="186"/>
      <c r="DIR125" s="186"/>
      <c r="DIS125" s="176"/>
      <c r="DIT125" s="191"/>
      <c r="DIU125" s="186"/>
      <c r="DIV125" s="186"/>
      <c r="DIW125" s="176"/>
      <c r="DIX125" s="191"/>
      <c r="DIY125" s="186"/>
      <c r="DIZ125" s="186"/>
      <c r="DJA125" s="176"/>
      <c r="DJB125" s="191"/>
      <c r="DJC125" s="186"/>
      <c r="DJD125" s="186"/>
      <c r="DJE125" s="176"/>
      <c r="DJF125" s="191"/>
      <c r="DJG125" s="186"/>
      <c r="DJH125" s="186"/>
      <c r="DJI125" s="176"/>
      <c r="DJJ125" s="191"/>
      <c r="DJK125" s="186"/>
      <c r="DJL125" s="186"/>
      <c r="DJM125" s="176"/>
      <c r="DJN125" s="191"/>
      <c r="DJO125" s="186"/>
      <c r="DJP125" s="186"/>
      <c r="DJQ125" s="176"/>
      <c r="DJR125" s="191"/>
      <c r="DJS125" s="186"/>
      <c r="DJT125" s="186"/>
      <c r="DJU125" s="176"/>
      <c r="DJV125" s="191"/>
      <c r="DJW125" s="186"/>
      <c r="DJX125" s="186"/>
      <c r="DJY125" s="176"/>
      <c r="DJZ125" s="191"/>
      <c r="DKA125" s="186"/>
      <c r="DKB125" s="186"/>
      <c r="DKC125" s="176"/>
      <c r="DKD125" s="191"/>
      <c r="DKE125" s="186"/>
      <c r="DKF125" s="186"/>
      <c r="DKG125" s="176"/>
      <c r="DKH125" s="191"/>
      <c r="DKI125" s="186"/>
      <c r="DKJ125" s="186"/>
      <c r="DKK125" s="176"/>
      <c r="DKL125" s="191"/>
      <c r="DKM125" s="186"/>
      <c r="DKN125" s="186"/>
      <c r="DKO125" s="176"/>
      <c r="DKP125" s="191"/>
      <c r="DKQ125" s="186"/>
      <c r="DKR125" s="186"/>
      <c r="DKS125" s="176"/>
      <c r="DKT125" s="191"/>
      <c r="DKU125" s="186"/>
      <c r="DKV125" s="186"/>
      <c r="DKW125" s="176"/>
      <c r="DKX125" s="191"/>
      <c r="DKY125" s="186"/>
      <c r="DKZ125" s="186"/>
      <c r="DLA125" s="176"/>
      <c r="DLB125" s="191"/>
      <c r="DLC125" s="186"/>
      <c r="DLD125" s="186"/>
      <c r="DLE125" s="176"/>
      <c r="DLF125" s="191"/>
      <c r="DLG125" s="186"/>
      <c r="DLH125" s="186"/>
      <c r="DLI125" s="176"/>
      <c r="DLJ125" s="191"/>
      <c r="DLK125" s="186"/>
      <c r="DLL125" s="186"/>
      <c r="DLM125" s="176"/>
      <c r="DLN125" s="191"/>
      <c r="DLO125" s="186"/>
      <c r="DLP125" s="186"/>
      <c r="DLQ125" s="176"/>
      <c r="DLR125" s="191"/>
      <c r="DLS125" s="186"/>
      <c r="DLT125" s="186"/>
      <c r="DLU125" s="176"/>
      <c r="DLV125" s="191"/>
      <c r="DLW125" s="186"/>
      <c r="DLX125" s="186"/>
      <c r="DLY125" s="176"/>
      <c r="DLZ125" s="191"/>
      <c r="DMA125" s="186"/>
      <c r="DMB125" s="186"/>
      <c r="DMC125" s="176"/>
      <c r="DMD125" s="191"/>
      <c r="DME125" s="186"/>
      <c r="DMF125" s="186"/>
      <c r="DMG125" s="176"/>
      <c r="DMH125" s="191"/>
      <c r="DMI125" s="186"/>
      <c r="DMJ125" s="186"/>
      <c r="DMK125" s="176"/>
      <c r="DML125" s="191"/>
      <c r="DMM125" s="186"/>
      <c r="DMN125" s="186"/>
      <c r="DMO125" s="176"/>
      <c r="DMP125" s="191"/>
      <c r="DMQ125" s="186"/>
      <c r="DMR125" s="186"/>
      <c r="DMS125" s="176"/>
      <c r="DMT125" s="191"/>
      <c r="DMU125" s="186"/>
      <c r="DMV125" s="186"/>
      <c r="DMW125" s="176"/>
      <c r="DMX125" s="191"/>
      <c r="DMY125" s="186"/>
      <c r="DMZ125" s="186"/>
      <c r="DNA125" s="176"/>
      <c r="DNB125" s="191"/>
      <c r="DNC125" s="186"/>
      <c r="DND125" s="186"/>
      <c r="DNE125" s="176"/>
      <c r="DNF125" s="191"/>
      <c r="DNG125" s="186"/>
      <c r="DNH125" s="186"/>
      <c r="DNI125" s="176"/>
      <c r="DNJ125" s="191"/>
      <c r="DNK125" s="186"/>
      <c r="DNL125" s="186"/>
      <c r="DNM125" s="176"/>
      <c r="DNN125" s="191"/>
      <c r="DNO125" s="186"/>
      <c r="DNP125" s="186"/>
      <c r="DNQ125" s="176"/>
      <c r="DNR125" s="191"/>
      <c r="DNS125" s="186"/>
      <c r="DNT125" s="186"/>
      <c r="DNU125" s="176"/>
      <c r="DNV125" s="191"/>
      <c r="DNW125" s="186"/>
      <c r="DNX125" s="186"/>
      <c r="DNY125" s="176"/>
      <c r="DNZ125" s="191"/>
      <c r="DOA125" s="186"/>
      <c r="DOB125" s="186"/>
      <c r="DOC125" s="176"/>
      <c r="DOD125" s="191"/>
      <c r="DOE125" s="186"/>
      <c r="DOF125" s="186"/>
      <c r="DOG125" s="176"/>
      <c r="DOH125" s="191"/>
      <c r="DOI125" s="186"/>
      <c r="DOJ125" s="186"/>
      <c r="DOK125" s="176"/>
      <c r="DOL125" s="191"/>
      <c r="DOM125" s="186"/>
      <c r="DON125" s="186"/>
      <c r="DOO125" s="176"/>
      <c r="DOP125" s="191"/>
      <c r="DOQ125" s="186"/>
      <c r="DOR125" s="186"/>
      <c r="DOS125" s="176"/>
      <c r="DOT125" s="191"/>
      <c r="DOU125" s="186"/>
      <c r="DOV125" s="186"/>
      <c r="DOW125" s="176"/>
      <c r="DOX125" s="191"/>
      <c r="DOY125" s="186"/>
      <c r="DOZ125" s="186"/>
      <c r="DPA125" s="176"/>
      <c r="DPB125" s="191"/>
      <c r="DPC125" s="186"/>
      <c r="DPD125" s="186"/>
      <c r="DPE125" s="176"/>
      <c r="DPF125" s="191"/>
      <c r="DPG125" s="186"/>
      <c r="DPH125" s="186"/>
      <c r="DPI125" s="176"/>
      <c r="DPJ125" s="191"/>
      <c r="DPK125" s="186"/>
      <c r="DPL125" s="186"/>
      <c r="DPM125" s="176"/>
      <c r="DPN125" s="191"/>
      <c r="DPO125" s="186"/>
      <c r="DPP125" s="186"/>
      <c r="DPQ125" s="176"/>
      <c r="DPR125" s="191"/>
      <c r="DPS125" s="186"/>
      <c r="DPT125" s="186"/>
      <c r="DPU125" s="176"/>
      <c r="DPV125" s="191"/>
      <c r="DPW125" s="186"/>
      <c r="DPX125" s="186"/>
      <c r="DPY125" s="176"/>
      <c r="DPZ125" s="191"/>
      <c r="DQA125" s="186"/>
      <c r="DQB125" s="186"/>
      <c r="DQC125" s="176"/>
      <c r="DQD125" s="191"/>
      <c r="DQE125" s="186"/>
      <c r="DQF125" s="186"/>
      <c r="DQG125" s="176"/>
      <c r="DQH125" s="191"/>
      <c r="DQI125" s="186"/>
      <c r="DQJ125" s="186"/>
      <c r="DQK125" s="176"/>
      <c r="DQL125" s="191"/>
      <c r="DQM125" s="186"/>
      <c r="DQN125" s="186"/>
      <c r="DQO125" s="176"/>
      <c r="DQP125" s="191"/>
      <c r="DQQ125" s="186"/>
      <c r="DQR125" s="186"/>
      <c r="DQS125" s="176"/>
      <c r="DQT125" s="191"/>
      <c r="DQU125" s="186"/>
      <c r="DQV125" s="186"/>
      <c r="DQW125" s="176"/>
      <c r="DQX125" s="191"/>
      <c r="DQY125" s="186"/>
      <c r="DQZ125" s="186"/>
      <c r="DRA125" s="176"/>
      <c r="DRB125" s="191"/>
      <c r="DRC125" s="186"/>
      <c r="DRD125" s="186"/>
      <c r="DRE125" s="176"/>
      <c r="DRF125" s="191"/>
      <c r="DRG125" s="186"/>
      <c r="DRH125" s="186"/>
      <c r="DRI125" s="176"/>
      <c r="DRJ125" s="191"/>
      <c r="DRK125" s="186"/>
      <c r="DRL125" s="186"/>
      <c r="DRM125" s="176"/>
      <c r="DRN125" s="191"/>
      <c r="DRO125" s="186"/>
      <c r="DRP125" s="186"/>
      <c r="DRQ125" s="176"/>
      <c r="DRR125" s="191"/>
      <c r="DRS125" s="186"/>
      <c r="DRT125" s="186"/>
      <c r="DRU125" s="176"/>
      <c r="DRV125" s="191"/>
      <c r="DRW125" s="186"/>
      <c r="DRX125" s="186"/>
      <c r="DRY125" s="176"/>
      <c r="DRZ125" s="191"/>
      <c r="DSA125" s="186"/>
      <c r="DSB125" s="186"/>
      <c r="DSC125" s="176"/>
      <c r="DSD125" s="191"/>
      <c r="DSE125" s="186"/>
      <c r="DSF125" s="186"/>
      <c r="DSG125" s="176"/>
      <c r="DSH125" s="191"/>
      <c r="DSI125" s="186"/>
      <c r="DSJ125" s="186"/>
      <c r="DSK125" s="176"/>
      <c r="DSL125" s="191"/>
      <c r="DSM125" s="186"/>
      <c r="DSN125" s="186"/>
      <c r="DSO125" s="176"/>
      <c r="DSP125" s="191"/>
      <c r="DSQ125" s="186"/>
      <c r="DSR125" s="186"/>
      <c r="DSS125" s="176"/>
      <c r="DST125" s="191"/>
      <c r="DSU125" s="186"/>
      <c r="DSV125" s="186"/>
      <c r="DSW125" s="176"/>
      <c r="DSX125" s="191"/>
      <c r="DSY125" s="186"/>
      <c r="DSZ125" s="186"/>
      <c r="DTA125" s="176"/>
      <c r="DTB125" s="191"/>
      <c r="DTC125" s="186"/>
      <c r="DTD125" s="186"/>
      <c r="DTE125" s="176"/>
      <c r="DTF125" s="191"/>
      <c r="DTG125" s="186"/>
      <c r="DTH125" s="186"/>
      <c r="DTI125" s="176"/>
      <c r="DTJ125" s="191"/>
      <c r="DTK125" s="186"/>
      <c r="DTL125" s="186"/>
      <c r="DTM125" s="176"/>
      <c r="DTN125" s="191"/>
      <c r="DTO125" s="186"/>
      <c r="DTP125" s="186"/>
      <c r="DTQ125" s="176"/>
      <c r="DTR125" s="191"/>
      <c r="DTS125" s="186"/>
      <c r="DTT125" s="186"/>
      <c r="DTU125" s="176"/>
      <c r="DTV125" s="191"/>
      <c r="DTW125" s="186"/>
      <c r="DTX125" s="186"/>
      <c r="DTY125" s="176"/>
      <c r="DTZ125" s="191"/>
      <c r="DUA125" s="186"/>
      <c r="DUB125" s="186"/>
      <c r="DUC125" s="176"/>
      <c r="DUD125" s="191"/>
      <c r="DUE125" s="186"/>
      <c r="DUF125" s="186"/>
      <c r="DUG125" s="176"/>
      <c r="DUH125" s="191"/>
      <c r="DUI125" s="186"/>
      <c r="DUJ125" s="186"/>
      <c r="DUK125" s="176"/>
      <c r="DUL125" s="191"/>
      <c r="DUM125" s="186"/>
      <c r="DUN125" s="186"/>
      <c r="DUO125" s="176"/>
      <c r="DUP125" s="191"/>
      <c r="DUQ125" s="186"/>
      <c r="DUR125" s="186"/>
      <c r="DUS125" s="176"/>
      <c r="DUT125" s="191"/>
      <c r="DUU125" s="186"/>
      <c r="DUV125" s="186"/>
      <c r="DUW125" s="176"/>
      <c r="DUX125" s="191"/>
      <c r="DUY125" s="186"/>
      <c r="DUZ125" s="186"/>
      <c r="DVA125" s="176"/>
      <c r="DVB125" s="191"/>
      <c r="DVC125" s="186"/>
      <c r="DVD125" s="186"/>
      <c r="DVE125" s="176"/>
      <c r="DVF125" s="191"/>
      <c r="DVG125" s="186"/>
      <c r="DVH125" s="186"/>
      <c r="DVI125" s="176"/>
      <c r="DVJ125" s="191"/>
      <c r="DVK125" s="186"/>
      <c r="DVL125" s="186"/>
      <c r="DVM125" s="176"/>
      <c r="DVN125" s="191"/>
      <c r="DVO125" s="186"/>
      <c r="DVP125" s="186"/>
      <c r="DVQ125" s="176"/>
      <c r="DVR125" s="191"/>
      <c r="DVS125" s="186"/>
      <c r="DVT125" s="186"/>
      <c r="DVU125" s="176"/>
      <c r="DVV125" s="191"/>
      <c r="DVW125" s="186"/>
      <c r="DVX125" s="186"/>
      <c r="DVY125" s="176"/>
      <c r="DVZ125" s="191"/>
      <c r="DWA125" s="186"/>
      <c r="DWB125" s="186"/>
      <c r="DWC125" s="176"/>
      <c r="DWD125" s="191"/>
      <c r="DWE125" s="186"/>
      <c r="DWF125" s="186"/>
      <c r="DWG125" s="176"/>
      <c r="DWH125" s="191"/>
      <c r="DWI125" s="186"/>
      <c r="DWJ125" s="186"/>
      <c r="DWK125" s="176"/>
      <c r="DWL125" s="191"/>
      <c r="DWM125" s="186"/>
      <c r="DWN125" s="186"/>
      <c r="DWO125" s="176"/>
      <c r="DWP125" s="191"/>
      <c r="DWQ125" s="186"/>
      <c r="DWR125" s="186"/>
      <c r="DWS125" s="176"/>
      <c r="DWT125" s="191"/>
      <c r="DWU125" s="186"/>
      <c r="DWV125" s="186"/>
      <c r="DWW125" s="176"/>
      <c r="DWX125" s="191"/>
      <c r="DWY125" s="186"/>
      <c r="DWZ125" s="186"/>
      <c r="DXA125" s="176"/>
      <c r="DXB125" s="191"/>
      <c r="DXC125" s="186"/>
      <c r="DXD125" s="186"/>
      <c r="DXE125" s="176"/>
      <c r="DXF125" s="191"/>
      <c r="DXG125" s="186"/>
      <c r="DXH125" s="186"/>
      <c r="DXI125" s="176"/>
      <c r="DXJ125" s="191"/>
      <c r="DXK125" s="186"/>
      <c r="DXL125" s="186"/>
      <c r="DXM125" s="176"/>
      <c r="DXN125" s="191"/>
      <c r="DXO125" s="186"/>
      <c r="DXP125" s="186"/>
      <c r="DXQ125" s="176"/>
      <c r="DXR125" s="191"/>
      <c r="DXS125" s="186"/>
      <c r="DXT125" s="186"/>
      <c r="DXU125" s="176"/>
      <c r="DXV125" s="191"/>
      <c r="DXW125" s="186"/>
      <c r="DXX125" s="186"/>
      <c r="DXY125" s="176"/>
      <c r="DXZ125" s="191"/>
      <c r="DYA125" s="186"/>
      <c r="DYB125" s="186"/>
      <c r="DYC125" s="176"/>
      <c r="DYD125" s="191"/>
      <c r="DYE125" s="186"/>
      <c r="DYF125" s="186"/>
      <c r="DYG125" s="176"/>
      <c r="DYH125" s="191"/>
      <c r="DYI125" s="186"/>
      <c r="DYJ125" s="186"/>
      <c r="DYK125" s="176"/>
      <c r="DYL125" s="191"/>
      <c r="DYM125" s="186"/>
      <c r="DYN125" s="186"/>
      <c r="DYO125" s="176"/>
      <c r="DYP125" s="191"/>
      <c r="DYQ125" s="186"/>
      <c r="DYR125" s="186"/>
      <c r="DYS125" s="176"/>
      <c r="DYT125" s="191"/>
      <c r="DYU125" s="186"/>
      <c r="DYV125" s="186"/>
      <c r="DYW125" s="176"/>
      <c r="DYX125" s="191"/>
      <c r="DYY125" s="186"/>
      <c r="DYZ125" s="186"/>
      <c r="DZA125" s="176"/>
      <c r="DZB125" s="191"/>
      <c r="DZC125" s="186"/>
      <c r="DZD125" s="186"/>
      <c r="DZE125" s="176"/>
      <c r="DZF125" s="191"/>
      <c r="DZG125" s="186"/>
      <c r="DZH125" s="186"/>
      <c r="DZI125" s="176"/>
      <c r="DZJ125" s="191"/>
      <c r="DZK125" s="186"/>
      <c r="DZL125" s="186"/>
      <c r="DZM125" s="176"/>
      <c r="DZN125" s="191"/>
      <c r="DZO125" s="186"/>
      <c r="DZP125" s="186"/>
      <c r="DZQ125" s="176"/>
      <c r="DZR125" s="191"/>
      <c r="DZS125" s="186"/>
      <c r="DZT125" s="186"/>
      <c r="DZU125" s="176"/>
      <c r="DZV125" s="191"/>
      <c r="DZW125" s="186"/>
      <c r="DZX125" s="186"/>
      <c r="DZY125" s="176"/>
      <c r="DZZ125" s="191"/>
      <c r="EAA125" s="186"/>
      <c r="EAB125" s="186"/>
      <c r="EAC125" s="176"/>
      <c r="EAD125" s="191"/>
      <c r="EAE125" s="186"/>
      <c r="EAF125" s="186"/>
      <c r="EAG125" s="176"/>
      <c r="EAH125" s="191"/>
      <c r="EAI125" s="186"/>
      <c r="EAJ125" s="186"/>
      <c r="EAK125" s="176"/>
      <c r="EAL125" s="191"/>
      <c r="EAM125" s="186"/>
      <c r="EAN125" s="186"/>
      <c r="EAO125" s="176"/>
      <c r="EAP125" s="191"/>
      <c r="EAQ125" s="186"/>
      <c r="EAR125" s="186"/>
      <c r="EAS125" s="176"/>
      <c r="EAT125" s="191"/>
      <c r="EAU125" s="186"/>
      <c r="EAV125" s="186"/>
      <c r="EAW125" s="176"/>
      <c r="EAX125" s="191"/>
      <c r="EAY125" s="186"/>
      <c r="EAZ125" s="186"/>
      <c r="EBA125" s="176"/>
      <c r="EBB125" s="191"/>
      <c r="EBC125" s="186"/>
      <c r="EBD125" s="186"/>
      <c r="EBE125" s="176"/>
      <c r="EBF125" s="191"/>
      <c r="EBG125" s="186"/>
      <c r="EBH125" s="186"/>
      <c r="EBI125" s="176"/>
      <c r="EBJ125" s="191"/>
      <c r="EBK125" s="186"/>
      <c r="EBL125" s="186"/>
      <c r="EBM125" s="176"/>
      <c r="EBN125" s="191"/>
      <c r="EBO125" s="186"/>
      <c r="EBP125" s="186"/>
      <c r="EBQ125" s="176"/>
      <c r="EBR125" s="191"/>
      <c r="EBS125" s="186"/>
      <c r="EBT125" s="186"/>
      <c r="EBU125" s="176"/>
      <c r="EBV125" s="191"/>
      <c r="EBW125" s="186"/>
      <c r="EBX125" s="186"/>
      <c r="EBY125" s="176"/>
      <c r="EBZ125" s="191"/>
      <c r="ECA125" s="186"/>
      <c r="ECB125" s="186"/>
      <c r="ECC125" s="176"/>
      <c r="ECD125" s="191"/>
      <c r="ECE125" s="186"/>
      <c r="ECF125" s="186"/>
      <c r="ECG125" s="176"/>
      <c r="ECH125" s="191"/>
      <c r="ECI125" s="186"/>
      <c r="ECJ125" s="186"/>
      <c r="ECK125" s="176"/>
      <c r="ECL125" s="191"/>
      <c r="ECM125" s="186"/>
      <c r="ECN125" s="186"/>
      <c r="ECO125" s="176"/>
      <c r="ECP125" s="191"/>
      <c r="ECQ125" s="186"/>
      <c r="ECR125" s="186"/>
      <c r="ECS125" s="176"/>
      <c r="ECT125" s="191"/>
      <c r="ECU125" s="186"/>
      <c r="ECV125" s="186"/>
      <c r="ECW125" s="176"/>
      <c r="ECX125" s="191"/>
      <c r="ECY125" s="186"/>
      <c r="ECZ125" s="186"/>
      <c r="EDA125" s="176"/>
      <c r="EDB125" s="191"/>
      <c r="EDC125" s="186"/>
      <c r="EDD125" s="186"/>
      <c r="EDE125" s="176"/>
      <c r="EDF125" s="191"/>
      <c r="EDG125" s="186"/>
      <c r="EDH125" s="186"/>
      <c r="EDI125" s="176"/>
      <c r="EDJ125" s="191"/>
      <c r="EDK125" s="186"/>
      <c r="EDL125" s="186"/>
      <c r="EDM125" s="176"/>
      <c r="EDN125" s="191"/>
      <c r="EDO125" s="186"/>
      <c r="EDP125" s="186"/>
      <c r="EDQ125" s="176"/>
      <c r="EDR125" s="191"/>
      <c r="EDS125" s="186"/>
      <c r="EDT125" s="186"/>
      <c r="EDU125" s="176"/>
      <c r="EDV125" s="191"/>
      <c r="EDW125" s="186"/>
      <c r="EDX125" s="186"/>
      <c r="EDY125" s="176"/>
      <c r="EDZ125" s="191"/>
      <c r="EEA125" s="186"/>
      <c r="EEB125" s="186"/>
      <c r="EEC125" s="176"/>
      <c r="EED125" s="191"/>
      <c r="EEE125" s="186"/>
      <c r="EEF125" s="186"/>
      <c r="EEG125" s="176"/>
      <c r="EEH125" s="191"/>
      <c r="EEI125" s="186"/>
      <c r="EEJ125" s="186"/>
      <c r="EEK125" s="176"/>
      <c r="EEL125" s="191"/>
      <c r="EEM125" s="186"/>
      <c r="EEN125" s="186"/>
      <c r="EEO125" s="176"/>
      <c r="EEP125" s="191"/>
      <c r="EEQ125" s="186"/>
      <c r="EER125" s="186"/>
      <c r="EES125" s="176"/>
      <c r="EET125" s="191"/>
      <c r="EEU125" s="186"/>
      <c r="EEV125" s="186"/>
      <c r="EEW125" s="176"/>
      <c r="EEX125" s="191"/>
      <c r="EEY125" s="186"/>
      <c r="EEZ125" s="186"/>
      <c r="EFA125" s="176"/>
      <c r="EFB125" s="191"/>
      <c r="EFC125" s="186"/>
      <c r="EFD125" s="186"/>
      <c r="EFE125" s="176"/>
      <c r="EFF125" s="191"/>
      <c r="EFG125" s="186"/>
      <c r="EFH125" s="186"/>
      <c r="EFI125" s="176"/>
      <c r="EFJ125" s="191"/>
      <c r="EFK125" s="186"/>
      <c r="EFL125" s="186"/>
      <c r="EFM125" s="176"/>
      <c r="EFN125" s="191"/>
      <c r="EFO125" s="186"/>
      <c r="EFP125" s="186"/>
      <c r="EFQ125" s="176"/>
      <c r="EFR125" s="191"/>
      <c r="EFS125" s="186"/>
      <c r="EFT125" s="186"/>
      <c r="EFU125" s="176"/>
      <c r="EFV125" s="191"/>
      <c r="EFW125" s="186"/>
      <c r="EFX125" s="186"/>
      <c r="EFY125" s="176"/>
      <c r="EFZ125" s="191"/>
      <c r="EGA125" s="186"/>
      <c r="EGB125" s="186"/>
      <c r="EGC125" s="176"/>
      <c r="EGD125" s="191"/>
      <c r="EGE125" s="186"/>
      <c r="EGF125" s="186"/>
      <c r="EGG125" s="176"/>
      <c r="EGH125" s="191"/>
      <c r="EGI125" s="186"/>
      <c r="EGJ125" s="186"/>
      <c r="EGK125" s="176"/>
      <c r="EGL125" s="191"/>
      <c r="EGM125" s="186"/>
      <c r="EGN125" s="186"/>
      <c r="EGO125" s="176"/>
      <c r="EGP125" s="191"/>
      <c r="EGQ125" s="186"/>
      <c r="EGR125" s="186"/>
      <c r="EGS125" s="176"/>
      <c r="EGT125" s="191"/>
      <c r="EGU125" s="186"/>
      <c r="EGV125" s="186"/>
      <c r="EGW125" s="176"/>
      <c r="EGX125" s="191"/>
      <c r="EGY125" s="186"/>
      <c r="EGZ125" s="186"/>
      <c r="EHA125" s="176"/>
      <c r="EHB125" s="191"/>
      <c r="EHC125" s="186"/>
      <c r="EHD125" s="186"/>
      <c r="EHE125" s="176"/>
      <c r="EHF125" s="191"/>
      <c r="EHG125" s="186"/>
      <c r="EHH125" s="186"/>
      <c r="EHI125" s="176"/>
      <c r="EHJ125" s="191"/>
      <c r="EHK125" s="186"/>
      <c r="EHL125" s="186"/>
      <c r="EHM125" s="176"/>
      <c r="EHN125" s="191"/>
      <c r="EHO125" s="186"/>
      <c r="EHP125" s="186"/>
      <c r="EHQ125" s="176"/>
      <c r="EHR125" s="191"/>
      <c r="EHS125" s="186"/>
      <c r="EHT125" s="186"/>
      <c r="EHU125" s="176"/>
      <c r="EHV125" s="191"/>
      <c r="EHW125" s="186"/>
      <c r="EHX125" s="186"/>
      <c r="EHY125" s="176"/>
      <c r="EHZ125" s="191"/>
      <c r="EIA125" s="186"/>
      <c r="EIB125" s="186"/>
      <c r="EIC125" s="176"/>
      <c r="EID125" s="191"/>
      <c r="EIE125" s="186"/>
      <c r="EIF125" s="186"/>
      <c r="EIG125" s="176"/>
      <c r="EIH125" s="191"/>
      <c r="EII125" s="186"/>
      <c r="EIJ125" s="186"/>
      <c r="EIK125" s="176"/>
      <c r="EIL125" s="191"/>
      <c r="EIM125" s="186"/>
      <c r="EIN125" s="186"/>
      <c r="EIO125" s="176"/>
      <c r="EIP125" s="191"/>
      <c r="EIQ125" s="186"/>
      <c r="EIR125" s="186"/>
      <c r="EIS125" s="176"/>
      <c r="EIT125" s="191"/>
      <c r="EIU125" s="186"/>
      <c r="EIV125" s="186"/>
      <c r="EIW125" s="176"/>
      <c r="EIX125" s="191"/>
      <c r="EIY125" s="186"/>
      <c r="EIZ125" s="186"/>
      <c r="EJA125" s="176"/>
      <c r="EJB125" s="191"/>
      <c r="EJC125" s="186"/>
      <c r="EJD125" s="186"/>
      <c r="EJE125" s="176"/>
      <c r="EJF125" s="191"/>
      <c r="EJG125" s="186"/>
      <c r="EJH125" s="186"/>
      <c r="EJI125" s="176"/>
      <c r="EJJ125" s="191"/>
      <c r="EJK125" s="186"/>
      <c r="EJL125" s="186"/>
      <c r="EJM125" s="176"/>
      <c r="EJN125" s="191"/>
      <c r="EJO125" s="186"/>
      <c r="EJP125" s="186"/>
      <c r="EJQ125" s="176"/>
      <c r="EJR125" s="191"/>
      <c r="EJS125" s="186"/>
      <c r="EJT125" s="186"/>
      <c r="EJU125" s="176"/>
      <c r="EJV125" s="191"/>
      <c r="EJW125" s="186"/>
      <c r="EJX125" s="186"/>
      <c r="EJY125" s="176"/>
      <c r="EJZ125" s="191"/>
      <c r="EKA125" s="186"/>
      <c r="EKB125" s="186"/>
      <c r="EKC125" s="176"/>
      <c r="EKD125" s="191"/>
      <c r="EKE125" s="186"/>
      <c r="EKF125" s="186"/>
      <c r="EKG125" s="176"/>
      <c r="EKH125" s="191"/>
      <c r="EKI125" s="186"/>
      <c r="EKJ125" s="186"/>
      <c r="EKK125" s="176"/>
      <c r="EKL125" s="191"/>
      <c r="EKM125" s="186"/>
      <c r="EKN125" s="186"/>
      <c r="EKO125" s="176"/>
      <c r="EKP125" s="191"/>
      <c r="EKQ125" s="186"/>
      <c r="EKR125" s="186"/>
      <c r="EKS125" s="176"/>
      <c r="EKT125" s="191"/>
      <c r="EKU125" s="186"/>
      <c r="EKV125" s="186"/>
      <c r="EKW125" s="176"/>
      <c r="EKX125" s="191"/>
      <c r="EKY125" s="186"/>
      <c r="EKZ125" s="186"/>
      <c r="ELA125" s="176"/>
      <c r="ELB125" s="191"/>
      <c r="ELC125" s="186"/>
      <c r="ELD125" s="186"/>
      <c r="ELE125" s="176"/>
      <c r="ELF125" s="191"/>
      <c r="ELG125" s="186"/>
      <c r="ELH125" s="186"/>
      <c r="ELI125" s="176"/>
      <c r="ELJ125" s="191"/>
      <c r="ELK125" s="186"/>
      <c r="ELL125" s="186"/>
      <c r="ELM125" s="176"/>
      <c r="ELN125" s="191"/>
      <c r="ELO125" s="186"/>
      <c r="ELP125" s="186"/>
      <c r="ELQ125" s="176"/>
      <c r="ELR125" s="191"/>
      <c r="ELS125" s="186"/>
      <c r="ELT125" s="186"/>
      <c r="ELU125" s="176"/>
      <c r="ELV125" s="191"/>
      <c r="ELW125" s="186"/>
      <c r="ELX125" s="186"/>
      <c r="ELY125" s="176"/>
      <c r="ELZ125" s="191"/>
      <c r="EMA125" s="186"/>
      <c r="EMB125" s="186"/>
      <c r="EMC125" s="176"/>
      <c r="EMD125" s="191"/>
      <c r="EME125" s="186"/>
      <c r="EMF125" s="186"/>
      <c r="EMG125" s="176"/>
      <c r="EMH125" s="191"/>
      <c r="EMI125" s="186"/>
      <c r="EMJ125" s="186"/>
      <c r="EMK125" s="176"/>
      <c r="EML125" s="191"/>
      <c r="EMM125" s="186"/>
      <c r="EMN125" s="186"/>
      <c r="EMO125" s="176"/>
      <c r="EMP125" s="191"/>
      <c r="EMQ125" s="186"/>
      <c r="EMR125" s="186"/>
      <c r="EMS125" s="176"/>
      <c r="EMT125" s="191"/>
      <c r="EMU125" s="186"/>
      <c r="EMV125" s="186"/>
      <c r="EMW125" s="176"/>
      <c r="EMX125" s="191"/>
      <c r="EMY125" s="186"/>
      <c r="EMZ125" s="186"/>
      <c r="ENA125" s="176"/>
      <c r="ENB125" s="191"/>
      <c r="ENC125" s="186"/>
      <c r="END125" s="186"/>
      <c r="ENE125" s="176"/>
      <c r="ENF125" s="191"/>
      <c r="ENG125" s="186"/>
      <c r="ENH125" s="186"/>
      <c r="ENI125" s="176"/>
      <c r="ENJ125" s="191"/>
      <c r="ENK125" s="186"/>
      <c r="ENL125" s="186"/>
      <c r="ENM125" s="176"/>
      <c r="ENN125" s="191"/>
      <c r="ENO125" s="186"/>
      <c r="ENP125" s="186"/>
      <c r="ENQ125" s="176"/>
      <c r="ENR125" s="191"/>
      <c r="ENS125" s="186"/>
      <c r="ENT125" s="186"/>
      <c r="ENU125" s="176"/>
      <c r="ENV125" s="191"/>
      <c r="ENW125" s="186"/>
      <c r="ENX125" s="186"/>
      <c r="ENY125" s="176"/>
      <c r="ENZ125" s="191"/>
      <c r="EOA125" s="186"/>
      <c r="EOB125" s="186"/>
      <c r="EOC125" s="176"/>
      <c r="EOD125" s="191"/>
      <c r="EOE125" s="186"/>
      <c r="EOF125" s="186"/>
      <c r="EOG125" s="176"/>
      <c r="EOH125" s="191"/>
      <c r="EOI125" s="186"/>
      <c r="EOJ125" s="186"/>
      <c r="EOK125" s="176"/>
      <c r="EOL125" s="191"/>
      <c r="EOM125" s="186"/>
      <c r="EON125" s="186"/>
      <c r="EOO125" s="176"/>
      <c r="EOP125" s="191"/>
      <c r="EOQ125" s="186"/>
      <c r="EOR125" s="186"/>
      <c r="EOS125" s="176"/>
      <c r="EOT125" s="191"/>
      <c r="EOU125" s="186"/>
      <c r="EOV125" s="186"/>
      <c r="EOW125" s="176"/>
      <c r="EOX125" s="191"/>
      <c r="EOY125" s="186"/>
      <c r="EOZ125" s="186"/>
      <c r="EPA125" s="176"/>
      <c r="EPB125" s="191"/>
      <c r="EPC125" s="186"/>
      <c r="EPD125" s="186"/>
      <c r="EPE125" s="176"/>
      <c r="EPF125" s="191"/>
      <c r="EPG125" s="186"/>
      <c r="EPH125" s="186"/>
      <c r="EPI125" s="176"/>
      <c r="EPJ125" s="191"/>
      <c r="EPK125" s="186"/>
      <c r="EPL125" s="186"/>
      <c r="EPM125" s="176"/>
      <c r="EPN125" s="191"/>
      <c r="EPO125" s="186"/>
      <c r="EPP125" s="186"/>
      <c r="EPQ125" s="176"/>
      <c r="EPR125" s="191"/>
      <c r="EPS125" s="186"/>
      <c r="EPT125" s="186"/>
      <c r="EPU125" s="176"/>
      <c r="EPV125" s="191"/>
      <c r="EPW125" s="186"/>
      <c r="EPX125" s="186"/>
      <c r="EPY125" s="176"/>
      <c r="EPZ125" s="191"/>
      <c r="EQA125" s="186"/>
      <c r="EQB125" s="186"/>
      <c r="EQC125" s="176"/>
      <c r="EQD125" s="191"/>
      <c r="EQE125" s="186"/>
      <c r="EQF125" s="186"/>
      <c r="EQG125" s="176"/>
      <c r="EQH125" s="191"/>
      <c r="EQI125" s="186"/>
      <c r="EQJ125" s="186"/>
      <c r="EQK125" s="176"/>
      <c r="EQL125" s="191"/>
      <c r="EQM125" s="186"/>
      <c r="EQN125" s="186"/>
      <c r="EQO125" s="176"/>
      <c r="EQP125" s="191"/>
      <c r="EQQ125" s="186"/>
      <c r="EQR125" s="186"/>
      <c r="EQS125" s="176"/>
      <c r="EQT125" s="191"/>
      <c r="EQU125" s="186"/>
      <c r="EQV125" s="186"/>
      <c r="EQW125" s="176"/>
      <c r="EQX125" s="191"/>
      <c r="EQY125" s="186"/>
      <c r="EQZ125" s="186"/>
      <c r="ERA125" s="176"/>
      <c r="ERB125" s="191"/>
      <c r="ERC125" s="186"/>
      <c r="ERD125" s="186"/>
      <c r="ERE125" s="176"/>
      <c r="ERF125" s="191"/>
      <c r="ERG125" s="186"/>
      <c r="ERH125" s="186"/>
      <c r="ERI125" s="176"/>
      <c r="ERJ125" s="191"/>
      <c r="ERK125" s="186"/>
      <c r="ERL125" s="186"/>
      <c r="ERM125" s="176"/>
      <c r="ERN125" s="191"/>
      <c r="ERO125" s="186"/>
      <c r="ERP125" s="186"/>
      <c r="ERQ125" s="176"/>
      <c r="ERR125" s="191"/>
      <c r="ERS125" s="186"/>
      <c r="ERT125" s="186"/>
      <c r="ERU125" s="176"/>
      <c r="ERV125" s="191"/>
      <c r="ERW125" s="186"/>
      <c r="ERX125" s="186"/>
      <c r="ERY125" s="176"/>
      <c r="ERZ125" s="191"/>
      <c r="ESA125" s="186"/>
      <c r="ESB125" s="186"/>
      <c r="ESC125" s="176"/>
      <c r="ESD125" s="191"/>
      <c r="ESE125" s="186"/>
      <c r="ESF125" s="186"/>
      <c r="ESG125" s="176"/>
      <c r="ESH125" s="191"/>
      <c r="ESI125" s="186"/>
      <c r="ESJ125" s="186"/>
      <c r="ESK125" s="176"/>
      <c r="ESL125" s="191"/>
      <c r="ESM125" s="186"/>
      <c r="ESN125" s="186"/>
      <c r="ESO125" s="176"/>
      <c r="ESP125" s="191"/>
      <c r="ESQ125" s="186"/>
      <c r="ESR125" s="186"/>
      <c r="ESS125" s="176"/>
      <c r="EST125" s="191"/>
      <c r="ESU125" s="186"/>
      <c r="ESV125" s="186"/>
      <c r="ESW125" s="176"/>
      <c r="ESX125" s="191"/>
      <c r="ESY125" s="186"/>
      <c r="ESZ125" s="186"/>
      <c r="ETA125" s="176"/>
      <c r="ETB125" s="191"/>
      <c r="ETC125" s="186"/>
      <c r="ETD125" s="186"/>
      <c r="ETE125" s="176"/>
      <c r="ETF125" s="191"/>
      <c r="ETG125" s="186"/>
      <c r="ETH125" s="186"/>
      <c r="ETI125" s="176"/>
      <c r="ETJ125" s="191"/>
      <c r="ETK125" s="186"/>
      <c r="ETL125" s="186"/>
      <c r="ETM125" s="176"/>
      <c r="ETN125" s="191"/>
      <c r="ETO125" s="186"/>
      <c r="ETP125" s="186"/>
      <c r="ETQ125" s="176"/>
      <c r="ETR125" s="191"/>
      <c r="ETS125" s="186"/>
      <c r="ETT125" s="186"/>
      <c r="ETU125" s="176"/>
      <c r="ETV125" s="191"/>
      <c r="ETW125" s="186"/>
      <c r="ETX125" s="186"/>
      <c r="ETY125" s="176"/>
      <c r="ETZ125" s="191"/>
      <c r="EUA125" s="186"/>
      <c r="EUB125" s="186"/>
      <c r="EUC125" s="176"/>
      <c r="EUD125" s="191"/>
      <c r="EUE125" s="186"/>
      <c r="EUF125" s="186"/>
      <c r="EUG125" s="176"/>
      <c r="EUH125" s="191"/>
      <c r="EUI125" s="186"/>
      <c r="EUJ125" s="186"/>
      <c r="EUK125" s="176"/>
      <c r="EUL125" s="191"/>
      <c r="EUM125" s="186"/>
      <c r="EUN125" s="186"/>
      <c r="EUO125" s="176"/>
      <c r="EUP125" s="191"/>
      <c r="EUQ125" s="186"/>
      <c r="EUR125" s="186"/>
      <c r="EUS125" s="176"/>
      <c r="EUT125" s="191"/>
      <c r="EUU125" s="186"/>
      <c r="EUV125" s="186"/>
      <c r="EUW125" s="176"/>
      <c r="EUX125" s="191"/>
      <c r="EUY125" s="186"/>
      <c r="EUZ125" s="186"/>
      <c r="EVA125" s="176"/>
      <c r="EVB125" s="191"/>
      <c r="EVC125" s="186"/>
      <c r="EVD125" s="186"/>
      <c r="EVE125" s="176"/>
      <c r="EVF125" s="191"/>
      <c r="EVG125" s="186"/>
      <c r="EVH125" s="186"/>
      <c r="EVI125" s="176"/>
      <c r="EVJ125" s="191"/>
      <c r="EVK125" s="186"/>
      <c r="EVL125" s="186"/>
      <c r="EVM125" s="176"/>
      <c r="EVN125" s="191"/>
      <c r="EVO125" s="186"/>
      <c r="EVP125" s="186"/>
      <c r="EVQ125" s="176"/>
      <c r="EVR125" s="191"/>
      <c r="EVS125" s="186"/>
      <c r="EVT125" s="186"/>
      <c r="EVU125" s="176"/>
      <c r="EVV125" s="191"/>
      <c r="EVW125" s="186"/>
      <c r="EVX125" s="186"/>
      <c r="EVY125" s="176"/>
      <c r="EVZ125" s="191"/>
      <c r="EWA125" s="186"/>
      <c r="EWB125" s="186"/>
      <c r="EWC125" s="176"/>
      <c r="EWD125" s="191"/>
      <c r="EWE125" s="186"/>
      <c r="EWF125" s="186"/>
      <c r="EWG125" s="176"/>
      <c r="EWH125" s="191"/>
      <c r="EWI125" s="186"/>
      <c r="EWJ125" s="186"/>
      <c r="EWK125" s="176"/>
      <c r="EWL125" s="191"/>
      <c r="EWM125" s="186"/>
      <c r="EWN125" s="186"/>
      <c r="EWO125" s="176"/>
      <c r="EWP125" s="191"/>
      <c r="EWQ125" s="186"/>
      <c r="EWR125" s="186"/>
      <c r="EWS125" s="176"/>
      <c r="EWT125" s="191"/>
      <c r="EWU125" s="186"/>
      <c r="EWV125" s="186"/>
      <c r="EWW125" s="176"/>
      <c r="EWX125" s="191"/>
      <c r="EWY125" s="186"/>
      <c r="EWZ125" s="186"/>
      <c r="EXA125" s="176"/>
      <c r="EXB125" s="191"/>
      <c r="EXC125" s="186"/>
      <c r="EXD125" s="186"/>
      <c r="EXE125" s="176"/>
      <c r="EXF125" s="191"/>
      <c r="EXG125" s="186"/>
      <c r="EXH125" s="186"/>
      <c r="EXI125" s="176"/>
      <c r="EXJ125" s="191"/>
      <c r="EXK125" s="186"/>
      <c r="EXL125" s="186"/>
      <c r="EXM125" s="176"/>
      <c r="EXN125" s="191"/>
      <c r="EXO125" s="186"/>
      <c r="EXP125" s="186"/>
      <c r="EXQ125" s="176"/>
      <c r="EXR125" s="191"/>
      <c r="EXS125" s="186"/>
      <c r="EXT125" s="186"/>
      <c r="EXU125" s="176"/>
      <c r="EXV125" s="191"/>
      <c r="EXW125" s="186"/>
      <c r="EXX125" s="186"/>
      <c r="EXY125" s="176"/>
      <c r="EXZ125" s="191"/>
      <c r="EYA125" s="186"/>
      <c r="EYB125" s="186"/>
      <c r="EYC125" s="176"/>
      <c r="EYD125" s="191"/>
      <c r="EYE125" s="186"/>
      <c r="EYF125" s="186"/>
      <c r="EYG125" s="176"/>
      <c r="EYH125" s="191"/>
      <c r="EYI125" s="186"/>
      <c r="EYJ125" s="186"/>
      <c r="EYK125" s="176"/>
      <c r="EYL125" s="191"/>
      <c r="EYM125" s="186"/>
      <c r="EYN125" s="186"/>
      <c r="EYO125" s="176"/>
      <c r="EYP125" s="191"/>
      <c r="EYQ125" s="186"/>
      <c r="EYR125" s="186"/>
      <c r="EYS125" s="176"/>
      <c r="EYT125" s="191"/>
      <c r="EYU125" s="186"/>
      <c r="EYV125" s="186"/>
      <c r="EYW125" s="176"/>
      <c r="EYX125" s="191"/>
      <c r="EYY125" s="186"/>
      <c r="EYZ125" s="186"/>
      <c r="EZA125" s="176"/>
      <c r="EZB125" s="191"/>
      <c r="EZC125" s="186"/>
      <c r="EZD125" s="186"/>
      <c r="EZE125" s="176"/>
      <c r="EZF125" s="191"/>
      <c r="EZG125" s="186"/>
      <c r="EZH125" s="186"/>
      <c r="EZI125" s="176"/>
      <c r="EZJ125" s="191"/>
      <c r="EZK125" s="186"/>
      <c r="EZL125" s="186"/>
      <c r="EZM125" s="176"/>
      <c r="EZN125" s="191"/>
      <c r="EZO125" s="186"/>
      <c r="EZP125" s="186"/>
      <c r="EZQ125" s="176"/>
      <c r="EZR125" s="191"/>
      <c r="EZS125" s="186"/>
      <c r="EZT125" s="186"/>
      <c r="EZU125" s="176"/>
      <c r="EZV125" s="191"/>
      <c r="EZW125" s="186"/>
      <c r="EZX125" s="186"/>
      <c r="EZY125" s="176"/>
      <c r="EZZ125" s="191"/>
      <c r="FAA125" s="186"/>
      <c r="FAB125" s="186"/>
      <c r="FAC125" s="176"/>
      <c r="FAD125" s="191"/>
      <c r="FAE125" s="186"/>
      <c r="FAF125" s="186"/>
      <c r="FAG125" s="176"/>
      <c r="FAH125" s="191"/>
      <c r="FAI125" s="186"/>
      <c r="FAJ125" s="186"/>
      <c r="FAK125" s="176"/>
      <c r="FAL125" s="191"/>
      <c r="FAM125" s="186"/>
      <c r="FAN125" s="186"/>
      <c r="FAO125" s="176"/>
      <c r="FAP125" s="191"/>
      <c r="FAQ125" s="186"/>
      <c r="FAR125" s="186"/>
      <c r="FAS125" s="176"/>
      <c r="FAT125" s="191"/>
      <c r="FAU125" s="186"/>
      <c r="FAV125" s="186"/>
      <c r="FAW125" s="176"/>
      <c r="FAX125" s="191"/>
      <c r="FAY125" s="186"/>
      <c r="FAZ125" s="186"/>
      <c r="FBA125" s="176"/>
      <c r="FBB125" s="191"/>
      <c r="FBC125" s="186"/>
      <c r="FBD125" s="186"/>
      <c r="FBE125" s="176"/>
      <c r="FBF125" s="191"/>
      <c r="FBG125" s="186"/>
      <c r="FBH125" s="186"/>
      <c r="FBI125" s="176"/>
      <c r="FBJ125" s="191"/>
      <c r="FBK125" s="186"/>
      <c r="FBL125" s="186"/>
      <c r="FBM125" s="176"/>
      <c r="FBN125" s="191"/>
      <c r="FBO125" s="186"/>
      <c r="FBP125" s="186"/>
      <c r="FBQ125" s="176"/>
      <c r="FBR125" s="191"/>
      <c r="FBS125" s="186"/>
      <c r="FBT125" s="186"/>
      <c r="FBU125" s="176"/>
      <c r="FBV125" s="191"/>
      <c r="FBW125" s="186"/>
      <c r="FBX125" s="186"/>
      <c r="FBY125" s="176"/>
      <c r="FBZ125" s="191"/>
      <c r="FCA125" s="186"/>
      <c r="FCB125" s="186"/>
      <c r="FCC125" s="176"/>
      <c r="FCD125" s="191"/>
      <c r="FCE125" s="186"/>
      <c r="FCF125" s="186"/>
      <c r="FCG125" s="176"/>
      <c r="FCH125" s="191"/>
      <c r="FCI125" s="186"/>
      <c r="FCJ125" s="186"/>
      <c r="FCK125" s="176"/>
      <c r="FCL125" s="191"/>
      <c r="FCM125" s="186"/>
      <c r="FCN125" s="186"/>
      <c r="FCO125" s="176"/>
      <c r="FCP125" s="191"/>
      <c r="FCQ125" s="186"/>
      <c r="FCR125" s="186"/>
      <c r="FCS125" s="176"/>
      <c r="FCT125" s="191"/>
      <c r="FCU125" s="186"/>
      <c r="FCV125" s="186"/>
      <c r="FCW125" s="176"/>
      <c r="FCX125" s="191"/>
      <c r="FCY125" s="186"/>
      <c r="FCZ125" s="186"/>
      <c r="FDA125" s="176"/>
      <c r="FDB125" s="191"/>
      <c r="FDC125" s="186"/>
      <c r="FDD125" s="186"/>
      <c r="FDE125" s="176"/>
      <c r="FDF125" s="191"/>
      <c r="FDG125" s="186"/>
      <c r="FDH125" s="186"/>
      <c r="FDI125" s="176"/>
      <c r="FDJ125" s="191"/>
      <c r="FDK125" s="186"/>
      <c r="FDL125" s="186"/>
      <c r="FDM125" s="176"/>
      <c r="FDN125" s="191"/>
      <c r="FDO125" s="186"/>
      <c r="FDP125" s="186"/>
      <c r="FDQ125" s="176"/>
      <c r="FDR125" s="191"/>
      <c r="FDS125" s="186"/>
      <c r="FDT125" s="186"/>
      <c r="FDU125" s="176"/>
      <c r="FDV125" s="191"/>
      <c r="FDW125" s="186"/>
      <c r="FDX125" s="186"/>
      <c r="FDY125" s="176"/>
      <c r="FDZ125" s="191"/>
      <c r="FEA125" s="186"/>
      <c r="FEB125" s="186"/>
      <c r="FEC125" s="176"/>
      <c r="FED125" s="191"/>
      <c r="FEE125" s="186"/>
      <c r="FEF125" s="186"/>
      <c r="FEG125" s="176"/>
      <c r="FEH125" s="191"/>
      <c r="FEI125" s="186"/>
      <c r="FEJ125" s="186"/>
      <c r="FEK125" s="176"/>
      <c r="FEL125" s="191"/>
      <c r="FEM125" s="186"/>
      <c r="FEN125" s="186"/>
      <c r="FEO125" s="176"/>
      <c r="FEP125" s="191"/>
      <c r="FEQ125" s="186"/>
      <c r="FER125" s="186"/>
      <c r="FES125" s="176"/>
      <c r="FET125" s="191"/>
      <c r="FEU125" s="186"/>
      <c r="FEV125" s="186"/>
      <c r="FEW125" s="176"/>
      <c r="FEX125" s="191"/>
      <c r="FEY125" s="186"/>
      <c r="FEZ125" s="186"/>
      <c r="FFA125" s="176"/>
      <c r="FFB125" s="191"/>
      <c r="FFC125" s="186"/>
      <c r="FFD125" s="186"/>
      <c r="FFE125" s="176"/>
      <c r="FFF125" s="191"/>
      <c r="FFG125" s="186"/>
      <c r="FFH125" s="186"/>
      <c r="FFI125" s="176"/>
      <c r="FFJ125" s="191"/>
      <c r="FFK125" s="186"/>
      <c r="FFL125" s="186"/>
      <c r="FFM125" s="176"/>
      <c r="FFN125" s="191"/>
      <c r="FFO125" s="186"/>
      <c r="FFP125" s="186"/>
      <c r="FFQ125" s="176"/>
      <c r="FFR125" s="191"/>
      <c r="FFS125" s="186"/>
      <c r="FFT125" s="186"/>
      <c r="FFU125" s="176"/>
      <c r="FFV125" s="191"/>
      <c r="FFW125" s="186"/>
      <c r="FFX125" s="186"/>
      <c r="FFY125" s="176"/>
      <c r="FFZ125" s="191"/>
      <c r="FGA125" s="186"/>
      <c r="FGB125" s="186"/>
      <c r="FGC125" s="176"/>
      <c r="FGD125" s="191"/>
      <c r="FGE125" s="186"/>
      <c r="FGF125" s="186"/>
      <c r="FGG125" s="176"/>
      <c r="FGH125" s="191"/>
      <c r="FGI125" s="186"/>
      <c r="FGJ125" s="186"/>
      <c r="FGK125" s="176"/>
      <c r="FGL125" s="191"/>
      <c r="FGM125" s="186"/>
      <c r="FGN125" s="186"/>
      <c r="FGO125" s="176"/>
      <c r="FGP125" s="191"/>
      <c r="FGQ125" s="186"/>
      <c r="FGR125" s="186"/>
      <c r="FGS125" s="176"/>
      <c r="FGT125" s="191"/>
      <c r="FGU125" s="186"/>
      <c r="FGV125" s="186"/>
      <c r="FGW125" s="176"/>
      <c r="FGX125" s="191"/>
      <c r="FGY125" s="186"/>
      <c r="FGZ125" s="186"/>
      <c r="FHA125" s="176"/>
      <c r="FHB125" s="191"/>
      <c r="FHC125" s="186"/>
      <c r="FHD125" s="186"/>
      <c r="FHE125" s="176"/>
      <c r="FHF125" s="191"/>
      <c r="FHG125" s="186"/>
      <c r="FHH125" s="186"/>
      <c r="FHI125" s="176"/>
      <c r="FHJ125" s="191"/>
      <c r="FHK125" s="186"/>
      <c r="FHL125" s="186"/>
      <c r="FHM125" s="176"/>
      <c r="FHN125" s="191"/>
      <c r="FHO125" s="186"/>
      <c r="FHP125" s="186"/>
      <c r="FHQ125" s="176"/>
      <c r="FHR125" s="191"/>
      <c r="FHS125" s="186"/>
      <c r="FHT125" s="186"/>
      <c r="FHU125" s="176"/>
      <c r="FHV125" s="191"/>
      <c r="FHW125" s="186"/>
      <c r="FHX125" s="186"/>
      <c r="FHY125" s="176"/>
      <c r="FHZ125" s="191"/>
      <c r="FIA125" s="186"/>
      <c r="FIB125" s="186"/>
      <c r="FIC125" s="176"/>
      <c r="FID125" s="191"/>
      <c r="FIE125" s="186"/>
      <c r="FIF125" s="186"/>
      <c r="FIG125" s="176"/>
      <c r="FIH125" s="191"/>
      <c r="FII125" s="186"/>
      <c r="FIJ125" s="186"/>
      <c r="FIK125" s="176"/>
      <c r="FIL125" s="191"/>
      <c r="FIM125" s="186"/>
      <c r="FIN125" s="186"/>
      <c r="FIO125" s="176"/>
      <c r="FIP125" s="191"/>
      <c r="FIQ125" s="186"/>
      <c r="FIR125" s="186"/>
      <c r="FIS125" s="176"/>
      <c r="FIT125" s="191"/>
      <c r="FIU125" s="186"/>
      <c r="FIV125" s="186"/>
      <c r="FIW125" s="176"/>
      <c r="FIX125" s="191"/>
      <c r="FIY125" s="186"/>
      <c r="FIZ125" s="186"/>
      <c r="FJA125" s="176"/>
      <c r="FJB125" s="191"/>
      <c r="FJC125" s="186"/>
      <c r="FJD125" s="186"/>
      <c r="FJE125" s="176"/>
      <c r="FJF125" s="191"/>
      <c r="FJG125" s="186"/>
      <c r="FJH125" s="186"/>
      <c r="FJI125" s="176"/>
      <c r="FJJ125" s="191"/>
      <c r="FJK125" s="186"/>
      <c r="FJL125" s="186"/>
      <c r="FJM125" s="176"/>
      <c r="FJN125" s="191"/>
      <c r="FJO125" s="186"/>
      <c r="FJP125" s="186"/>
      <c r="FJQ125" s="176"/>
      <c r="FJR125" s="191"/>
      <c r="FJS125" s="186"/>
      <c r="FJT125" s="186"/>
      <c r="FJU125" s="176"/>
      <c r="FJV125" s="191"/>
      <c r="FJW125" s="186"/>
      <c r="FJX125" s="186"/>
      <c r="FJY125" s="176"/>
      <c r="FJZ125" s="191"/>
      <c r="FKA125" s="186"/>
      <c r="FKB125" s="186"/>
      <c r="FKC125" s="176"/>
      <c r="FKD125" s="191"/>
      <c r="FKE125" s="186"/>
      <c r="FKF125" s="186"/>
      <c r="FKG125" s="176"/>
      <c r="FKH125" s="191"/>
      <c r="FKI125" s="186"/>
      <c r="FKJ125" s="186"/>
      <c r="FKK125" s="176"/>
      <c r="FKL125" s="191"/>
      <c r="FKM125" s="186"/>
      <c r="FKN125" s="186"/>
      <c r="FKO125" s="176"/>
      <c r="FKP125" s="191"/>
      <c r="FKQ125" s="186"/>
      <c r="FKR125" s="186"/>
      <c r="FKS125" s="176"/>
      <c r="FKT125" s="191"/>
      <c r="FKU125" s="186"/>
      <c r="FKV125" s="186"/>
      <c r="FKW125" s="176"/>
      <c r="FKX125" s="191"/>
      <c r="FKY125" s="186"/>
      <c r="FKZ125" s="186"/>
      <c r="FLA125" s="176"/>
      <c r="FLB125" s="191"/>
      <c r="FLC125" s="186"/>
      <c r="FLD125" s="186"/>
      <c r="FLE125" s="176"/>
      <c r="FLF125" s="191"/>
      <c r="FLG125" s="186"/>
      <c r="FLH125" s="186"/>
      <c r="FLI125" s="176"/>
      <c r="FLJ125" s="191"/>
      <c r="FLK125" s="186"/>
      <c r="FLL125" s="186"/>
      <c r="FLM125" s="176"/>
      <c r="FLN125" s="191"/>
      <c r="FLO125" s="186"/>
      <c r="FLP125" s="186"/>
      <c r="FLQ125" s="176"/>
      <c r="FLR125" s="191"/>
      <c r="FLS125" s="186"/>
      <c r="FLT125" s="186"/>
      <c r="FLU125" s="176"/>
      <c r="FLV125" s="191"/>
      <c r="FLW125" s="186"/>
      <c r="FLX125" s="186"/>
      <c r="FLY125" s="176"/>
      <c r="FLZ125" s="191"/>
      <c r="FMA125" s="186"/>
      <c r="FMB125" s="186"/>
      <c r="FMC125" s="176"/>
      <c r="FMD125" s="191"/>
      <c r="FME125" s="186"/>
      <c r="FMF125" s="186"/>
      <c r="FMG125" s="176"/>
      <c r="FMH125" s="191"/>
      <c r="FMI125" s="186"/>
      <c r="FMJ125" s="186"/>
      <c r="FMK125" s="176"/>
      <c r="FML125" s="191"/>
      <c r="FMM125" s="186"/>
      <c r="FMN125" s="186"/>
      <c r="FMO125" s="176"/>
      <c r="FMP125" s="191"/>
      <c r="FMQ125" s="186"/>
      <c r="FMR125" s="186"/>
      <c r="FMS125" s="176"/>
      <c r="FMT125" s="191"/>
      <c r="FMU125" s="186"/>
      <c r="FMV125" s="186"/>
      <c r="FMW125" s="176"/>
      <c r="FMX125" s="191"/>
      <c r="FMY125" s="186"/>
      <c r="FMZ125" s="186"/>
      <c r="FNA125" s="176"/>
      <c r="FNB125" s="191"/>
      <c r="FNC125" s="186"/>
      <c r="FND125" s="186"/>
      <c r="FNE125" s="176"/>
      <c r="FNF125" s="191"/>
      <c r="FNG125" s="186"/>
      <c r="FNH125" s="186"/>
      <c r="FNI125" s="176"/>
      <c r="FNJ125" s="191"/>
      <c r="FNK125" s="186"/>
      <c r="FNL125" s="186"/>
      <c r="FNM125" s="176"/>
      <c r="FNN125" s="191"/>
      <c r="FNO125" s="186"/>
      <c r="FNP125" s="186"/>
      <c r="FNQ125" s="176"/>
      <c r="FNR125" s="191"/>
      <c r="FNS125" s="186"/>
      <c r="FNT125" s="186"/>
      <c r="FNU125" s="176"/>
      <c r="FNV125" s="191"/>
      <c r="FNW125" s="186"/>
      <c r="FNX125" s="186"/>
      <c r="FNY125" s="176"/>
      <c r="FNZ125" s="191"/>
      <c r="FOA125" s="186"/>
      <c r="FOB125" s="186"/>
      <c r="FOC125" s="176"/>
      <c r="FOD125" s="191"/>
      <c r="FOE125" s="186"/>
      <c r="FOF125" s="186"/>
      <c r="FOG125" s="176"/>
      <c r="FOH125" s="191"/>
      <c r="FOI125" s="186"/>
      <c r="FOJ125" s="186"/>
      <c r="FOK125" s="176"/>
      <c r="FOL125" s="191"/>
      <c r="FOM125" s="186"/>
      <c r="FON125" s="186"/>
      <c r="FOO125" s="176"/>
      <c r="FOP125" s="191"/>
      <c r="FOQ125" s="186"/>
      <c r="FOR125" s="186"/>
      <c r="FOS125" s="176"/>
      <c r="FOT125" s="191"/>
      <c r="FOU125" s="186"/>
      <c r="FOV125" s="186"/>
      <c r="FOW125" s="176"/>
      <c r="FOX125" s="191"/>
      <c r="FOY125" s="186"/>
      <c r="FOZ125" s="186"/>
      <c r="FPA125" s="176"/>
      <c r="FPB125" s="191"/>
      <c r="FPC125" s="186"/>
      <c r="FPD125" s="186"/>
      <c r="FPE125" s="176"/>
      <c r="FPF125" s="191"/>
      <c r="FPG125" s="186"/>
      <c r="FPH125" s="186"/>
      <c r="FPI125" s="176"/>
      <c r="FPJ125" s="191"/>
      <c r="FPK125" s="186"/>
      <c r="FPL125" s="186"/>
      <c r="FPM125" s="176"/>
      <c r="FPN125" s="191"/>
      <c r="FPO125" s="186"/>
      <c r="FPP125" s="186"/>
      <c r="FPQ125" s="176"/>
      <c r="FPR125" s="191"/>
      <c r="FPS125" s="186"/>
      <c r="FPT125" s="186"/>
      <c r="FPU125" s="176"/>
      <c r="FPV125" s="191"/>
      <c r="FPW125" s="186"/>
      <c r="FPX125" s="186"/>
      <c r="FPY125" s="176"/>
      <c r="FPZ125" s="191"/>
      <c r="FQA125" s="186"/>
      <c r="FQB125" s="186"/>
      <c r="FQC125" s="176"/>
      <c r="FQD125" s="191"/>
      <c r="FQE125" s="186"/>
      <c r="FQF125" s="186"/>
      <c r="FQG125" s="176"/>
      <c r="FQH125" s="191"/>
      <c r="FQI125" s="186"/>
      <c r="FQJ125" s="186"/>
      <c r="FQK125" s="176"/>
      <c r="FQL125" s="191"/>
      <c r="FQM125" s="186"/>
      <c r="FQN125" s="186"/>
      <c r="FQO125" s="176"/>
      <c r="FQP125" s="191"/>
      <c r="FQQ125" s="186"/>
      <c r="FQR125" s="186"/>
      <c r="FQS125" s="176"/>
      <c r="FQT125" s="191"/>
      <c r="FQU125" s="186"/>
      <c r="FQV125" s="186"/>
      <c r="FQW125" s="176"/>
      <c r="FQX125" s="191"/>
      <c r="FQY125" s="186"/>
      <c r="FQZ125" s="186"/>
      <c r="FRA125" s="176"/>
      <c r="FRB125" s="191"/>
      <c r="FRC125" s="186"/>
      <c r="FRD125" s="186"/>
      <c r="FRE125" s="176"/>
      <c r="FRF125" s="191"/>
      <c r="FRG125" s="186"/>
      <c r="FRH125" s="186"/>
      <c r="FRI125" s="176"/>
      <c r="FRJ125" s="191"/>
      <c r="FRK125" s="186"/>
      <c r="FRL125" s="186"/>
      <c r="FRM125" s="176"/>
      <c r="FRN125" s="191"/>
      <c r="FRO125" s="186"/>
      <c r="FRP125" s="186"/>
      <c r="FRQ125" s="176"/>
      <c r="FRR125" s="191"/>
      <c r="FRS125" s="186"/>
      <c r="FRT125" s="186"/>
      <c r="FRU125" s="176"/>
      <c r="FRV125" s="191"/>
      <c r="FRW125" s="186"/>
      <c r="FRX125" s="186"/>
      <c r="FRY125" s="176"/>
      <c r="FRZ125" s="191"/>
      <c r="FSA125" s="186"/>
      <c r="FSB125" s="186"/>
      <c r="FSC125" s="176"/>
      <c r="FSD125" s="191"/>
      <c r="FSE125" s="186"/>
      <c r="FSF125" s="186"/>
      <c r="FSG125" s="176"/>
      <c r="FSH125" s="191"/>
      <c r="FSI125" s="186"/>
      <c r="FSJ125" s="186"/>
      <c r="FSK125" s="176"/>
      <c r="FSL125" s="191"/>
      <c r="FSM125" s="186"/>
      <c r="FSN125" s="186"/>
      <c r="FSO125" s="176"/>
      <c r="FSP125" s="191"/>
      <c r="FSQ125" s="186"/>
      <c r="FSR125" s="186"/>
      <c r="FSS125" s="176"/>
      <c r="FST125" s="191"/>
      <c r="FSU125" s="186"/>
      <c r="FSV125" s="186"/>
      <c r="FSW125" s="176"/>
      <c r="FSX125" s="191"/>
      <c r="FSY125" s="186"/>
      <c r="FSZ125" s="186"/>
      <c r="FTA125" s="176"/>
      <c r="FTB125" s="191"/>
      <c r="FTC125" s="186"/>
      <c r="FTD125" s="186"/>
      <c r="FTE125" s="176"/>
      <c r="FTF125" s="191"/>
      <c r="FTG125" s="186"/>
      <c r="FTH125" s="186"/>
      <c r="FTI125" s="176"/>
      <c r="FTJ125" s="191"/>
      <c r="FTK125" s="186"/>
      <c r="FTL125" s="186"/>
      <c r="FTM125" s="176"/>
      <c r="FTN125" s="191"/>
      <c r="FTO125" s="186"/>
      <c r="FTP125" s="186"/>
      <c r="FTQ125" s="176"/>
      <c r="FTR125" s="191"/>
      <c r="FTS125" s="186"/>
      <c r="FTT125" s="186"/>
      <c r="FTU125" s="176"/>
      <c r="FTV125" s="191"/>
      <c r="FTW125" s="186"/>
      <c r="FTX125" s="186"/>
      <c r="FTY125" s="176"/>
      <c r="FTZ125" s="191"/>
      <c r="FUA125" s="186"/>
      <c r="FUB125" s="186"/>
      <c r="FUC125" s="176"/>
      <c r="FUD125" s="191"/>
      <c r="FUE125" s="186"/>
      <c r="FUF125" s="186"/>
      <c r="FUG125" s="176"/>
      <c r="FUH125" s="191"/>
      <c r="FUI125" s="186"/>
      <c r="FUJ125" s="186"/>
      <c r="FUK125" s="176"/>
      <c r="FUL125" s="191"/>
      <c r="FUM125" s="186"/>
      <c r="FUN125" s="186"/>
      <c r="FUO125" s="176"/>
      <c r="FUP125" s="191"/>
      <c r="FUQ125" s="186"/>
      <c r="FUR125" s="186"/>
      <c r="FUS125" s="176"/>
      <c r="FUT125" s="191"/>
      <c r="FUU125" s="186"/>
      <c r="FUV125" s="186"/>
      <c r="FUW125" s="176"/>
      <c r="FUX125" s="191"/>
      <c r="FUY125" s="186"/>
      <c r="FUZ125" s="186"/>
      <c r="FVA125" s="176"/>
      <c r="FVB125" s="191"/>
      <c r="FVC125" s="186"/>
      <c r="FVD125" s="186"/>
      <c r="FVE125" s="176"/>
      <c r="FVF125" s="191"/>
      <c r="FVG125" s="186"/>
      <c r="FVH125" s="186"/>
      <c r="FVI125" s="176"/>
      <c r="FVJ125" s="191"/>
      <c r="FVK125" s="186"/>
      <c r="FVL125" s="186"/>
      <c r="FVM125" s="176"/>
      <c r="FVN125" s="191"/>
      <c r="FVO125" s="186"/>
      <c r="FVP125" s="186"/>
      <c r="FVQ125" s="176"/>
      <c r="FVR125" s="191"/>
      <c r="FVS125" s="186"/>
      <c r="FVT125" s="186"/>
      <c r="FVU125" s="176"/>
      <c r="FVV125" s="191"/>
      <c r="FVW125" s="186"/>
      <c r="FVX125" s="186"/>
      <c r="FVY125" s="176"/>
      <c r="FVZ125" s="191"/>
      <c r="FWA125" s="186"/>
      <c r="FWB125" s="186"/>
      <c r="FWC125" s="176"/>
      <c r="FWD125" s="191"/>
      <c r="FWE125" s="186"/>
      <c r="FWF125" s="186"/>
      <c r="FWG125" s="176"/>
      <c r="FWH125" s="191"/>
      <c r="FWI125" s="186"/>
      <c r="FWJ125" s="186"/>
      <c r="FWK125" s="176"/>
      <c r="FWL125" s="191"/>
      <c r="FWM125" s="186"/>
      <c r="FWN125" s="186"/>
      <c r="FWO125" s="176"/>
      <c r="FWP125" s="191"/>
      <c r="FWQ125" s="186"/>
      <c r="FWR125" s="186"/>
      <c r="FWS125" s="176"/>
      <c r="FWT125" s="191"/>
      <c r="FWU125" s="186"/>
      <c r="FWV125" s="186"/>
      <c r="FWW125" s="176"/>
      <c r="FWX125" s="191"/>
      <c r="FWY125" s="186"/>
      <c r="FWZ125" s="186"/>
      <c r="FXA125" s="176"/>
      <c r="FXB125" s="191"/>
      <c r="FXC125" s="186"/>
      <c r="FXD125" s="186"/>
      <c r="FXE125" s="176"/>
      <c r="FXF125" s="191"/>
      <c r="FXG125" s="186"/>
      <c r="FXH125" s="186"/>
      <c r="FXI125" s="176"/>
      <c r="FXJ125" s="191"/>
      <c r="FXK125" s="186"/>
      <c r="FXL125" s="186"/>
      <c r="FXM125" s="176"/>
      <c r="FXN125" s="191"/>
      <c r="FXO125" s="186"/>
      <c r="FXP125" s="186"/>
      <c r="FXQ125" s="176"/>
      <c r="FXR125" s="191"/>
      <c r="FXS125" s="186"/>
      <c r="FXT125" s="186"/>
      <c r="FXU125" s="176"/>
      <c r="FXV125" s="191"/>
      <c r="FXW125" s="186"/>
      <c r="FXX125" s="186"/>
      <c r="FXY125" s="176"/>
      <c r="FXZ125" s="191"/>
      <c r="FYA125" s="186"/>
      <c r="FYB125" s="186"/>
      <c r="FYC125" s="176"/>
      <c r="FYD125" s="191"/>
      <c r="FYE125" s="186"/>
      <c r="FYF125" s="186"/>
      <c r="FYG125" s="176"/>
      <c r="FYH125" s="191"/>
      <c r="FYI125" s="186"/>
      <c r="FYJ125" s="186"/>
      <c r="FYK125" s="176"/>
      <c r="FYL125" s="191"/>
      <c r="FYM125" s="186"/>
      <c r="FYN125" s="186"/>
      <c r="FYO125" s="176"/>
      <c r="FYP125" s="191"/>
      <c r="FYQ125" s="186"/>
      <c r="FYR125" s="186"/>
      <c r="FYS125" s="176"/>
      <c r="FYT125" s="191"/>
      <c r="FYU125" s="186"/>
      <c r="FYV125" s="186"/>
      <c r="FYW125" s="176"/>
      <c r="FYX125" s="191"/>
      <c r="FYY125" s="186"/>
      <c r="FYZ125" s="186"/>
      <c r="FZA125" s="176"/>
      <c r="FZB125" s="191"/>
      <c r="FZC125" s="186"/>
      <c r="FZD125" s="186"/>
      <c r="FZE125" s="176"/>
      <c r="FZF125" s="191"/>
      <c r="FZG125" s="186"/>
      <c r="FZH125" s="186"/>
      <c r="FZI125" s="176"/>
      <c r="FZJ125" s="191"/>
      <c r="FZK125" s="186"/>
      <c r="FZL125" s="186"/>
      <c r="FZM125" s="176"/>
      <c r="FZN125" s="191"/>
      <c r="FZO125" s="186"/>
      <c r="FZP125" s="186"/>
      <c r="FZQ125" s="176"/>
      <c r="FZR125" s="191"/>
      <c r="FZS125" s="186"/>
      <c r="FZT125" s="186"/>
      <c r="FZU125" s="176"/>
      <c r="FZV125" s="191"/>
      <c r="FZW125" s="186"/>
      <c r="FZX125" s="186"/>
      <c r="FZY125" s="176"/>
      <c r="FZZ125" s="191"/>
      <c r="GAA125" s="186"/>
      <c r="GAB125" s="186"/>
      <c r="GAC125" s="176"/>
      <c r="GAD125" s="191"/>
      <c r="GAE125" s="186"/>
      <c r="GAF125" s="186"/>
      <c r="GAG125" s="176"/>
      <c r="GAH125" s="191"/>
      <c r="GAI125" s="186"/>
      <c r="GAJ125" s="186"/>
      <c r="GAK125" s="176"/>
      <c r="GAL125" s="191"/>
      <c r="GAM125" s="186"/>
      <c r="GAN125" s="186"/>
      <c r="GAO125" s="176"/>
      <c r="GAP125" s="191"/>
      <c r="GAQ125" s="186"/>
      <c r="GAR125" s="186"/>
      <c r="GAS125" s="176"/>
      <c r="GAT125" s="191"/>
      <c r="GAU125" s="186"/>
      <c r="GAV125" s="186"/>
      <c r="GAW125" s="176"/>
      <c r="GAX125" s="191"/>
      <c r="GAY125" s="186"/>
      <c r="GAZ125" s="186"/>
      <c r="GBA125" s="176"/>
      <c r="GBB125" s="191"/>
      <c r="GBC125" s="186"/>
      <c r="GBD125" s="186"/>
      <c r="GBE125" s="176"/>
      <c r="GBF125" s="191"/>
      <c r="GBG125" s="186"/>
      <c r="GBH125" s="186"/>
      <c r="GBI125" s="176"/>
      <c r="GBJ125" s="191"/>
      <c r="GBK125" s="186"/>
      <c r="GBL125" s="186"/>
      <c r="GBM125" s="176"/>
      <c r="GBN125" s="191"/>
      <c r="GBO125" s="186"/>
      <c r="GBP125" s="186"/>
      <c r="GBQ125" s="176"/>
      <c r="GBR125" s="191"/>
      <c r="GBS125" s="186"/>
      <c r="GBT125" s="186"/>
      <c r="GBU125" s="176"/>
      <c r="GBV125" s="191"/>
      <c r="GBW125" s="186"/>
      <c r="GBX125" s="186"/>
      <c r="GBY125" s="176"/>
      <c r="GBZ125" s="191"/>
      <c r="GCA125" s="186"/>
      <c r="GCB125" s="186"/>
      <c r="GCC125" s="176"/>
      <c r="GCD125" s="191"/>
      <c r="GCE125" s="186"/>
      <c r="GCF125" s="186"/>
      <c r="GCG125" s="176"/>
      <c r="GCH125" s="191"/>
      <c r="GCI125" s="186"/>
      <c r="GCJ125" s="186"/>
      <c r="GCK125" s="176"/>
      <c r="GCL125" s="191"/>
      <c r="GCM125" s="186"/>
      <c r="GCN125" s="186"/>
      <c r="GCO125" s="176"/>
      <c r="GCP125" s="191"/>
      <c r="GCQ125" s="186"/>
      <c r="GCR125" s="186"/>
      <c r="GCS125" s="176"/>
      <c r="GCT125" s="191"/>
      <c r="GCU125" s="186"/>
      <c r="GCV125" s="186"/>
      <c r="GCW125" s="176"/>
      <c r="GCX125" s="191"/>
      <c r="GCY125" s="186"/>
      <c r="GCZ125" s="186"/>
      <c r="GDA125" s="176"/>
      <c r="GDB125" s="191"/>
      <c r="GDC125" s="186"/>
      <c r="GDD125" s="186"/>
      <c r="GDE125" s="176"/>
      <c r="GDF125" s="191"/>
      <c r="GDG125" s="186"/>
      <c r="GDH125" s="186"/>
      <c r="GDI125" s="176"/>
      <c r="GDJ125" s="191"/>
      <c r="GDK125" s="186"/>
      <c r="GDL125" s="186"/>
      <c r="GDM125" s="176"/>
      <c r="GDN125" s="191"/>
      <c r="GDO125" s="186"/>
      <c r="GDP125" s="186"/>
      <c r="GDQ125" s="176"/>
      <c r="GDR125" s="191"/>
      <c r="GDS125" s="186"/>
      <c r="GDT125" s="186"/>
      <c r="GDU125" s="176"/>
      <c r="GDV125" s="191"/>
      <c r="GDW125" s="186"/>
      <c r="GDX125" s="186"/>
      <c r="GDY125" s="176"/>
      <c r="GDZ125" s="191"/>
      <c r="GEA125" s="186"/>
      <c r="GEB125" s="186"/>
      <c r="GEC125" s="176"/>
      <c r="GED125" s="191"/>
      <c r="GEE125" s="186"/>
      <c r="GEF125" s="186"/>
      <c r="GEG125" s="176"/>
      <c r="GEH125" s="191"/>
      <c r="GEI125" s="186"/>
      <c r="GEJ125" s="186"/>
      <c r="GEK125" s="176"/>
      <c r="GEL125" s="191"/>
      <c r="GEM125" s="186"/>
      <c r="GEN125" s="186"/>
      <c r="GEO125" s="176"/>
      <c r="GEP125" s="191"/>
      <c r="GEQ125" s="186"/>
      <c r="GER125" s="186"/>
      <c r="GES125" s="176"/>
      <c r="GET125" s="191"/>
      <c r="GEU125" s="186"/>
      <c r="GEV125" s="186"/>
      <c r="GEW125" s="176"/>
      <c r="GEX125" s="191"/>
      <c r="GEY125" s="186"/>
      <c r="GEZ125" s="186"/>
      <c r="GFA125" s="176"/>
      <c r="GFB125" s="191"/>
      <c r="GFC125" s="186"/>
      <c r="GFD125" s="186"/>
      <c r="GFE125" s="176"/>
      <c r="GFF125" s="191"/>
      <c r="GFG125" s="186"/>
      <c r="GFH125" s="186"/>
      <c r="GFI125" s="176"/>
      <c r="GFJ125" s="191"/>
      <c r="GFK125" s="186"/>
      <c r="GFL125" s="186"/>
      <c r="GFM125" s="176"/>
      <c r="GFN125" s="191"/>
      <c r="GFO125" s="186"/>
      <c r="GFP125" s="186"/>
      <c r="GFQ125" s="176"/>
      <c r="GFR125" s="191"/>
      <c r="GFS125" s="186"/>
      <c r="GFT125" s="186"/>
      <c r="GFU125" s="176"/>
      <c r="GFV125" s="191"/>
      <c r="GFW125" s="186"/>
      <c r="GFX125" s="186"/>
      <c r="GFY125" s="176"/>
      <c r="GFZ125" s="191"/>
      <c r="GGA125" s="186"/>
      <c r="GGB125" s="186"/>
      <c r="GGC125" s="176"/>
      <c r="GGD125" s="191"/>
      <c r="GGE125" s="186"/>
      <c r="GGF125" s="186"/>
      <c r="GGG125" s="176"/>
      <c r="GGH125" s="191"/>
      <c r="GGI125" s="186"/>
      <c r="GGJ125" s="186"/>
      <c r="GGK125" s="176"/>
      <c r="GGL125" s="191"/>
      <c r="GGM125" s="186"/>
      <c r="GGN125" s="186"/>
      <c r="GGO125" s="176"/>
      <c r="GGP125" s="191"/>
      <c r="GGQ125" s="186"/>
      <c r="GGR125" s="186"/>
      <c r="GGS125" s="176"/>
      <c r="GGT125" s="191"/>
      <c r="GGU125" s="186"/>
      <c r="GGV125" s="186"/>
      <c r="GGW125" s="176"/>
      <c r="GGX125" s="191"/>
      <c r="GGY125" s="186"/>
      <c r="GGZ125" s="186"/>
      <c r="GHA125" s="176"/>
      <c r="GHB125" s="191"/>
      <c r="GHC125" s="186"/>
      <c r="GHD125" s="186"/>
      <c r="GHE125" s="176"/>
      <c r="GHF125" s="191"/>
      <c r="GHG125" s="186"/>
      <c r="GHH125" s="186"/>
      <c r="GHI125" s="176"/>
      <c r="GHJ125" s="191"/>
      <c r="GHK125" s="186"/>
      <c r="GHL125" s="186"/>
      <c r="GHM125" s="176"/>
      <c r="GHN125" s="191"/>
      <c r="GHO125" s="186"/>
      <c r="GHP125" s="186"/>
      <c r="GHQ125" s="176"/>
      <c r="GHR125" s="191"/>
      <c r="GHS125" s="186"/>
      <c r="GHT125" s="186"/>
      <c r="GHU125" s="176"/>
      <c r="GHV125" s="191"/>
      <c r="GHW125" s="186"/>
      <c r="GHX125" s="186"/>
      <c r="GHY125" s="176"/>
      <c r="GHZ125" s="191"/>
      <c r="GIA125" s="186"/>
      <c r="GIB125" s="186"/>
      <c r="GIC125" s="176"/>
      <c r="GID125" s="191"/>
      <c r="GIE125" s="186"/>
      <c r="GIF125" s="186"/>
      <c r="GIG125" s="176"/>
      <c r="GIH125" s="191"/>
      <c r="GII125" s="186"/>
      <c r="GIJ125" s="186"/>
      <c r="GIK125" s="176"/>
      <c r="GIL125" s="191"/>
      <c r="GIM125" s="186"/>
      <c r="GIN125" s="186"/>
      <c r="GIO125" s="176"/>
      <c r="GIP125" s="191"/>
      <c r="GIQ125" s="186"/>
      <c r="GIR125" s="186"/>
      <c r="GIS125" s="176"/>
      <c r="GIT125" s="191"/>
      <c r="GIU125" s="186"/>
      <c r="GIV125" s="186"/>
      <c r="GIW125" s="176"/>
      <c r="GIX125" s="191"/>
      <c r="GIY125" s="186"/>
      <c r="GIZ125" s="186"/>
      <c r="GJA125" s="176"/>
      <c r="GJB125" s="191"/>
      <c r="GJC125" s="186"/>
      <c r="GJD125" s="186"/>
      <c r="GJE125" s="176"/>
      <c r="GJF125" s="191"/>
      <c r="GJG125" s="186"/>
      <c r="GJH125" s="186"/>
      <c r="GJI125" s="176"/>
      <c r="GJJ125" s="191"/>
      <c r="GJK125" s="186"/>
      <c r="GJL125" s="186"/>
      <c r="GJM125" s="176"/>
      <c r="GJN125" s="191"/>
      <c r="GJO125" s="186"/>
      <c r="GJP125" s="186"/>
      <c r="GJQ125" s="176"/>
      <c r="GJR125" s="191"/>
      <c r="GJS125" s="186"/>
      <c r="GJT125" s="186"/>
      <c r="GJU125" s="176"/>
      <c r="GJV125" s="191"/>
      <c r="GJW125" s="186"/>
      <c r="GJX125" s="186"/>
      <c r="GJY125" s="176"/>
      <c r="GJZ125" s="191"/>
      <c r="GKA125" s="186"/>
      <c r="GKB125" s="186"/>
      <c r="GKC125" s="176"/>
      <c r="GKD125" s="191"/>
      <c r="GKE125" s="186"/>
      <c r="GKF125" s="186"/>
      <c r="GKG125" s="176"/>
      <c r="GKH125" s="191"/>
      <c r="GKI125" s="186"/>
      <c r="GKJ125" s="186"/>
      <c r="GKK125" s="176"/>
      <c r="GKL125" s="191"/>
      <c r="GKM125" s="186"/>
      <c r="GKN125" s="186"/>
      <c r="GKO125" s="176"/>
      <c r="GKP125" s="191"/>
      <c r="GKQ125" s="186"/>
      <c r="GKR125" s="186"/>
      <c r="GKS125" s="176"/>
      <c r="GKT125" s="191"/>
      <c r="GKU125" s="186"/>
      <c r="GKV125" s="186"/>
      <c r="GKW125" s="176"/>
      <c r="GKX125" s="191"/>
      <c r="GKY125" s="186"/>
      <c r="GKZ125" s="186"/>
      <c r="GLA125" s="176"/>
      <c r="GLB125" s="191"/>
      <c r="GLC125" s="186"/>
      <c r="GLD125" s="186"/>
      <c r="GLE125" s="176"/>
      <c r="GLF125" s="191"/>
      <c r="GLG125" s="186"/>
      <c r="GLH125" s="186"/>
      <c r="GLI125" s="176"/>
      <c r="GLJ125" s="191"/>
      <c r="GLK125" s="186"/>
      <c r="GLL125" s="186"/>
      <c r="GLM125" s="176"/>
      <c r="GLN125" s="191"/>
      <c r="GLO125" s="186"/>
      <c r="GLP125" s="186"/>
      <c r="GLQ125" s="176"/>
      <c r="GLR125" s="191"/>
      <c r="GLS125" s="186"/>
      <c r="GLT125" s="186"/>
      <c r="GLU125" s="176"/>
      <c r="GLV125" s="191"/>
      <c r="GLW125" s="186"/>
      <c r="GLX125" s="186"/>
      <c r="GLY125" s="176"/>
      <c r="GLZ125" s="191"/>
      <c r="GMA125" s="186"/>
      <c r="GMB125" s="186"/>
      <c r="GMC125" s="176"/>
      <c r="GMD125" s="191"/>
      <c r="GME125" s="186"/>
      <c r="GMF125" s="186"/>
      <c r="GMG125" s="176"/>
      <c r="GMH125" s="191"/>
      <c r="GMI125" s="186"/>
      <c r="GMJ125" s="186"/>
      <c r="GMK125" s="176"/>
      <c r="GML125" s="191"/>
      <c r="GMM125" s="186"/>
      <c r="GMN125" s="186"/>
      <c r="GMO125" s="176"/>
      <c r="GMP125" s="191"/>
      <c r="GMQ125" s="186"/>
      <c r="GMR125" s="186"/>
      <c r="GMS125" s="176"/>
      <c r="GMT125" s="191"/>
      <c r="GMU125" s="186"/>
      <c r="GMV125" s="186"/>
      <c r="GMW125" s="176"/>
      <c r="GMX125" s="191"/>
      <c r="GMY125" s="186"/>
      <c r="GMZ125" s="186"/>
      <c r="GNA125" s="176"/>
      <c r="GNB125" s="191"/>
      <c r="GNC125" s="186"/>
      <c r="GND125" s="186"/>
      <c r="GNE125" s="176"/>
      <c r="GNF125" s="191"/>
      <c r="GNG125" s="186"/>
      <c r="GNH125" s="186"/>
      <c r="GNI125" s="176"/>
      <c r="GNJ125" s="191"/>
      <c r="GNK125" s="186"/>
      <c r="GNL125" s="186"/>
      <c r="GNM125" s="176"/>
      <c r="GNN125" s="191"/>
      <c r="GNO125" s="186"/>
      <c r="GNP125" s="186"/>
      <c r="GNQ125" s="176"/>
      <c r="GNR125" s="191"/>
      <c r="GNS125" s="186"/>
      <c r="GNT125" s="186"/>
      <c r="GNU125" s="176"/>
      <c r="GNV125" s="191"/>
      <c r="GNW125" s="186"/>
      <c r="GNX125" s="186"/>
      <c r="GNY125" s="176"/>
      <c r="GNZ125" s="191"/>
      <c r="GOA125" s="186"/>
      <c r="GOB125" s="186"/>
      <c r="GOC125" s="176"/>
      <c r="GOD125" s="191"/>
      <c r="GOE125" s="186"/>
      <c r="GOF125" s="186"/>
      <c r="GOG125" s="176"/>
      <c r="GOH125" s="191"/>
      <c r="GOI125" s="186"/>
      <c r="GOJ125" s="186"/>
      <c r="GOK125" s="176"/>
      <c r="GOL125" s="191"/>
      <c r="GOM125" s="186"/>
      <c r="GON125" s="186"/>
      <c r="GOO125" s="176"/>
      <c r="GOP125" s="191"/>
      <c r="GOQ125" s="186"/>
      <c r="GOR125" s="186"/>
      <c r="GOS125" s="176"/>
      <c r="GOT125" s="191"/>
      <c r="GOU125" s="186"/>
      <c r="GOV125" s="186"/>
      <c r="GOW125" s="176"/>
      <c r="GOX125" s="191"/>
      <c r="GOY125" s="186"/>
      <c r="GOZ125" s="186"/>
      <c r="GPA125" s="176"/>
      <c r="GPB125" s="191"/>
      <c r="GPC125" s="186"/>
      <c r="GPD125" s="186"/>
      <c r="GPE125" s="176"/>
      <c r="GPF125" s="191"/>
      <c r="GPG125" s="186"/>
      <c r="GPH125" s="186"/>
      <c r="GPI125" s="176"/>
      <c r="GPJ125" s="191"/>
      <c r="GPK125" s="186"/>
      <c r="GPL125" s="186"/>
      <c r="GPM125" s="176"/>
      <c r="GPN125" s="191"/>
      <c r="GPO125" s="186"/>
      <c r="GPP125" s="186"/>
      <c r="GPQ125" s="176"/>
      <c r="GPR125" s="191"/>
      <c r="GPS125" s="186"/>
      <c r="GPT125" s="186"/>
      <c r="GPU125" s="176"/>
      <c r="GPV125" s="191"/>
      <c r="GPW125" s="186"/>
      <c r="GPX125" s="186"/>
      <c r="GPY125" s="176"/>
      <c r="GPZ125" s="191"/>
      <c r="GQA125" s="186"/>
      <c r="GQB125" s="186"/>
      <c r="GQC125" s="176"/>
      <c r="GQD125" s="191"/>
      <c r="GQE125" s="186"/>
      <c r="GQF125" s="186"/>
      <c r="GQG125" s="176"/>
      <c r="GQH125" s="191"/>
      <c r="GQI125" s="186"/>
      <c r="GQJ125" s="186"/>
      <c r="GQK125" s="176"/>
      <c r="GQL125" s="191"/>
      <c r="GQM125" s="186"/>
      <c r="GQN125" s="186"/>
      <c r="GQO125" s="176"/>
      <c r="GQP125" s="191"/>
      <c r="GQQ125" s="186"/>
      <c r="GQR125" s="186"/>
      <c r="GQS125" s="176"/>
      <c r="GQT125" s="191"/>
      <c r="GQU125" s="186"/>
      <c r="GQV125" s="186"/>
      <c r="GQW125" s="176"/>
      <c r="GQX125" s="191"/>
      <c r="GQY125" s="186"/>
      <c r="GQZ125" s="186"/>
      <c r="GRA125" s="176"/>
      <c r="GRB125" s="191"/>
      <c r="GRC125" s="186"/>
      <c r="GRD125" s="186"/>
      <c r="GRE125" s="176"/>
      <c r="GRF125" s="191"/>
      <c r="GRG125" s="186"/>
      <c r="GRH125" s="186"/>
      <c r="GRI125" s="176"/>
      <c r="GRJ125" s="191"/>
      <c r="GRK125" s="186"/>
      <c r="GRL125" s="186"/>
      <c r="GRM125" s="176"/>
      <c r="GRN125" s="191"/>
      <c r="GRO125" s="186"/>
      <c r="GRP125" s="186"/>
      <c r="GRQ125" s="176"/>
      <c r="GRR125" s="191"/>
      <c r="GRS125" s="186"/>
      <c r="GRT125" s="186"/>
      <c r="GRU125" s="176"/>
      <c r="GRV125" s="191"/>
      <c r="GRW125" s="186"/>
      <c r="GRX125" s="186"/>
      <c r="GRY125" s="176"/>
      <c r="GRZ125" s="191"/>
      <c r="GSA125" s="186"/>
      <c r="GSB125" s="186"/>
      <c r="GSC125" s="176"/>
      <c r="GSD125" s="191"/>
      <c r="GSE125" s="186"/>
      <c r="GSF125" s="186"/>
      <c r="GSG125" s="176"/>
      <c r="GSH125" s="191"/>
      <c r="GSI125" s="186"/>
      <c r="GSJ125" s="186"/>
      <c r="GSK125" s="176"/>
      <c r="GSL125" s="191"/>
      <c r="GSM125" s="186"/>
      <c r="GSN125" s="186"/>
      <c r="GSO125" s="176"/>
      <c r="GSP125" s="191"/>
      <c r="GSQ125" s="186"/>
      <c r="GSR125" s="186"/>
      <c r="GSS125" s="176"/>
      <c r="GST125" s="191"/>
      <c r="GSU125" s="186"/>
      <c r="GSV125" s="186"/>
      <c r="GSW125" s="176"/>
      <c r="GSX125" s="191"/>
      <c r="GSY125" s="186"/>
      <c r="GSZ125" s="186"/>
      <c r="GTA125" s="176"/>
      <c r="GTB125" s="191"/>
      <c r="GTC125" s="186"/>
      <c r="GTD125" s="186"/>
      <c r="GTE125" s="176"/>
      <c r="GTF125" s="191"/>
      <c r="GTG125" s="186"/>
      <c r="GTH125" s="186"/>
      <c r="GTI125" s="176"/>
      <c r="GTJ125" s="191"/>
      <c r="GTK125" s="186"/>
      <c r="GTL125" s="186"/>
      <c r="GTM125" s="176"/>
      <c r="GTN125" s="191"/>
      <c r="GTO125" s="186"/>
      <c r="GTP125" s="186"/>
      <c r="GTQ125" s="176"/>
      <c r="GTR125" s="191"/>
      <c r="GTS125" s="186"/>
      <c r="GTT125" s="186"/>
      <c r="GTU125" s="176"/>
      <c r="GTV125" s="191"/>
      <c r="GTW125" s="186"/>
      <c r="GTX125" s="186"/>
      <c r="GTY125" s="176"/>
      <c r="GTZ125" s="191"/>
      <c r="GUA125" s="186"/>
      <c r="GUB125" s="186"/>
      <c r="GUC125" s="176"/>
      <c r="GUD125" s="191"/>
      <c r="GUE125" s="186"/>
      <c r="GUF125" s="186"/>
      <c r="GUG125" s="176"/>
      <c r="GUH125" s="191"/>
      <c r="GUI125" s="186"/>
      <c r="GUJ125" s="186"/>
      <c r="GUK125" s="176"/>
      <c r="GUL125" s="191"/>
      <c r="GUM125" s="186"/>
      <c r="GUN125" s="186"/>
      <c r="GUO125" s="176"/>
      <c r="GUP125" s="191"/>
      <c r="GUQ125" s="186"/>
      <c r="GUR125" s="186"/>
      <c r="GUS125" s="176"/>
      <c r="GUT125" s="191"/>
      <c r="GUU125" s="186"/>
      <c r="GUV125" s="186"/>
      <c r="GUW125" s="176"/>
      <c r="GUX125" s="191"/>
      <c r="GUY125" s="186"/>
      <c r="GUZ125" s="186"/>
      <c r="GVA125" s="176"/>
      <c r="GVB125" s="191"/>
      <c r="GVC125" s="186"/>
      <c r="GVD125" s="186"/>
      <c r="GVE125" s="176"/>
      <c r="GVF125" s="191"/>
      <c r="GVG125" s="186"/>
      <c r="GVH125" s="186"/>
      <c r="GVI125" s="176"/>
      <c r="GVJ125" s="191"/>
      <c r="GVK125" s="186"/>
      <c r="GVL125" s="186"/>
      <c r="GVM125" s="176"/>
      <c r="GVN125" s="191"/>
      <c r="GVO125" s="186"/>
      <c r="GVP125" s="186"/>
      <c r="GVQ125" s="176"/>
      <c r="GVR125" s="191"/>
      <c r="GVS125" s="186"/>
      <c r="GVT125" s="186"/>
      <c r="GVU125" s="176"/>
      <c r="GVV125" s="191"/>
      <c r="GVW125" s="186"/>
      <c r="GVX125" s="186"/>
      <c r="GVY125" s="176"/>
      <c r="GVZ125" s="191"/>
      <c r="GWA125" s="186"/>
      <c r="GWB125" s="186"/>
      <c r="GWC125" s="176"/>
      <c r="GWD125" s="191"/>
      <c r="GWE125" s="186"/>
      <c r="GWF125" s="186"/>
      <c r="GWG125" s="176"/>
      <c r="GWH125" s="191"/>
      <c r="GWI125" s="186"/>
      <c r="GWJ125" s="186"/>
      <c r="GWK125" s="176"/>
      <c r="GWL125" s="191"/>
      <c r="GWM125" s="186"/>
      <c r="GWN125" s="186"/>
      <c r="GWO125" s="176"/>
      <c r="GWP125" s="191"/>
      <c r="GWQ125" s="186"/>
      <c r="GWR125" s="186"/>
      <c r="GWS125" s="176"/>
      <c r="GWT125" s="191"/>
      <c r="GWU125" s="186"/>
      <c r="GWV125" s="186"/>
      <c r="GWW125" s="176"/>
      <c r="GWX125" s="191"/>
      <c r="GWY125" s="186"/>
      <c r="GWZ125" s="186"/>
      <c r="GXA125" s="176"/>
      <c r="GXB125" s="191"/>
      <c r="GXC125" s="186"/>
      <c r="GXD125" s="186"/>
      <c r="GXE125" s="176"/>
      <c r="GXF125" s="191"/>
      <c r="GXG125" s="186"/>
      <c r="GXH125" s="186"/>
      <c r="GXI125" s="176"/>
      <c r="GXJ125" s="191"/>
      <c r="GXK125" s="186"/>
      <c r="GXL125" s="186"/>
      <c r="GXM125" s="176"/>
      <c r="GXN125" s="191"/>
      <c r="GXO125" s="186"/>
      <c r="GXP125" s="186"/>
      <c r="GXQ125" s="176"/>
      <c r="GXR125" s="191"/>
      <c r="GXS125" s="186"/>
      <c r="GXT125" s="186"/>
      <c r="GXU125" s="176"/>
      <c r="GXV125" s="191"/>
      <c r="GXW125" s="186"/>
      <c r="GXX125" s="186"/>
      <c r="GXY125" s="176"/>
      <c r="GXZ125" s="191"/>
      <c r="GYA125" s="186"/>
      <c r="GYB125" s="186"/>
      <c r="GYC125" s="176"/>
      <c r="GYD125" s="191"/>
      <c r="GYE125" s="186"/>
      <c r="GYF125" s="186"/>
      <c r="GYG125" s="176"/>
      <c r="GYH125" s="191"/>
      <c r="GYI125" s="186"/>
      <c r="GYJ125" s="186"/>
      <c r="GYK125" s="176"/>
      <c r="GYL125" s="191"/>
      <c r="GYM125" s="186"/>
      <c r="GYN125" s="186"/>
      <c r="GYO125" s="176"/>
      <c r="GYP125" s="191"/>
      <c r="GYQ125" s="186"/>
      <c r="GYR125" s="186"/>
      <c r="GYS125" s="176"/>
      <c r="GYT125" s="191"/>
      <c r="GYU125" s="186"/>
      <c r="GYV125" s="186"/>
      <c r="GYW125" s="176"/>
      <c r="GYX125" s="191"/>
      <c r="GYY125" s="186"/>
      <c r="GYZ125" s="186"/>
      <c r="GZA125" s="176"/>
      <c r="GZB125" s="191"/>
      <c r="GZC125" s="186"/>
      <c r="GZD125" s="186"/>
      <c r="GZE125" s="176"/>
      <c r="GZF125" s="191"/>
      <c r="GZG125" s="186"/>
      <c r="GZH125" s="186"/>
      <c r="GZI125" s="176"/>
      <c r="GZJ125" s="191"/>
      <c r="GZK125" s="186"/>
      <c r="GZL125" s="186"/>
      <c r="GZM125" s="176"/>
      <c r="GZN125" s="191"/>
      <c r="GZO125" s="186"/>
      <c r="GZP125" s="186"/>
      <c r="GZQ125" s="176"/>
      <c r="GZR125" s="191"/>
      <c r="GZS125" s="186"/>
      <c r="GZT125" s="186"/>
      <c r="GZU125" s="176"/>
      <c r="GZV125" s="191"/>
      <c r="GZW125" s="186"/>
      <c r="GZX125" s="186"/>
      <c r="GZY125" s="176"/>
      <c r="GZZ125" s="191"/>
      <c r="HAA125" s="186"/>
      <c r="HAB125" s="186"/>
      <c r="HAC125" s="176"/>
      <c r="HAD125" s="191"/>
      <c r="HAE125" s="186"/>
      <c r="HAF125" s="186"/>
      <c r="HAG125" s="176"/>
      <c r="HAH125" s="191"/>
      <c r="HAI125" s="186"/>
      <c r="HAJ125" s="186"/>
      <c r="HAK125" s="176"/>
      <c r="HAL125" s="191"/>
      <c r="HAM125" s="186"/>
      <c r="HAN125" s="186"/>
      <c r="HAO125" s="176"/>
      <c r="HAP125" s="191"/>
      <c r="HAQ125" s="186"/>
      <c r="HAR125" s="186"/>
      <c r="HAS125" s="176"/>
      <c r="HAT125" s="191"/>
      <c r="HAU125" s="186"/>
      <c r="HAV125" s="186"/>
      <c r="HAW125" s="176"/>
      <c r="HAX125" s="191"/>
      <c r="HAY125" s="186"/>
      <c r="HAZ125" s="186"/>
      <c r="HBA125" s="176"/>
      <c r="HBB125" s="191"/>
      <c r="HBC125" s="186"/>
      <c r="HBD125" s="186"/>
      <c r="HBE125" s="176"/>
      <c r="HBF125" s="191"/>
      <c r="HBG125" s="186"/>
      <c r="HBH125" s="186"/>
      <c r="HBI125" s="176"/>
      <c r="HBJ125" s="191"/>
      <c r="HBK125" s="186"/>
      <c r="HBL125" s="186"/>
      <c r="HBM125" s="176"/>
      <c r="HBN125" s="191"/>
      <c r="HBO125" s="186"/>
      <c r="HBP125" s="186"/>
      <c r="HBQ125" s="176"/>
      <c r="HBR125" s="191"/>
      <c r="HBS125" s="186"/>
      <c r="HBT125" s="186"/>
      <c r="HBU125" s="176"/>
      <c r="HBV125" s="191"/>
      <c r="HBW125" s="186"/>
      <c r="HBX125" s="186"/>
      <c r="HBY125" s="176"/>
      <c r="HBZ125" s="191"/>
      <c r="HCA125" s="186"/>
      <c r="HCB125" s="186"/>
      <c r="HCC125" s="176"/>
      <c r="HCD125" s="191"/>
      <c r="HCE125" s="186"/>
      <c r="HCF125" s="186"/>
      <c r="HCG125" s="176"/>
      <c r="HCH125" s="191"/>
      <c r="HCI125" s="186"/>
      <c r="HCJ125" s="186"/>
      <c r="HCK125" s="176"/>
      <c r="HCL125" s="191"/>
      <c r="HCM125" s="186"/>
      <c r="HCN125" s="186"/>
      <c r="HCO125" s="176"/>
      <c r="HCP125" s="191"/>
      <c r="HCQ125" s="186"/>
      <c r="HCR125" s="186"/>
      <c r="HCS125" s="176"/>
      <c r="HCT125" s="191"/>
      <c r="HCU125" s="186"/>
      <c r="HCV125" s="186"/>
      <c r="HCW125" s="176"/>
      <c r="HCX125" s="191"/>
      <c r="HCY125" s="186"/>
      <c r="HCZ125" s="186"/>
      <c r="HDA125" s="176"/>
      <c r="HDB125" s="191"/>
      <c r="HDC125" s="186"/>
      <c r="HDD125" s="186"/>
      <c r="HDE125" s="176"/>
      <c r="HDF125" s="191"/>
      <c r="HDG125" s="186"/>
      <c r="HDH125" s="186"/>
      <c r="HDI125" s="176"/>
      <c r="HDJ125" s="191"/>
      <c r="HDK125" s="186"/>
      <c r="HDL125" s="186"/>
      <c r="HDM125" s="176"/>
      <c r="HDN125" s="191"/>
      <c r="HDO125" s="186"/>
      <c r="HDP125" s="186"/>
      <c r="HDQ125" s="176"/>
      <c r="HDR125" s="191"/>
      <c r="HDS125" s="186"/>
      <c r="HDT125" s="186"/>
      <c r="HDU125" s="176"/>
      <c r="HDV125" s="191"/>
      <c r="HDW125" s="186"/>
      <c r="HDX125" s="186"/>
      <c r="HDY125" s="176"/>
      <c r="HDZ125" s="191"/>
      <c r="HEA125" s="186"/>
      <c r="HEB125" s="186"/>
      <c r="HEC125" s="176"/>
      <c r="HED125" s="191"/>
      <c r="HEE125" s="186"/>
      <c r="HEF125" s="186"/>
      <c r="HEG125" s="176"/>
      <c r="HEH125" s="191"/>
      <c r="HEI125" s="186"/>
      <c r="HEJ125" s="186"/>
      <c r="HEK125" s="176"/>
      <c r="HEL125" s="191"/>
      <c r="HEM125" s="186"/>
      <c r="HEN125" s="186"/>
      <c r="HEO125" s="176"/>
      <c r="HEP125" s="191"/>
      <c r="HEQ125" s="186"/>
      <c r="HER125" s="186"/>
      <c r="HES125" s="176"/>
      <c r="HET125" s="191"/>
      <c r="HEU125" s="186"/>
      <c r="HEV125" s="186"/>
      <c r="HEW125" s="176"/>
      <c r="HEX125" s="191"/>
      <c r="HEY125" s="186"/>
      <c r="HEZ125" s="186"/>
      <c r="HFA125" s="176"/>
      <c r="HFB125" s="191"/>
      <c r="HFC125" s="186"/>
      <c r="HFD125" s="186"/>
      <c r="HFE125" s="176"/>
      <c r="HFF125" s="191"/>
      <c r="HFG125" s="186"/>
      <c r="HFH125" s="186"/>
      <c r="HFI125" s="176"/>
      <c r="HFJ125" s="191"/>
      <c r="HFK125" s="186"/>
      <c r="HFL125" s="186"/>
      <c r="HFM125" s="176"/>
      <c r="HFN125" s="191"/>
      <c r="HFO125" s="186"/>
      <c r="HFP125" s="186"/>
      <c r="HFQ125" s="176"/>
      <c r="HFR125" s="191"/>
      <c r="HFS125" s="186"/>
      <c r="HFT125" s="186"/>
      <c r="HFU125" s="176"/>
      <c r="HFV125" s="191"/>
      <c r="HFW125" s="186"/>
      <c r="HFX125" s="186"/>
      <c r="HFY125" s="176"/>
      <c r="HFZ125" s="191"/>
      <c r="HGA125" s="186"/>
      <c r="HGB125" s="186"/>
      <c r="HGC125" s="176"/>
      <c r="HGD125" s="191"/>
      <c r="HGE125" s="186"/>
      <c r="HGF125" s="186"/>
      <c r="HGG125" s="176"/>
      <c r="HGH125" s="191"/>
      <c r="HGI125" s="186"/>
      <c r="HGJ125" s="186"/>
      <c r="HGK125" s="176"/>
      <c r="HGL125" s="191"/>
      <c r="HGM125" s="186"/>
      <c r="HGN125" s="186"/>
      <c r="HGO125" s="176"/>
      <c r="HGP125" s="191"/>
      <c r="HGQ125" s="186"/>
      <c r="HGR125" s="186"/>
      <c r="HGS125" s="176"/>
      <c r="HGT125" s="191"/>
      <c r="HGU125" s="186"/>
      <c r="HGV125" s="186"/>
      <c r="HGW125" s="176"/>
      <c r="HGX125" s="191"/>
      <c r="HGY125" s="186"/>
      <c r="HGZ125" s="186"/>
      <c r="HHA125" s="176"/>
      <c r="HHB125" s="191"/>
      <c r="HHC125" s="186"/>
      <c r="HHD125" s="186"/>
      <c r="HHE125" s="176"/>
      <c r="HHF125" s="191"/>
      <c r="HHG125" s="186"/>
      <c r="HHH125" s="186"/>
      <c r="HHI125" s="176"/>
      <c r="HHJ125" s="191"/>
      <c r="HHK125" s="186"/>
      <c r="HHL125" s="186"/>
      <c r="HHM125" s="176"/>
      <c r="HHN125" s="191"/>
      <c r="HHO125" s="186"/>
      <c r="HHP125" s="186"/>
      <c r="HHQ125" s="176"/>
      <c r="HHR125" s="191"/>
      <c r="HHS125" s="186"/>
      <c r="HHT125" s="186"/>
      <c r="HHU125" s="176"/>
      <c r="HHV125" s="191"/>
      <c r="HHW125" s="186"/>
      <c r="HHX125" s="186"/>
      <c r="HHY125" s="176"/>
      <c r="HHZ125" s="191"/>
      <c r="HIA125" s="186"/>
      <c r="HIB125" s="186"/>
      <c r="HIC125" s="176"/>
      <c r="HID125" s="191"/>
      <c r="HIE125" s="186"/>
      <c r="HIF125" s="186"/>
      <c r="HIG125" s="176"/>
      <c r="HIH125" s="191"/>
      <c r="HII125" s="186"/>
      <c r="HIJ125" s="186"/>
      <c r="HIK125" s="176"/>
      <c r="HIL125" s="191"/>
      <c r="HIM125" s="186"/>
      <c r="HIN125" s="186"/>
      <c r="HIO125" s="176"/>
      <c r="HIP125" s="191"/>
      <c r="HIQ125" s="186"/>
      <c r="HIR125" s="186"/>
      <c r="HIS125" s="176"/>
      <c r="HIT125" s="191"/>
      <c r="HIU125" s="186"/>
      <c r="HIV125" s="186"/>
      <c r="HIW125" s="176"/>
      <c r="HIX125" s="191"/>
      <c r="HIY125" s="186"/>
      <c r="HIZ125" s="186"/>
      <c r="HJA125" s="176"/>
      <c r="HJB125" s="191"/>
      <c r="HJC125" s="186"/>
      <c r="HJD125" s="186"/>
      <c r="HJE125" s="176"/>
      <c r="HJF125" s="191"/>
      <c r="HJG125" s="186"/>
      <c r="HJH125" s="186"/>
      <c r="HJI125" s="176"/>
      <c r="HJJ125" s="191"/>
      <c r="HJK125" s="186"/>
      <c r="HJL125" s="186"/>
      <c r="HJM125" s="176"/>
      <c r="HJN125" s="191"/>
      <c r="HJO125" s="186"/>
      <c r="HJP125" s="186"/>
      <c r="HJQ125" s="176"/>
      <c r="HJR125" s="191"/>
      <c r="HJS125" s="186"/>
      <c r="HJT125" s="186"/>
      <c r="HJU125" s="176"/>
      <c r="HJV125" s="191"/>
      <c r="HJW125" s="186"/>
      <c r="HJX125" s="186"/>
      <c r="HJY125" s="176"/>
      <c r="HJZ125" s="191"/>
      <c r="HKA125" s="186"/>
      <c r="HKB125" s="186"/>
      <c r="HKC125" s="176"/>
      <c r="HKD125" s="191"/>
      <c r="HKE125" s="186"/>
      <c r="HKF125" s="186"/>
      <c r="HKG125" s="176"/>
      <c r="HKH125" s="191"/>
      <c r="HKI125" s="186"/>
      <c r="HKJ125" s="186"/>
      <c r="HKK125" s="176"/>
      <c r="HKL125" s="191"/>
      <c r="HKM125" s="186"/>
      <c r="HKN125" s="186"/>
      <c r="HKO125" s="176"/>
      <c r="HKP125" s="191"/>
      <c r="HKQ125" s="186"/>
      <c r="HKR125" s="186"/>
      <c r="HKS125" s="176"/>
      <c r="HKT125" s="191"/>
      <c r="HKU125" s="186"/>
      <c r="HKV125" s="186"/>
      <c r="HKW125" s="176"/>
      <c r="HKX125" s="191"/>
      <c r="HKY125" s="186"/>
      <c r="HKZ125" s="186"/>
      <c r="HLA125" s="176"/>
      <c r="HLB125" s="191"/>
      <c r="HLC125" s="186"/>
      <c r="HLD125" s="186"/>
      <c r="HLE125" s="176"/>
      <c r="HLF125" s="191"/>
      <c r="HLG125" s="186"/>
      <c r="HLH125" s="186"/>
      <c r="HLI125" s="176"/>
      <c r="HLJ125" s="191"/>
      <c r="HLK125" s="186"/>
      <c r="HLL125" s="186"/>
      <c r="HLM125" s="176"/>
      <c r="HLN125" s="191"/>
      <c r="HLO125" s="186"/>
      <c r="HLP125" s="186"/>
      <c r="HLQ125" s="176"/>
      <c r="HLR125" s="191"/>
      <c r="HLS125" s="186"/>
      <c r="HLT125" s="186"/>
      <c r="HLU125" s="176"/>
      <c r="HLV125" s="191"/>
      <c r="HLW125" s="186"/>
      <c r="HLX125" s="186"/>
      <c r="HLY125" s="176"/>
      <c r="HLZ125" s="191"/>
      <c r="HMA125" s="186"/>
      <c r="HMB125" s="186"/>
      <c r="HMC125" s="176"/>
      <c r="HMD125" s="191"/>
      <c r="HME125" s="186"/>
      <c r="HMF125" s="186"/>
      <c r="HMG125" s="176"/>
      <c r="HMH125" s="191"/>
      <c r="HMI125" s="186"/>
      <c r="HMJ125" s="186"/>
      <c r="HMK125" s="176"/>
      <c r="HML125" s="191"/>
      <c r="HMM125" s="186"/>
      <c r="HMN125" s="186"/>
      <c r="HMO125" s="176"/>
      <c r="HMP125" s="191"/>
      <c r="HMQ125" s="186"/>
      <c r="HMR125" s="186"/>
      <c r="HMS125" s="176"/>
      <c r="HMT125" s="191"/>
      <c r="HMU125" s="186"/>
      <c r="HMV125" s="186"/>
      <c r="HMW125" s="176"/>
      <c r="HMX125" s="191"/>
      <c r="HMY125" s="186"/>
      <c r="HMZ125" s="186"/>
      <c r="HNA125" s="176"/>
      <c r="HNB125" s="191"/>
      <c r="HNC125" s="186"/>
      <c r="HND125" s="186"/>
      <c r="HNE125" s="176"/>
      <c r="HNF125" s="191"/>
      <c r="HNG125" s="186"/>
      <c r="HNH125" s="186"/>
      <c r="HNI125" s="176"/>
      <c r="HNJ125" s="191"/>
      <c r="HNK125" s="186"/>
      <c r="HNL125" s="186"/>
      <c r="HNM125" s="176"/>
      <c r="HNN125" s="191"/>
      <c r="HNO125" s="186"/>
      <c r="HNP125" s="186"/>
      <c r="HNQ125" s="176"/>
      <c r="HNR125" s="191"/>
      <c r="HNS125" s="186"/>
      <c r="HNT125" s="186"/>
      <c r="HNU125" s="176"/>
      <c r="HNV125" s="191"/>
      <c r="HNW125" s="186"/>
      <c r="HNX125" s="186"/>
      <c r="HNY125" s="176"/>
      <c r="HNZ125" s="191"/>
      <c r="HOA125" s="186"/>
      <c r="HOB125" s="186"/>
      <c r="HOC125" s="176"/>
      <c r="HOD125" s="191"/>
      <c r="HOE125" s="186"/>
      <c r="HOF125" s="186"/>
      <c r="HOG125" s="176"/>
      <c r="HOH125" s="191"/>
      <c r="HOI125" s="186"/>
      <c r="HOJ125" s="186"/>
      <c r="HOK125" s="176"/>
      <c r="HOL125" s="191"/>
      <c r="HOM125" s="186"/>
      <c r="HON125" s="186"/>
      <c r="HOO125" s="176"/>
      <c r="HOP125" s="191"/>
      <c r="HOQ125" s="186"/>
      <c r="HOR125" s="186"/>
      <c r="HOS125" s="176"/>
      <c r="HOT125" s="191"/>
      <c r="HOU125" s="186"/>
      <c r="HOV125" s="186"/>
      <c r="HOW125" s="176"/>
      <c r="HOX125" s="191"/>
      <c r="HOY125" s="186"/>
      <c r="HOZ125" s="186"/>
      <c r="HPA125" s="176"/>
      <c r="HPB125" s="191"/>
      <c r="HPC125" s="186"/>
      <c r="HPD125" s="186"/>
      <c r="HPE125" s="176"/>
      <c r="HPF125" s="191"/>
      <c r="HPG125" s="186"/>
      <c r="HPH125" s="186"/>
      <c r="HPI125" s="176"/>
      <c r="HPJ125" s="191"/>
      <c r="HPK125" s="186"/>
      <c r="HPL125" s="186"/>
      <c r="HPM125" s="176"/>
      <c r="HPN125" s="191"/>
      <c r="HPO125" s="186"/>
      <c r="HPP125" s="186"/>
      <c r="HPQ125" s="176"/>
      <c r="HPR125" s="191"/>
      <c r="HPS125" s="186"/>
      <c r="HPT125" s="186"/>
      <c r="HPU125" s="176"/>
      <c r="HPV125" s="191"/>
      <c r="HPW125" s="186"/>
      <c r="HPX125" s="186"/>
      <c r="HPY125" s="176"/>
      <c r="HPZ125" s="191"/>
      <c r="HQA125" s="186"/>
      <c r="HQB125" s="186"/>
      <c r="HQC125" s="176"/>
      <c r="HQD125" s="191"/>
      <c r="HQE125" s="186"/>
      <c r="HQF125" s="186"/>
      <c r="HQG125" s="176"/>
      <c r="HQH125" s="191"/>
      <c r="HQI125" s="186"/>
      <c r="HQJ125" s="186"/>
      <c r="HQK125" s="176"/>
      <c r="HQL125" s="191"/>
      <c r="HQM125" s="186"/>
      <c r="HQN125" s="186"/>
      <c r="HQO125" s="176"/>
      <c r="HQP125" s="191"/>
      <c r="HQQ125" s="186"/>
      <c r="HQR125" s="186"/>
      <c r="HQS125" s="176"/>
      <c r="HQT125" s="191"/>
      <c r="HQU125" s="186"/>
      <c r="HQV125" s="186"/>
      <c r="HQW125" s="176"/>
      <c r="HQX125" s="191"/>
      <c r="HQY125" s="186"/>
      <c r="HQZ125" s="186"/>
      <c r="HRA125" s="176"/>
      <c r="HRB125" s="191"/>
      <c r="HRC125" s="186"/>
      <c r="HRD125" s="186"/>
      <c r="HRE125" s="176"/>
      <c r="HRF125" s="191"/>
      <c r="HRG125" s="186"/>
      <c r="HRH125" s="186"/>
      <c r="HRI125" s="176"/>
      <c r="HRJ125" s="191"/>
      <c r="HRK125" s="186"/>
      <c r="HRL125" s="186"/>
      <c r="HRM125" s="176"/>
      <c r="HRN125" s="191"/>
      <c r="HRO125" s="186"/>
      <c r="HRP125" s="186"/>
      <c r="HRQ125" s="176"/>
      <c r="HRR125" s="191"/>
      <c r="HRS125" s="186"/>
      <c r="HRT125" s="186"/>
      <c r="HRU125" s="176"/>
      <c r="HRV125" s="191"/>
      <c r="HRW125" s="186"/>
      <c r="HRX125" s="186"/>
      <c r="HRY125" s="176"/>
      <c r="HRZ125" s="191"/>
      <c r="HSA125" s="186"/>
      <c r="HSB125" s="186"/>
      <c r="HSC125" s="176"/>
      <c r="HSD125" s="191"/>
      <c r="HSE125" s="186"/>
      <c r="HSF125" s="186"/>
      <c r="HSG125" s="176"/>
      <c r="HSH125" s="191"/>
      <c r="HSI125" s="186"/>
      <c r="HSJ125" s="186"/>
      <c r="HSK125" s="176"/>
      <c r="HSL125" s="191"/>
      <c r="HSM125" s="186"/>
      <c r="HSN125" s="186"/>
      <c r="HSO125" s="176"/>
      <c r="HSP125" s="191"/>
      <c r="HSQ125" s="186"/>
      <c r="HSR125" s="186"/>
      <c r="HSS125" s="176"/>
      <c r="HST125" s="191"/>
      <c r="HSU125" s="186"/>
      <c r="HSV125" s="186"/>
      <c r="HSW125" s="176"/>
      <c r="HSX125" s="191"/>
      <c r="HSY125" s="186"/>
      <c r="HSZ125" s="186"/>
      <c r="HTA125" s="176"/>
      <c r="HTB125" s="191"/>
      <c r="HTC125" s="186"/>
      <c r="HTD125" s="186"/>
      <c r="HTE125" s="176"/>
      <c r="HTF125" s="191"/>
      <c r="HTG125" s="186"/>
      <c r="HTH125" s="186"/>
      <c r="HTI125" s="176"/>
      <c r="HTJ125" s="191"/>
      <c r="HTK125" s="186"/>
      <c r="HTL125" s="186"/>
      <c r="HTM125" s="176"/>
      <c r="HTN125" s="191"/>
      <c r="HTO125" s="186"/>
      <c r="HTP125" s="186"/>
      <c r="HTQ125" s="176"/>
      <c r="HTR125" s="191"/>
      <c r="HTS125" s="186"/>
      <c r="HTT125" s="186"/>
      <c r="HTU125" s="176"/>
      <c r="HTV125" s="191"/>
      <c r="HTW125" s="186"/>
      <c r="HTX125" s="186"/>
      <c r="HTY125" s="176"/>
      <c r="HTZ125" s="191"/>
      <c r="HUA125" s="186"/>
      <c r="HUB125" s="186"/>
      <c r="HUC125" s="176"/>
      <c r="HUD125" s="191"/>
      <c r="HUE125" s="186"/>
      <c r="HUF125" s="186"/>
      <c r="HUG125" s="176"/>
      <c r="HUH125" s="191"/>
      <c r="HUI125" s="186"/>
      <c r="HUJ125" s="186"/>
      <c r="HUK125" s="176"/>
      <c r="HUL125" s="191"/>
      <c r="HUM125" s="186"/>
      <c r="HUN125" s="186"/>
      <c r="HUO125" s="176"/>
      <c r="HUP125" s="191"/>
      <c r="HUQ125" s="186"/>
      <c r="HUR125" s="186"/>
      <c r="HUS125" s="176"/>
      <c r="HUT125" s="191"/>
      <c r="HUU125" s="186"/>
      <c r="HUV125" s="186"/>
      <c r="HUW125" s="176"/>
      <c r="HUX125" s="191"/>
      <c r="HUY125" s="186"/>
      <c r="HUZ125" s="186"/>
      <c r="HVA125" s="176"/>
      <c r="HVB125" s="191"/>
      <c r="HVC125" s="186"/>
      <c r="HVD125" s="186"/>
      <c r="HVE125" s="176"/>
      <c r="HVF125" s="191"/>
      <c r="HVG125" s="186"/>
      <c r="HVH125" s="186"/>
      <c r="HVI125" s="176"/>
      <c r="HVJ125" s="191"/>
      <c r="HVK125" s="186"/>
      <c r="HVL125" s="186"/>
      <c r="HVM125" s="176"/>
      <c r="HVN125" s="191"/>
      <c r="HVO125" s="186"/>
      <c r="HVP125" s="186"/>
      <c r="HVQ125" s="176"/>
      <c r="HVR125" s="191"/>
      <c r="HVS125" s="186"/>
      <c r="HVT125" s="186"/>
      <c r="HVU125" s="176"/>
      <c r="HVV125" s="191"/>
      <c r="HVW125" s="186"/>
      <c r="HVX125" s="186"/>
      <c r="HVY125" s="176"/>
      <c r="HVZ125" s="191"/>
      <c r="HWA125" s="186"/>
      <c r="HWB125" s="186"/>
      <c r="HWC125" s="176"/>
      <c r="HWD125" s="191"/>
      <c r="HWE125" s="186"/>
      <c r="HWF125" s="186"/>
      <c r="HWG125" s="176"/>
      <c r="HWH125" s="191"/>
      <c r="HWI125" s="186"/>
      <c r="HWJ125" s="186"/>
      <c r="HWK125" s="176"/>
      <c r="HWL125" s="191"/>
      <c r="HWM125" s="186"/>
      <c r="HWN125" s="186"/>
      <c r="HWO125" s="176"/>
      <c r="HWP125" s="191"/>
      <c r="HWQ125" s="186"/>
      <c r="HWR125" s="186"/>
      <c r="HWS125" s="176"/>
      <c r="HWT125" s="191"/>
      <c r="HWU125" s="186"/>
      <c r="HWV125" s="186"/>
      <c r="HWW125" s="176"/>
      <c r="HWX125" s="191"/>
      <c r="HWY125" s="186"/>
      <c r="HWZ125" s="186"/>
      <c r="HXA125" s="176"/>
      <c r="HXB125" s="191"/>
      <c r="HXC125" s="186"/>
      <c r="HXD125" s="186"/>
      <c r="HXE125" s="176"/>
      <c r="HXF125" s="191"/>
      <c r="HXG125" s="186"/>
      <c r="HXH125" s="186"/>
      <c r="HXI125" s="176"/>
      <c r="HXJ125" s="191"/>
      <c r="HXK125" s="186"/>
      <c r="HXL125" s="186"/>
      <c r="HXM125" s="176"/>
      <c r="HXN125" s="191"/>
      <c r="HXO125" s="186"/>
      <c r="HXP125" s="186"/>
      <c r="HXQ125" s="176"/>
      <c r="HXR125" s="191"/>
      <c r="HXS125" s="186"/>
      <c r="HXT125" s="186"/>
      <c r="HXU125" s="176"/>
      <c r="HXV125" s="191"/>
      <c r="HXW125" s="186"/>
      <c r="HXX125" s="186"/>
      <c r="HXY125" s="176"/>
      <c r="HXZ125" s="191"/>
      <c r="HYA125" s="186"/>
      <c r="HYB125" s="186"/>
      <c r="HYC125" s="176"/>
      <c r="HYD125" s="191"/>
      <c r="HYE125" s="186"/>
      <c r="HYF125" s="186"/>
      <c r="HYG125" s="176"/>
      <c r="HYH125" s="191"/>
      <c r="HYI125" s="186"/>
      <c r="HYJ125" s="186"/>
      <c r="HYK125" s="176"/>
      <c r="HYL125" s="191"/>
      <c r="HYM125" s="186"/>
      <c r="HYN125" s="186"/>
      <c r="HYO125" s="176"/>
      <c r="HYP125" s="191"/>
      <c r="HYQ125" s="186"/>
      <c r="HYR125" s="186"/>
      <c r="HYS125" s="176"/>
      <c r="HYT125" s="191"/>
      <c r="HYU125" s="186"/>
      <c r="HYV125" s="186"/>
      <c r="HYW125" s="176"/>
      <c r="HYX125" s="191"/>
      <c r="HYY125" s="186"/>
      <c r="HYZ125" s="186"/>
      <c r="HZA125" s="176"/>
      <c r="HZB125" s="191"/>
      <c r="HZC125" s="186"/>
      <c r="HZD125" s="186"/>
      <c r="HZE125" s="176"/>
      <c r="HZF125" s="191"/>
      <c r="HZG125" s="186"/>
      <c r="HZH125" s="186"/>
      <c r="HZI125" s="176"/>
      <c r="HZJ125" s="191"/>
      <c r="HZK125" s="186"/>
      <c r="HZL125" s="186"/>
      <c r="HZM125" s="176"/>
      <c r="HZN125" s="191"/>
      <c r="HZO125" s="186"/>
      <c r="HZP125" s="186"/>
      <c r="HZQ125" s="176"/>
      <c r="HZR125" s="191"/>
      <c r="HZS125" s="186"/>
      <c r="HZT125" s="186"/>
      <c r="HZU125" s="176"/>
      <c r="HZV125" s="191"/>
      <c r="HZW125" s="186"/>
      <c r="HZX125" s="186"/>
      <c r="HZY125" s="176"/>
      <c r="HZZ125" s="191"/>
      <c r="IAA125" s="186"/>
      <c r="IAB125" s="186"/>
      <c r="IAC125" s="176"/>
      <c r="IAD125" s="191"/>
      <c r="IAE125" s="186"/>
      <c r="IAF125" s="186"/>
      <c r="IAG125" s="176"/>
      <c r="IAH125" s="191"/>
      <c r="IAI125" s="186"/>
      <c r="IAJ125" s="186"/>
      <c r="IAK125" s="176"/>
      <c r="IAL125" s="191"/>
      <c r="IAM125" s="186"/>
      <c r="IAN125" s="186"/>
      <c r="IAO125" s="176"/>
      <c r="IAP125" s="191"/>
      <c r="IAQ125" s="186"/>
      <c r="IAR125" s="186"/>
      <c r="IAS125" s="176"/>
      <c r="IAT125" s="191"/>
      <c r="IAU125" s="186"/>
      <c r="IAV125" s="186"/>
      <c r="IAW125" s="176"/>
      <c r="IAX125" s="191"/>
      <c r="IAY125" s="186"/>
      <c r="IAZ125" s="186"/>
      <c r="IBA125" s="176"/>
      <c r="IBB125" s="191"/>
      <c r="IBC125" s="186"/>
      <c r="IBD125" s="186"/>
      <c r="IBE125" s="176"/>
      <c r="IBF125" s="191"/>
      <c r="IBG125" s="186"/>
      <c r="IBH125" s="186"/>
      <c r="IBI125" s="176"/>
      <c r="IBJ125" s="191"/>
      <c r="IBK125" s="186"/>
      <c r="IBL125" s="186"/>
      <c r="IBM125" s="176"/>
      <c r="IBN125" s="191"/>
      <c r="IBO125" s="186"/>
      <c r="IBP125" s="186"/>
      <c r="IBQ125" s="176"/>
      <c r="IBR125" s="191"/>
      <c r="IBS125" s="186"/>
      <c r="IBT125" s="186"/>
      <c r="IBU125" s="176"/>
      <c r="IBV125" s="191"/>
      <c r="IBW125" s="186"/>
      <c r="IBX125" s="186"/>
      <c r="IBY125" s="176"/>
      <c r="IBZ125" s="191"/>
      <c r="ICA125" s="186"/>
      <c r="ICB125" s="186"/>
      <c r="ICC125" s="176"/>
      <c r="ICD125" s="191"/>
      <c r="ICE125" s="186"/>
      <c r="ICF125" s="186"/>
      <c r="ICG125" s="176"/>
      <c r="ICH125" s="191"/>
      <c r="ICI125" s="186"/>
      <c r="ICJ125" s="186"/>
      <c r="ICK125" s="176"/>
      <c r="ICL125" s="191"/>
      <c r="ICM125" s="186"/>
      <c r="ICN125" s="186"/>
      <c r="ICO125" s="176"/>
      <c r="ICP125" s="191"/>
      <c r="ICQ125" s="186"/>
      <c r="ICR125" s="186"/>
      <c r="ICS125" s="176"/>
      <c r="ICT125" s="191"/>
      <c r="ICU125" s="186"/>
      <c r="ICV125" s="186"/>
      <c r="ICW125" s="176"/>
      <c r="ICX125" s="191"/>
      <c r="ICY125" s="186"/>
      <c r="ICZ125" s="186"/>
      <c r="IDA125" s="176"/>
      <c r="IDB125" s="191"/>
      <c r="IDC125" s="186"/>
      <c r="IDD125" s="186"/>
      <c r="IDE125" s="176"/>
      <c r="IDF125" s="191"/>
      <c r="IDG125" s="186"/>
      <c r="IDH125" s="186"/>
      <c r="IDI125" s="176"/>
      <c r="IDJ125" s="191"/>
      <c r="IDK125" s="186"/>
      <c r="IDL125" s="186"/>
      <c r="IDM125" s="176"/>
      <c r="IDN125" s="191"/>
      <c r="IDO125" s="186"/>
      <c r="IDP125" s="186"/>
      <c r="IDQ125" s="176"/>
      <c r="IDR125" s="191"/>
      <c r="IDS125" s="186"/>
      <c r="IDT125" s="186"/>
      <c r="IDU125" s="176"/>
      <c r="IDV125" s="191"/>
      <c r="IDW125" s="186"/>
      <c r="IDX125" s="186"/>
      <c r="IDY125" s="176"/>
      <c r="IDZ125" s="191"/>
      <c r="IEA125" s="186"/>
      <c r="IEB125" s="186"/>
      <c r="IEC125" s="176"/>
      <c r="IED125" s="191"/>
      <c r="IEE125" s="186"/>
      <c r="IEF125" s="186"/>
      <c r="IEG125" s="176"/>
      <c r="IEH125" s="191"/>
      <c r="IEI125" s="186"/>
      <c r="IEJ125" s="186"/>
      <c r="IEK125" s="176"/>
      <c r="IEL125" s="191"/>
      <c r="IEM125" s="186"/>
      <c r="IEN125" s="186"/>
      <c r="IEO125" s="176"/>
      <c r="IEP125" s="191"/>
      <c r="IEQ125" s="186"/>
      <c r="IER125" s="186"/>
      <c r="IES125" s="176"/>
      <c r="IET125" s="191"/>
      <c r="IEU125" s="186"/>
      <c r="IEV125" s="186"/>
      <c r="IEW125" s="176"/>
      <c r="IEX125" s="191"/>
      <c r="IEY125" s="186"/>
      <c r="IEZ125" s="186"/>
      <c r="IFA125" s="176"/>
      <c r="IFB125" s="191"/>
      <c r="IFC125" s="186"/>
      <c r="IFD125" s="186"/>
      <c r="IFE125" s="176"/>
      <c r="IFF125" s="191"/>
      <c r="IFG125" s="186"/>
      <c r="IFH125" s="186"/>
      <c r="IFI125" s="176"/>
      <c r="IFJ125" s="191"/>
      <c r="IFK125" s="186"/>
      <c r="IFL125" s="186"/>
      <c r="IFM125" s="176"/>
      <c r="IFN125" s="191"/>
      <c r="IFO125" s="186"/>
      <c r="IFP125" s="186"/>
      <c r="IFQ125" s="176"/>
      <c r="IFR125" s="191"/>
      <c r="IFS125" s="186"/>
      <c r="IFT125" s="186"/>
      <c r="IFU125" s="176"/>
      <c r="IFV125" s="191"/>
      <c r="IFW125" s="186"/>
      <c r="IFX125" s="186"/>
      <c r="IFY125" s="176"/>
      <c r="IFZ125" s="191"/>
      <c r="IGA125" s="186"/>
      <c r="IGB125" s="186"/>
      <c r="IGC125" s="176"/>
      <c r="IGD125" s="191"/>
      <c r="IGE125" s="186"/>
      <c r="IGF125" s="186"/>
      <c r="IGG125" s="176"/>
      <c r="IGH125" s="191"/>
      <c r="IGI125" s="186"/>
      <c r="IGJ125" s="186"/>
      <c r="IGK125" s="176"/>
      <c r="IGL125" s="191"/>
      <c r="IGM125" s="186"/>
      <c r="IGN125" s="186"/>
      <c r="IGO125" s="176"/>
      <c r="IGP125" s="191"/>
      <c r="IGQ125" s="186"/>
      <c r="IGR125" s="186"/>
      <c r="IGS125" s="176"/>
      <c r="IGT125" s="191"/>
      <c r="IGU125" s="186"/>
      <c r="IGV125" s="186"/>
      <c r="IGW125" s="176"/>
      <c r="IGX125" s="191"/>
      <c r="IGY125" s="186"/>
      <c r="IGZ125" s="186"/>
      <c r="IHA125" s="176"/>
      <c r="IHB125" s="191"/>
      <c r="IHC125" s="186"/>
      <c r="IHD125" s="186"/>
      <c r="IHE125" s="176"/>
      <c r="IHF125" s="191"/>
      <c r="IHG125" s="186"/>
      <c r="IHH125" s="186"/>
      <c r="IHI125" s="176"/>
      <c r="IHJ125" s="191"/>
      <c r="IHK125" s="186"/>
      <c r="IHL125" s="186"/>
      <c r="IHM125" s="176"/>
      <c r="IHN125" s="191"/>
      <c r="IHO125" s="186"/>
      <c r="IHP125" s="186"/>
      <c r="IHQ125" s="176"/>
      <c r="IHR125" s="191"/>
      <c r="IHS125" s="186"/>
      <c r="IHT125" s="186"/>
      <c r="IHU125" s="176"/>
      <c r="IHV125" s="191"/>
      <c r="IHW125" s="186"/>
      <c r="IHX125" s="186"/>
      <c r="IHY125" s="176"/>
      <c r="IHZ125" s="191"/>
      <c r="IIA125" s="186"/>
      <c r="IIB125" s="186"/>
      <c r="IIC125" s="176"/>
      <c r="IID125" s="191"/>
      <c r="IIE125" s="186"/>
      <c r="IIF125" s="186"/>
      <c r="IIG125" s="176"/>
      <c r="IIH125" s="191"/>
      <c r="III125" s="186"/>
      <c r="IIJ125" s="186"/>
      <c r="IIK125" s="176"/>
      <c r="IIL125" s="191"/>
      <c r="IIM125" s="186"/>
      <c r="IIN125" s="186"/>
      <c r="IIO125" s="176"/>
      <c r="IIP125" s="191"/>
      <c r="IIQ125" s="186"/>
      <c r="IIR125" s="186"/>
      <c r="IIS125" s="176"/>
      <c r="IIT125" s="191"/>
      <c r="IIU125" s="186"/>
      <c r="IIV125" s="186"/>
      <c r="IIW125" s="176"/>
      <c r="IIX125" s="191"/>
      <c r="IIY125" s="186"/>
      <c r="IIZ125" s="186"/>
      <c r="IJA125" s="176"/>
      <c r="IJB125" s="191"/>
      <c r="IJC125" s="186"/>
      <c r="IJD125" s="186"/>
      <c r="IJE125" s="176"/>
      <c r="IJF125" s="191"/>
      <c r="IJG125" s="186"/>
      <c r="IJH125" s="186"/>
      <c r="IJI125" s="176"/>
      <c r="IJJ125" s="191"/>
      <c r="IJK125" s="186"/>
      <c r="IJL125" s="186"/>
      <c r="IJM125" s="176"/>
      <c r="IJN125" s="191"/>
      <c r="IJO125" s="186"/>
      <c r="IJP125" s="186"/>
      <c r="IJQ125" s="176"/>
      <c r="IJR125" s="191"/>
      <c r="IJS125" s="186"/>
      <c r="IJT125" s="186"/>
      <c r="IJU125" s="176"/>
      <c r="IJV125" s="191"/>
      <c r="IJW125" s="186"/>
      <c r="IJX125" s="186"/>
      <c r="IJY125" s="176"/>
      <c r="IJZ125" s="191"/>
      <c r="IKA125" s="186"/>
      <c r="IKB125" s="186"/>
      <c r="IKC125" s="176"/>
      <c r="IKD125" s="191"/>
      <c r="IKE125" s="186"/>
      <c r="IKF125" s="186"/>
      <c r="IKG125" s="176"/>
      <c r="IKH125" s="191"/>
      <c r="IKI125" s="186"/>
      <c r="IKJ125" s="186"/>
      <c r="IKK125" s="176"/>
      <c r="IKL125" s="191"/>
      <c r="IKM125" s="186"/>
      <c r="IKN125" s="186"/>
      <c r="IKO125" s="176"/>
      <c r="IKP125" s="191"/>
      <c r="IKQ125" s="186"/>
      <c r="IKR125" s="186"/>
      <c r="IKS125" s="176"/>
      <c r="IKT125" s="191"/>
      <c r="IKU125" s="186"/>
      <c r="IKV125" s="186"/>
      <c r="IKW125" s="176"/>
      <c r="IKX125" s="191"/>
      <c r="IKY125" s="186"/>
      <c r="IKZ125" s="186"/>
      <c r="ILA125" s="176"/>
      <c r="ILB125" s="191"/>
      <c r="ILC125" s="186"/>
      <c r="ILD125" s="186"/>
      <c r="ILE125" s="176"/>
      <c r="ILF125" s="191"/>
      <c r="ILG125" s="186"/>
      <c r="ILH125" s="186"/>
      <c r="ILI125" s="176"/>
      <c r="ILJ125" s="191"/>
      <c r="ILK125" s="186"/>
      <c r="ILL125" s="186"/>
      <c r="ILM125" s="176"/>
      <c r="ILN125" s="191"/>
      <c r="ILO125" s="186"/>
      <c r="ILP125" s="186"/>
      <c r="ILQ125" s="176"/>
      <c r="ILR125" s="191"/>
      <c r="ILS125" s="186"/>
      <c r="ILT125" s="186"/>
      <c r="ILU125" s="176"/>
      <c r="ILV125" s="191"/>
      <c r="ILW125" s="186"/>
      <c r="ILX125" s="186"/>
      <c r="ILY125" s="176"/>
      <c r="ILZ125" s="191"/>
      <c r="IMA125" s="186"/>
      <c r="IMB125" s="186"/>
      <c r="IMC125" s="176"/>
      <c r="IMD125" s="191"/>
      <c r="IME125" s="186"/>
      <c r="IMF125" s="186"/>
      <c r="IMG125" s="176"/>
      <c r="IMH125" s="191"/>
      <c r="IMI125" s="186"/>
      <c r="IMJ125" s="186"/>
      <c r="IMK125" s="176"/>
      <c r="IML125" s="191"/>
      <c r="IMM125" s="186"/>
      <c r="IMN125" s="186"/>
      <c r="IMO125" s="176"/>
      <c r="IMP125" s="191"/>
      <c r="IMQ125" s="186"/>
      <c r="IMR125" s="186"/>
      <c r="IMS125" s="176"/>
      <c r="IMT125" s="191"/>
      <c r="IMU125" s="186"/>
      <c r="IMV125" s="186"/>
      <c r="IMW125" s="176"/>
      <c r="IMX125" s="191"/>
      <c r="IMY125" s="186"/>
      <c r="IMZ125" s="186"/>
      <c r="INA125" s="176"/>
      <c r="INB125" s="191"/>
      <c r="INC125" s="186"/>
      <c r="IND125" s="186"/>
      <c r="INE125" s="176"/>
      <c r="INF125" s="191"/>
      <c r="ING125" s="186"/>
      <c r="INH125" s="186"/>
      <c r="INI125" s="176"/>
      <c r="INJ125" s="191"/>
      <c r="INK125" s="186"/>
      <c r="INL125" s="186"/>
      <c r="INM125" s="176"/>
      <c r="INN125" s="191"/>
      <c r="INO125" s="186"/>
      <c r="INP125" s="186"/>
      <c r="INQ125" s="176"/>
      <c r="INR125" s="191"/>
      <c r="INS125" s="186"/>
      <c r="INT125" s="186"/>
      <c r="INU125" s="176"/>
      <c r="INV125" s="191"/>
      <c r="INW125" s="186"/>
      <c r="INX125" s="186"/>
      <c r="INY125" s="176"/>
      <c r="INZ125" s="191"/>
      <c r="IOA125" s="186"/>
      <c r="IOB125" s="186"/>
      <c r="IOC125" s="176"/>
      <c r="IOD125" s="191"/>
      <c r="IOE125" s="186"/>
      <c r="IOF125" s="186"/>
      <c r="IOG125" s="176"/>
      <c r="IOH125" s="191"/>
      <c r="IOI125" s="186"/>
      <c r="IOJ125" s="186"/>
      <c r="IOK125" s="176"/>
      <c r="IOL125" s="191"/>
      <c r="IOM125" s="186"/>
      <c r="ION125" s="186"/>
      <c r="IOO125" s="176"/>
      <c r="IOP125" s="191"/>
      <c r="IOQ125" s="186"/>
      <c r="IOR125" s="186"/>
      <c r="IOS125" s="176"/>
      <c r="IOT125" s="191"/>
      <c r="IOU125" s="186"/>
      <c r="IOV125" s="186"/>
      <c r="IOW125" s="176"/>
      <c r="IOX125" s="191"/>
      <c r="IOY125" s="186"/>
      <c r="IOZ125" s="186"/>
      <c r="IPA125" s="176"/>
      <c r="IPB125" s="191"/>
      <c r="IPC125" s="186"/>
      <c r="IPD125" s="186"/>
      <c r="IPE125" s="176"/>
      <c r="IPF125" s="191"/>
      <c r="IPG125" s="186"/>
      <c r="IPH125" s="186"/>
      <c r="IPI125" s="176"/>
      <c r="IPJ125" s="191"/>
      <c r="IPK125" s="186"/>
      <c r="IPL125" s="186"/>
      <c r="IPM125" s="176"/>
      <c r="IPN125" s="191"/>
      <c r="IPO125" s="186"/>
      <c r="IPP125" s="186"/>
      <c r="IPQ125" s="176"/>
      <c r="IPR125" s="191"/>
      <c r="IPS125" s="186"/>
      <c r="IPT125" s="186"/>
      <c r="IPU125" s="176"/>
      <c r="IPV125" s="191"/>
      <c r="IPW125" s="186"/>
      <c r="IPX125" s="186"/>
      <c r="IPY125" s="176"/>
      <c r="IPZ125" s="191"/>
      <c r="IQA125" s="186"/>
      <c r="IQB125" s="186"/>
      <c r="IQC125" s="176"/>
      <c r="IQD125" s="191"/>
      <c r="IQE125" s="186"/>
      <c r="IQF125" s="186"/>
      <c r="IQG125" s="176"/>
      <c r="IQH125" s="191"/>
      <c r="IQI125" s="186"/>
      <c r="IQJ125" s="186"/>
      <c r="IQK125" s="176"/>
      <c r="IQL125" s="191"/>
      <c r="IQM125" s="186"/>
      <c r="IQN125" s="186"/>
      <c r="IQO125" s="176"/>
      <c r="IQP125" s="191"/>
      <c r="IQQ125" s="186"/>
      <c r="IQR125" s="186"/>
      <c r="IQS125" s="176"/>
      <c r="IQT125" s="191"/>
      <c r="IQU125" s="186"/>
      <c r="IQV125" s="186"/>
      <c r="IQW125" s="176"/>
      <c r="IQX125" s="191"/>
      <c r="IQY125" s="186"/>
      <c r="IQZ125" s="186"/>
      <c r="IRA125" s="176"/>
      <c r="IRB125" s="191"/>
      <c r="IRC125" s="186"/>
      <c r="IRD125" s="186"/>
      <c r="IRE125" s="176"/>
      <c r="IRF125" s="191"/>
      <c r="IRG125" s="186"/>
      <c r="IRH125" s="186"/>
      <c r="IRI125" s="176"/>
      <c r="IRJ125" s="191"/>
      <c r="IRK125" s="186"/>
      <c r="IRL125" s="186"/>
      <c r="IRM125" s="176"/>
      <c r="IRN125" s="191"/>
      <c r="IRO125" s="186"/>
      <c r="IRP125" s="186"/>
      <c r="IRQ125" s="176"/>
      <c r="IRR125" s="191"/>
      <c r="IRS125" s="186"/>
      <c r="IRT125" s="186"/>
      <c r="IRU125" s="176"/>
      <c r="IRV125" s="191"/>
      <c r="IRW125" s="186"/>
      <c r="IRX125" s="186"/>
      <c r="IRY125" s="176"/>
      <c r="IRZ125" s="191"/>
      <c r="ISA125" s="186"/>
      <c r="ISB125" s="186"/>
      <c r="ISC125" s="176"/>
      <c r="ISD125" s="191"/>
      <c r="ISE125" s="186"/>
      <c r="ISF125" s="186"/>
      <c r="ISG125" s="176"/>
      <c r="ISH125" s="191"/>
      <c r="ISI125" s="186"/>
      <c r="ISJ125" s="186"/>
      <c r="ISK125" s="176"/>
      <c r="ISL125" s="191"/>
      <c r="ISM125" s="186"/>
      <c r="ISN125" s="186"/>
      <c r="ISO125" s="176"/>
      <c r="ISP125" s="191"/>
      <c r="ISQ125" s="186"/>
      <c r="ISR125" s="186"/>
      <c r="ISS125" s="176"/>
      <c r="IST125" s="191"/>
      <c r="ISU125" s="186"/>
      <c r="ISV125" s="186"/>
      <c r="ISW125" s="176"/>
      <c r="ISX125" s="191"/>
      <c r="ISY125" s="186"/>
      <c r="ISZ125" s="186"/>
      <c r="ITA125" s="176"/>
      <c r="ITB125" s="191"/>
      <c r="ITC125" s="186"/>
      <c r="ITD125" s="186"/>
      <c r="ITE125" s="176"/>
      <c r="ITF125" s="191"/>
      <c r="ITG125" s="186"/>
      <c r="ITH125" s="186"/>
      <c r="ITI125" s="176"/>
      <c r="ITJ125" s="191"/>
      <c r="ITK125" s="186"/>
      <c r="ITL125" s="186"/>
      <c r="ITM125" s="176"/>
      <c r="ITN125" s="191"/>
      <c r="ITO125" s="186"/>
      <c r="ITP125" s="186"/>
      <c r="ITQ125" s="176"/>
      <c r="ITR125" s="191"/>
      <c r="ITS125" s="186"/>
      <c r="ITT125" s="186"/>
      <c r="ITU125" s="176"/>
      <c r="ITV125" s="191"/>
      <c r="ITW125" s="186"/>
      <c r="ITX125" s="186"/>
      <c r="ITY125" s="176"/>
      <c r="ITZ125" s="191"/>
      <c r="IUA125" s="186"/>
      <c r="IUB125" s="186"/>
      <c r="IUC125" s="176"/>
      <c r="IUD125" s="191"/>
      <c r="IUE125" s="186"/>
      <c r="IUF125" s="186"/>
      <c r="IUG125" s="176"/>
      <c r="IUH125" s="191"/>
      <c r="IUI125" s="186"/>
      <c r="IUJ125" s="186"/>
      <c r="IUK125" s="176"/>
      <c r="IUL125" s="191"/>
      <c r="IUM125" s="186"/>
      <c r="IUN125" s="186"/>
      <c r="IUO125" s="176"/>
      <c r="IUP125" s="191"/>
      <c r="IUQ125" s="186"/>
      <c r="IUR125" s="186"/>
      <c r="IUS125" s="176"/>
      <c r="IUT125" s="191"/>
      <c r="IUU125" s="186"/>
      <c r="IUV125" s="186"/>
      <c r="IUW125" s="176"/>
      <c r="IUX125" s="191"/>
      <c r="IUY125" s="186"/>
      <c r="IUZ125" s="186"/>
      <c r="IVA125" s="176"/>
      <c r="IVB125" s="191"/>
      <c r="IVC125" s="186"/>
      <c r="IVD125" s="186"/>
      <c r="IVE125" s="176"/>
      <c r="IVF125" s="191"/>
      <c r="IVG125" s="186"/>
      <c r="IVH125" s="186"/>
      <c r="IVI125" s="176"/>
      <c r="IVJ125" s="191"/>
      <c r="IVK125" s="186"/>
      <c r="IVL125" s="186"/>
      <c r="IVM125" s="176"/>
      <c r="IVN125" s="191"/>
      <c r="IVO125" s="186"/>
      <c r="IVP125" s="186"/>
      <c r="IVQ125" s="176"/>
      <c r="IVR125" s="191"/>
      <c r="IVS125" s="186"/>
      <c r="IVT125" s="186"/>
      <c r="IVU125" s="176"/>
      <c r="IVV125" s="191"/>
      <c r="IVW125" s="186"/>
      <c r="IVX125" s="186"/>
      <c r="IVY125" s="176"/>
      <c r="IVZ125" s="191"/>
      <c r="IWA125" s="186"/>
      <c r="IWB125" s="186"/>
      <c r="IWC125" s="176"/>
      <c r="IWD125" s="191"/>
      <c r="IWE125" s="186"/>
      <c r="IWF125" s="186"/>
      <c r="IWG125" s="176"/>
      <c r="IWH125" s="191"/>
      <c r="IWI125" s="186"/>
      <c r="IWJ125" s="186"/>
      <c r="IWK125" s="176"/>
      <c r="IWL125" s="191"/>
      <c r="IWM125" s="186"/>
      <c r="IWN125" s="186"/>
      <c r="IWO125" s="176"/>
      <c r="IWP125" s="191"/>
      <c r="IWQ125" s="186"/>
      <c r="IWR125" s="186"/>
      <c r="IWS125" s="176"/>
      <c r="IWT125" s="191"/>
      <c r="IWU125" s="186"/>
      <c r="IWV125" s="186"/>
      <c r="IWW125" s="176"/>
      <c r="IWX125" s="191"/>
      <c r="IWY125" s="186"/>
      <c r="IWZ125" s="186"/>
      <c r="IXA125" s="176"/>
      <c r="IXB125" s="191"/>
      <c r="IXC125" s="186"/>
      <c r="IXD125" s="186"/>
      <c r="IXE125" s="176"/>
      <c r="IXF125" s="191"/>
      <c r="IXG125" s="186"/>
      <c r="IXH125" s="186"/>
      <c r="IXI125" s="176"/>
      <c r="IXJ125" s="191"/>
      <c r="IXK125" s="186"/>
      <c r="IXL125" s="186"/>
      <c r="IXM125" s="176"/>
      <c r="IXN125" s="191"/>
      <c r="IXO125" s="186"/>
      <c r="IXP125" s="186"/>
      <c r="IXQ125" s="176"/>
      <c r="IXR125" s="191"/>
      <c r="IXS125" s="186"/>
      <c r="IXT125" s="186"/>
      <c r="IXU125" s="176"/>
      <c r="IXV125" s="191"/>
      <c r="IXW125" s="186"/>
      <c r="IXX125" s="186"/>
      <c r="IXY125" s="176"/>
      <c r="IXZ125" s="191"/>
      <c r="IYA125" s="186"/>
      <c r="IYB125" s="186"/>
      <c r="IYC125" s="176"/>
      <c r="IYD125" s="191"/>
      <c r="IYE125" s="186"/>
      <c r="IYF125" s="186"/>
      <c r="IYG125" s="176"/>
      <c r="IYH125" s="191"/>
      <c r="IYI125" s="186"/>
      <c r="IYJ125" s="186"/>
      <c r="IYK125" s="176"/>
      <c r="IYL125" s="191"/>
      <c r="IYM125" s="186"/>
      <c r="IYN125" s="186"/>
      <c r="IYO125" s="176"/>
      <c r="IYP125" s="191"/>
      <c r="IYQ125" s="186"/>
      <c r="IYR125" s="186"/>
      <c r="IYS125" s="176"/>
      <c r="IYT125" s="191"/>
      <c r="IYU125" s="186"/>
      <c r="IYV125" s="186"/>
      <c r="IYW125" s="176"/>
      <c r="IYX125" s="191"/>
      <c r="IYY125" s="186"/>
      <c r="IYZ125" s="186"/>
      <c r="IZA125" s="176"/>
      <c r="IZB125" s="191"/>
      <c r="IZC125" s="186"/>
      <c r="IZD125" s="186"/>
      <c r="IZE125" s="176"/>
      <c r="IZF125" s="191"/>
      <c r="IZG125" s="186"/>
      <c r="IZH125" s="186"/>
      <c r="IZI125" s="176"/>
      <c r="IZJ125" s="191"/>
      <c r="IZK125" s="186"/>
      <c r="IZL125" s="186"/>
      <c r="IZM125" s="176"/>
      <c r="IZN125" s="191"/>
      <c r="IZO125" s="186"/>
      <c r="IZP125" s="186"/>
      <c r="IZQ125" s="176"/>
      <c r="IZR125" s="191"/>
      <c r="IZS125" s="186"/>
      <c r="IZT125" s="186"/>
      <c r="IZU125" s="176"/>
      <c r="IZV125" s="191"/>
      <c r="IZW125" s="186"/>
      <c r="IZX125" s="186"/>
      <c r="IZY125" s="176"/>
      <c r="IZZ125" s="191"/>
      <c r="JAA125" s="186"/>
      <c r="JAB125" s="186"/>
      <c r="JAC125" s="176"/>
      <c r="JAD125" s="191"/>
      <c r="JAE125" s="186"/>
      <c r="JAF125" s="186"/>
      <c r="JAG125" s="176"/>
      <c r="JAH125" s="191"/>
      <c r="JAI125" s="186"/>
      <c r="JAJ125" s="186"/>
      <c r="JAK125" s="176"/>
      <c r="JAL125" s="191"/>
      <c r="JAM125" s="186"/>
      <c r="JAN125" s="186"/>
      <c r="JAO125" s="176"/>
      <c r="JAP125" s="191"/>
      <c r="JAQ125" s="186"/>
      <c r="JAR125" s="186"/>
      <c r="JAS125" s="176"/>
      <c r="JAT125" s="191"/>
      <c r="JAU125" s="186"/>
      <c r="JAV125" s="186"/>
      <c r="JAW125" s="176"/>
      <c r="JAX125" s="191"/>
      <c r="JAY125" s="186"/>
      <c r="JAZ125" s="186"/>
      <c r="JBA125" s="176"/>
      <c r="JBB125" s="191"/>
      <c r="JBC125" s="186"/>
      <c r="JBD125" s="186"/>
      <c r="JBE125" s="176"/>
      <c r="JBF125" s="191"/>
      <c r="JBG125" s="186"/>
      <c r="JBH125" s="186"/>
      <c r="JBI125" s="176"/>
      <c r="JBJ125" s="191"/>
      <c r="JBK125" s="186"/>
      <c r="JBL125" s="186"/>
      <c r="JBM125" s="176"/>
      <c r="JBN125" s="191"/>
      <c r="JBO125" s="186"/>
      <c r="JBP125" s="186"/>
      <c r="JBQ125" s="176"/>
      <c r="JBR125" s="191"/>
      <c r="JBS125" s="186"/>
      <c r="JBT125" s="186"/>
      <c r="JBU125" s="176"/>
      <c r="JBV125" s="191"/>
      <c r="JBW125" s="186"/>
      <c r="JBX125" s="186"/>
      <c r="JBY125" s="176"/>
      <c r="JBZ125" s="191"/>
      <c r="JCA125" s="186"/>
      <c r="JCB125" s="186"/>
      <c r="JCC125" s="176"/>
      <c r="JCD125" s="191"/>
      <c r="JCE125" s="186"/>
      <c r="JCF125" s="186"/>
      <c r="JCG125" s="176"/>
      <c r="JCH125" s="191"/>
      <c r="JCI125" s="186"/>
      <c r="JCJ125" s="186"/>
      <c r="JCK125" s="176"/>
      <c r="JCL125" s="191"/>
      <c r="JCM125" s="186"/>
      <c r="JCN125" s="186"/>
      <c r="JCO125" s="176"/>
      <c r="JCP125" s="191"/>
      <c r="JCQ125" s="186"/>
      <c r="JCR125" s="186"/>
      <c r="JCS125" s="176"/>
      <c r="JCT125" s="191"/>
      <c r="JCU125" s="186"/>
      <c r="JCV125" s="186"/>
      <c r="JCW125" s="176"/>
      <c r="JCX125" s="191"/>
      <c r="JCY125" s="186"/>
      <c r="JCZ125" s="186"/>
      <c r="JDA125" s="176"/>
      <c r="JDB125" s="191"/>
      <c r="JDC125" s="186"/>
      <c r="JDD125" s="186"/>
      <c r="JDE125" s="176"/>
      <c r="JDF125" s="191"/>
      <c r="JDG125" s="186"/>
      <c r="JDH125" s="186"/>
      <c r="JDI125" s="176"/>
      <c r="JDJ125" s="191"/>
      <c r="JDK125" s="186"/>
      <c r="JDL125" s="186"/>
      <c r="JDM125" s="176"/>
      <c r="JDN125" s="191"/>
      <c r="JDO125" s="186"/>
      <c r="JDP125" s="186"/>
      <c r="JDQ125" s="176"/>
      <c r="JDR125" s="191"/>
      <c r="JDS125" s="186"/>
      <c r="JDT125" s="186"/>
      <c r="JDU125" s="176"/>
      <c r="JDV125" s="191"/>
      <c r="JDW125" s="186"/>
      <c r="JDX125" s="186"/>
      <c r="JDY125" s="176"/>
      <c r="JDZ125" s="191"/>
      <c r="JEA125" s="186"/>
      <c r="JEB125" s="186"/>
      <c r="JEC125" s="176"/>
      <c r="JED125" s="191"/>
      <c r="JEE125" s="186"/>
      <c r="JEF125" s="186"/>
      <c r="JEG125" s="176"/>
      <c r="JEH125" s="191"/>
      <c r="JEI125" s="186"/>
      <c r="JEJ125" s="186"/>
      <c r="JEK125" s="176"/>
      <c r="JEL125" s="191"/>
      <c r="JEM125" s="186"/>
      <c r="JEN125" s="186"/>
      <c r="JEO125" s="176"/>
      <c r="JEP125" s="191"/>
      <c r="JEQ125" s="186"/>
      <c r="JER125" s="186"/>
      <c r="JES125" s="176"/>
      <c r="JET125" s="191"/>
      <c r="JEU125" s="186"/>
      <c r="JEV125" s="186"/>
      <c r="JEW125" s="176"/>
      <c r="JEX125" s="191"/>
      <c r="JEY125" s="186"/>
      <c r="JEZ125" s="186"/>
      <c r="JFA125" s="176"/>
      <c r="JFB125" s="191"/>
      <c r="JFC125" s="186"/>
      <c r="JFD125" s="186"/>
      <c r="JFE125" s="176"/>
      <c r="JFF125" s="191"/>
      <c r="JFG125" s="186"/>
      <c r="JFH125" s="186"/>
      <c r="JFI125" s="176"/>
      <c r="JFJ125" s="191"/>
      <c r="JFK125" s="186"/>
      <c r="JFL125" s="186"/>
      <c r="JFM125" s="176"/>
      <c r="JFN125" s="191"/>
      <c r="JFO125" s="186"/>
      <c r="JFP125" s="186"/>
      <c r="JFQ125" s="176"/>
      <c r="JFR125" s="191"/>
      <c r="JFS125" s="186"/>
      <c r="JFT125" s="186"/>
      <c r="JFU125" s="176"/>
      <c r="JFV125" s="191"/>
      <c r="JFW125" s="186"/>
      <c r="JFX125" s="186"/>
      <c r="JFY125" s="176"/>
      <c r="JFZ125" s="191"/>
      <c r="JGA125" s="186"/>
      <c r="JGB125" s="186"/>
      <c r="JGC125" s="176"/>
      <c r="JGD125" s="191"/>
      <c r="JGE125" s="186"/>
      <c r="JGF125" s="186"/>
      <c r="JGG125" s="176"/>
      <c r="JGH125" s="191"/>
      <c r="JGI125" s="186"/>
      <c r="JGJ125" s="186"/>
      <c r="JGK125" s="176"/>
      <c r="JGL125" s="191"/>
      <c r="JGM125" s="186"/>
      <c r="JGN125" s="186"/>
      <c r="JGO125" s="176"/>
      <c r="JGP125" s="191"/>
      <c r="JGQ125" s="186"/>
      <c r="JGR125" s="186"/>
      <c r="JGS125" s="176"/>
      <c r="JGT125" s="191"/>
      <c r="JGU125" s="186"/>
      <c r="JGV125" s="186"/>
      <c r="JGW125" s="176"/>
      <c r="JGX125" s="191"/>
      <c r="JGY125" s="186"/>
      <c r="JGZ125" s="186"/>
      <c r="JHA125" s="176"/>
      <c r="JHB125" s="191"/>
      <c r="JHC125" s="186"/>
      <c r="JHD125" s="186"/>
      <c r="JHE125" s="176"/>
      <c r="JHF125" s="191"/>
      <c r="JHG125" s="186"/>
      <c r="JHH125" s="186"/>
      <c r="JHI125" s="176"/>
      <c r="JHJ125" s="191"/>
      <c r="JHK125" s="186"/>
      <c r="JHL125" s="186"/>
      <c r="JHM125" s="176"/>
      <c r="JHN125" s="191"/>
      <c r="JHO125" s="186"/>
      <c r="JHP125" s="186"/>
      <c r="JHQ125" s="176"/>
      <c r="JHR125" s="191"/>
      <c r="JHS125" s="186"/>
      <c r="JHT125" s="186"/>
      <c r="JHU125" s="176"/>
      <c r="JHV125" s="191"/>
      <c r="JHW125" s="186"/>
      <c r="JHX125" s="186"/>
      <c r="JHY125" s="176"/>
      <c r="JHZ125" s="191"/>
      <c r="JIA125" s="186"/>
      <c r="JIB125" s="186"/>
      <c r="JIC125" s="176"/>
      <c r="JID125" s="191"/>
      <c r="JIE125" s="186"/>
      <c r="JIF125" s="186"/>
      <c r="JIG125" s="176"/>
      <c r="JIH125" s="191"/>
      <c r="JII125" s="186"/>
      <c r="JIJ125" s="186"/>
      <c r="JIK125" s="176"/>
      <c r="JIL125" s="191"/>
      <c r="JIM125" s="186"/>
      <c r="JIN125" s="186"/>
      <c r="JIO125" s="176"/>
      <c r="JIP125" s="191"/>
      <c r="JIQ125" s="186"/>
      <c r="JIR125" s="186"/>
      <c r="JIS125" s="176"/>
      <c r="JIT125" s="191"/>
      <c r="JIU125" s="186"/>
      <c r="JIV125" s="186"/>
      <c r="JIW125" s="176"/>
      <c r="JIX125" s="191"/>
      <c r="JIY125" s="186"/>
      <c r="JIZ125" s="186"/>
      <c r="JJA125" s="176"/>
      <c r="JJB125" s="191"/>
      <c r="JJC125" s="186"/>
      <c r="JJD125" s="186"/>
      <c r="JJE125" s="176"/>
      <c r="JJF125" s="191"/>
      <c r="JJG125" s="186"/>
      <c r="JJH125" s="186"/>
      <c r="JJI125" s="176"/>
      <c r="JJJ125" s="191"/>
      <c r="JJK125" s="186"/>
      <c r="JJL125" s="186"/>
      <c r="JJM125" s="176"/>
      <c r="JJN125" s="191"/>
      <c r="JJO125" s="186"/>
      <c r="JJP125" s="186"/>
      <c r="JJQ125" s="176"/>
      <c r="JJR125" s="191"/>
      <c r="JJS125" s="186"/>
      <c r="JJT125" s="186"/>
      <c r="JJU125" s="176"/>
      <c r="JJV125" s="191"/>
      <c r="JJW125" s="186"/>
      <c r="JJX125" s="186"/>
      <c r="JJY125" s="176"/>
      <c r="JJZ125" s="191"/>
      <c r="JKA125" s="186"/>
      <c r="JKB125" s="186"/>
      <c r="JKC125" s="176"/>
      <c r="JKD125" s="191"/>
      <c r="JKE125" s="186"/>
      <c r="JKF125" s="186"/>
      <c r="JKG125" s="176"/>
      <c r="JKH125" s="191"/>
      <c r="JKI125" s="186"/>
      <c r="JKJ125" s="186"/>
      <c r="JKK125" s="176"/>
      <c r="JKL125" s="191"/>
      <c r="JKM125" s="186"/>
      <c r="JKN125" s="186"/>
      <c r="JKO125" s="176"/>
      <c r="JKP125" s="191"/>
      <c r="JKQ125" s="186"/>
      <c r="JKR125" s="186"/>
      <c r="JKS125" s="176"/>
      <c r="JKT125" s="191"/>
      <c r="JKU125" s="186"/>
      <c r="JKV125" s="186"/>
      <c r="JKW125" s="176"/>
      <c r="JKX125" s="191"/>
      <c r="JKY125" s="186"/>
      <c r="JKZ125" s="186"/>
      <c r="JLA125" s="176"/>
      <c r="JLB125" s="191"/>
      <c r="JLC125" s="186"/>
      <c r="JLD125" s="186"/>
      <c r="JLE125" s="176"/>
      <c r="JLF125" s="191"/>
      <c r="JLG125" s="186"/>
      <c r="JLH125" s="186"/>
      <c r="JLI125" s="176"/>
      <c r="JLJ125" s="191"/>
      <c r="JLK125" s="186"/>
      <c r="JLL125" s="186"/>
      <c r="JLM125" s="176"/>
      <c r="JLN125" s="191"/>
      <c r="JLO125" s="186"/>
      <c r="JLP125" s="186"/>
      <c r="JLQ125" s="176"/>
      <c r="JLR125" s="191"/>
      <c r="JLS125" s="186"/>
      <c r="JLT125" s="186"/>
      <c r="JLU125" s="176"/>
      <c r="JLV125" s="191"/>
      <c r="JLW125" s="186"/>
      <c r="JLX125" s="186"/>
      <c r="JLY125" s="176"/>
      <c r="JLZ125" s="191"/>
      <c r="JMA125" s="186"/>
      <c r="JMB125" s="186"/>
      <c r="JMC125" s="176"/>
      <c r="JMD125" s="191"/>
      <c r="JME125" s="186"/>
      <c r="JMF125" s="186"/>
      <c r="JMG125" s="176"/>
      <c r="JMH125" s="191"/>
      <c r="JMI125" s="186"/>
      <c r="JMJ125" s="186"/>
      <c r="JMK125" s="176"/>
      <c r="JML125" s="191"/>
      <c r="JMM125" s="186"/>
      <c r="JMN125" s="186"/>
      <c r="JMO125" s="176"/>
      <c r="JMP125" s="191"/>
      <c r="JMQ125" s="186"/>
      <c r="JMR125" s="186"/>
      <c r="JMS125" s="176"/>
      <c r="JMT125" s="191"/>
      <c r="JMU125" s="186"/>
      <c r="JMV125" s="186"/>
      <c r="JMW125" s="176"/>
      <c r="JMX125" s="191"/>
      <c r="JMY125" s="186"/>
      <c r="JMZ125" s="186"/>
      <c r="JNA125" s="176"/>
      <c r="JNB125" s="191"/>
      <c r="JNC125" s="186"/>
      <c r="JND125" s="186"/>
      <c r="JNE125" s="176"/>
      <c r="JNF125" s="191"/>
      <c r="JNG125" s="186"/>
      <c r="JNH125" s="186"/>
      <c r="JNI125" s="176"/>
      <c r="JNJ125" s="191"/>
      <c r="JNK125" s="186"/>
      <c r="JNL125" s="186"/>
      <c r="JNM125" s="176"/>
      <c r="JNN125" s="191"/>
      <c r="JNO125" s="186"/>
      <c r="JNP125" s="186"/>
      <c r="JNQ125" s="176"/>
      <c r="JNR125" s="191"/>
      <c r="JNS125" s="186"/>
      <c r="JNT125" s="186"/>
      <c r="JNU125" s="176"/>
      <c r="JNV125" s="191"/>
      <c r="JNW125" s="186"/>
      <c r="JNX125" s="186"/>
      <c r="JNY125" s="176"/>
      <c r="JNZ125" s="191"/>
      <c r="JOA125" s="186"/>
      <c r="JOB125" s="186"/>
      <c r="JOC125" s="176"/>
      <c r="JOD125" s="191"/>
      <c r="JOE125" s="186"/>
      <c r="JOF125" s="186"/>
      <c r="JOG125" s="176"/>
      <c r="JOH125" s="191"/>
      <c r="JOI125" s="186"/>
      <c r="JOJ125" s="186"/>
      <c r="JOK125" s="176"/>
      <c r="JOL125" s="191"/>
      <c r="JOM125" s="186"/>
      <c r="JON125" s="186"/>
      <c r="JOO125" s="176"/>
      <c r="JOP125" s="191"/>
      <c r="JOQ125" s="186"/>
      <c r="JOR125" s="186"/>
      <c r="JOS125" s="176"/>
      <c r="JOT125" s="191"/>
      <c r="JOU125" s="186"/>
      <c r="JOV125" s="186"/>
      <c r="JOW125" s="176"/>
      <c r="JOX125" s="191"/>
      <c r="JOY125" s="186"/>
      <c r="JOZ125" s="186"/>
      <c r="JPA125" s="176"/>
      <c r="JPB125" s="191"/>
      <c r="JPC125" s="186"/>
      <c r="JPD125" s="186"/>
      <c r="JPE125" s="176"/>
      <c r="JPF125" s="191"/>
      <c r="JPG125" s="186"/>
      <c r="JPH125" s="186"/>
      <c r="JPI125" s="176"/>
      <c r="JPJ125" s="191"/>
      <c r="JPK125" s="186"/>
      <c r="JPL125" s="186"/>
      <c r="JPM125" s="176"/>
      <c r="JPN125" s="191"/>
      <c r="JPO125" s="186"/>
      <c r="JPP125" s="186"/>
      <c r="JPQ125" s="176"/>
      <c r="JPR125" s="191"/>
      <c r="JPS125" s="186"/>
      <c r="JPT125" s="186"/>
      <c r="JPU125" s="176"/>
      <c r="JPV125" s="191"/>
      <c r="JPW125" s="186"/>
      <c r="JPX125" s="186"/>
      <c r="JPY125" s="176"/>
      <c r="JPZ125" s="191"/>
      <c r="JQA125" s="186"/>
      <c r="JQB125" s="186"/>
      <c r="JQC125" s="176"/>
      <c r="JQD125" s="191"/>
      <c r="JQE125" s="186"/>
      <c r="JQF125" s="186"/>
      <c r="JQG125" s="176"/>
      <c r="JQH125" s="191"/>
      <c r="JQI125" s="186"/>
      <c r="JQJ125" s="186"/>
      <c r="JQK125" s="176"/>
      <c r="JQL125" s="191"/>
      <c r="JQM125" s="186"/>
      <c r="JQN125" s="186"/>
      <c r="JQO125" s="176"/>
      <c r="JQP125" s="191"/>
      <c r="JQQ125" s="186"/>
      <c r="JQR125" s="186"/>
      <c r="JQS125" s="176"/>
      <c r="JQT125" s="191"/>
      <c r="JQU125" s="186"/>
      <c r="JQV125" s="186"/>
      <c r="JQW125" s="176"/>
      <c r="JQX125" s="191"/>
      <c r="JQY125" s="186"/>
      <c r="JQZ125" s="186"/>
      <c r="JRA125" s="176"/>
      <c r="JRB125" s="191"/>
      <c r="JRC125" s="186"/>
      <c r="JRD125" s="186"/>
      <c r="JRE125" s="176"/>
      <c r="JRF125" s="191"/>
      <c r="JRG125" s="186"/>
      <c r="JRH125" s="186"/>
      <c r="JRI125" s="176"/>
      <c r="JRJ125" s="191"/>
      <c r="JRK125" s="186"/>
      <c r="JRL125" s="186"/>
      <c r="JRM125" s="176"/>
      <c r="JRN125" s="191"/>
      <c r="JRO125" s="186"/>
      <c r="JRP125" s="186"/>
      <c r="JRQ125" s="176"/>
      <c r="JRR125" s="191"/>
      <c r="JRS125" s="186"/>
      <c r="JRT125" s="186"/>
      <c r="JRU125" s="176"/>
      <c r="JRV125" s="191"/>
      <c r="JRW125" s="186"/>
      <c r="JRX125" s="186"/>
      <c r="JRY125" s="176"/>
      <c r="JRZ125" s="191"/>
      <c r="JSA125" s="186"/>
      <c r="JSB125" s="186"/>
      <c r="JSC125" s="176"/>
      <c r="JSD125" s="191"/>
      <c r="JSE125" s="186"/>
      <c r="JSF125" s="186"/>
      <c r="JSG125" s="176"/>
      <c r="JSH125" s="191"/>
      <c r="JSI125" s="186"/>
      <c r="JSJ125" s="186"/>
      <c r="JSK125" s="176"/>
      <c r="JSL125" s="191"/>
      <c r="JSM125" s="186"/>
      <c r="JSN125" s="186"/>
      <c r="JSO125" s="176"/>
      <c r="JSP125" s="191"/>
      <c r="JSQ125" s="186"/>
      <c r="JSR125" s="186"/>
      <c r="JSS125" s="176"/>
      <c r="JST125" s="191"/>
      <c r="JSU125" s="186"/>
      <c r="JSV125" s="186"/>
      <c r="JSW125" s="176"/>
      <c r="JSX125" s="191"/>
      <c r="JSY125" s="186"/>
      <c r="JSZ125" s="186"/>
      <c r="JTA125" s="176"/>
      <c r="JTB125" s="191"/>
      <c r="JTC125" s="186"/>
      <c r="JTD125" s="186"/>
      <c r="JTE125" s="176"/>
      <c r="JTF125" s="191"/>
      <c r="JTG125" s="186"/>
      <c r="JTH125" s="186"/>
      <c r="JTI125" s="176"/>
      <c r="JTJ125" s="191"/>
      <c r="JTK125" s="186"/>
      <c r="JTL125" s="186"/>
      <c r="JTM125" s="176"/>
      <c r="JTN125" s="191"/>
      <c r="JTO125" s="186"/>
      <c r="JTP125" s="186"/>
      <c r="JTQ125" s="176"/>
      <c r="JTR125" s="191"/>
      <c r="JTS125" s="186"/>
      <c r="JTT125" s="186"/>
      <c r="JTU125" s="176"/>
      <c r="JTV125" s="191"/>
      <c r="JTW125" s="186"/>
      <c r="JTX125" s="186"/>
      <c r="JTY125" s="176"/>
      <c r="JTZ125" s="191"/>
      <c r="JUA125" s="186"/>
      <c r="JUB125" s="186"/>
      <c r="JUC125" s="176"/>
      <c r="JUD125" s="191"/>
      <c r="JUE125" s="186"/>
      <c r="JUF125" s="186"/>
      <c r="JUG125" s="176"/>
      <c r="JUH125" s="191"/>
      <c r="JUI125" s="186"/>
      <c r="JUJ125" s="186"/>
      <c r="JUK125" s="176"/>
      <c r="JUL125" s="191"/>
      <c r="JUM125" s="186"/>
      <c r="JUN125" s="186"/>
      <c r="JUO125" s="176"/>
      <c r="JUP125" s="191"/>
      <c r="JUQ125" s="186"/>
      <c r="JUR125" s="186"/>
      <c r="JUS125" s="176"/>
      <c r="JUT125" s="191"/>
      <c r="JUU125" s="186"/>
      <c r="JUV125" s="186"/>
      <c r="JUW125" s="176"/>
      <c r="JUX125" s="191"/>
      <c r="JUY125" s="186"/>
      <c r="JUZ125" s="186"/>
      <c r="JVA125" s="176"/>
      <c r="JVB125" s="191"/>
      <c r="JVC125" s="186"/>
      <c r="JVD125" s="186"/>
      <c r="JVE125" s="176"/>
      <c r="JVF125" s="191"/>
      <c r="JVG125" s="186"/>
      <c r="JVH125" s="186"/>
      <c r="JVI125" s="176"/>
      <c r="JVJ125" s="191"/>
      <c r="JVK125" s="186"/>
      <c r="JVL125" s="186"/>
      <c r="JVM125" s="176"/>
      <c r="JVN125" s="191"/>
      <c r="JVO125" s="186"/>
      <c r="JVP125" s="186"/>
      <c r="JVQ125" s="176"/>
      <c r="JVR125" s="191"/>
      <c r="JVS125" s="186"/>
      <c r="JVT125" s="186"/>
      <c r="JVU125" s="176"/>
      <c r="JVV125" s="191"/>
      <c r="JVW125" s="186"/>
      <c r="JVX125" s="186"/>
      <c r="JVY125" s="176"/>
      <c r="JVZ125" s="191"/>
      <c r="JWA125" s="186"/>
      <c r="JWB125" s="186"/>
      <c r="JWC125" s="176"/>
      <c r="JWD125" s="191"/>
      <c r="JWE125" s="186"/>
      <c r="JWF125" s="186"/>
      <c r="JWG125" s="176"/>
      <c r="JWH125" s="191"/>
      <c r="JWI125" s="186"/>
      <c r="JWJ125" s="186"/>
      <c r="JWK125" s="176"/>
      <c r="JWL125" s="191"/>
      <c r="JWM125" s="186"/>
      <c r="JWN125" s="186"/>
      <c r="JWO125" s="176"/>
      <c r="JWP125" s="191"/>
      <c r="JWQ125" s="186"/>
      <c r="JWR125" s="186"/>
      <c r="JWS125" s="176"/>
      <c r="JWT125" s="191"/>
      <c r="JWU125" s="186"/>
      <c r="JWV125" s="186"/>
      <c r="JWW125" s="176"/>
      <c r="JWX125" s="191"/>
      <c r="JWY125" s="186"/>
      <c r="JWZ125" s="186"/>
      <c r="JXA125" s="176"/>
      <c r="JXB125" s="191"/>
      <c r="JXC125" s="186"/>
      <c r="JXD125" s="186"/>
      <c r="JXE125" s="176"/>
      <c r="JXF125" s="191"/>
      <c r="JXG125" s="186"/>
      <c r="JXH125" s="186"/>
      <c r="JXI125" s="176"/>
      <c r="JXJ125" s="191"/>
      <c r="JXK125" s="186"/>
      <c r="JXL125" s="186"/>
      <c r="JXM125" s="176"/>
      <c r="JXN125" s="191"/>
      <c r="JXO125" s="186"/>
      <c r="JXP125" s="186"/>
      <c r="JXQ125" s="176"/>
      <c r="JXR125" s="191"/>
      <c r="JXS125" s="186"/>
      <c r="JXT125" s="186"/>
      <c r="JXU125" s="176"/>
      <c r="JXV125" s="191"/>
      <c r="JXW125" s="186"/>
      <c r="JXX125" s="186"/>
      <c r="JXY125" s="176"/>
      <c r="JXZ125" s="191"/>
      <c r="JYA125" s="186"/>
      <c r="JYB125" s="186"/>
      <c r="JYC125" s="176"/>
      <c r="JYD125" s="191"/>
      <c r="JYE125" s="186"/>
      <c r="JYF125" s="186"/>
      <c r="JYG125" s="176"/>
      <c r="JYH125" s="191"/>
      <c r="JYI125" s="186"/>
      <c r="JYJ125" s="186"/>
      <c r="JYK125" s="176"/>
      <c r="JYL125" s="191"/>
      <c r="JYM125" s="186"/>
      <c r="JYN125" s="186"/>
      <c r="JYO125" s="176"/>
      <c r="JYP125" s="191"/>
      <c r="JYQ125" s="186"/>
      <c r="JYR125" s="186"/>
      <c r="JYS125" s="176"/>
      <c r="JYT125" s="191"/>
      <c r="JYU125" s="186"/>
      <c r="JYV125" s="186"/>
      <c r="JYW125" s="176"/>
      <c r="JYX125" s="191"/>
      <c r="JYY125" s="186"/>
      <c r="JYZ125" s="186"/>
      <c r="JZA125" s="176"/>
      <c r="JZB125" s="191"/>
      <c r="JZC125" s="186"/>
      <c r="JZD125" s="186"/>
      <c r="JZE125" s="176"/>
      <c r="JZF125" s="191"/>
      <c r="JZG125" s="186"/>
      <c r="JZH125" s="186"/>
      <c r="JZI125" s="176"/>
      <c r="JZJ125" s="191"/>
      <c r="JZK125" s="186"/>
      <c r="JZL125" s="186"/>
      <c r="JZM125" s="176"/>
      <c r="JZN125" s="191"/>
      <c r="JZO125" s="186"/>
      <c r="JZP125" s="186"/>
      <c r="JZQ125" s="176"/>
      <c r="JZR125" s="191"/>
      <c r="JZS125" s="186"/>
      <c r="JZT125" s="186"/>
      <c r="JZU125" s="176"/>
      <c r="JZV125" s="191"/>
      <c r="JZW125" s="186"/>
      <c r="JZX125" s="186"/>
      <c r="JZY125" s="176"/>
      <c r="JZZ125" s="191"/>
      <c r="KAA125" s="186"/>
      <c r="KAB125" s="186"/>
      <c r="KAC125" s="176"/>
      <c r="KAD125" s="191"/>
      <c r="KAE125" s="186"/>
      <c r="KAF125" s="186"/>
      <c r="KAG125" s="176"/>
      <c r="KAH125" s="191"/>
      <c r="KAI125" s="186"/>
      <c r="KAJ125" s="186"/>
      <c r="KAK125" s="176"/>
      <c r="KAL125" s="191"/>
      <c r="KAM125" s="186"/>
      <c r="KAN125" s="186"/>
      <c r="KAO125" s="176"/>
      <c r="KAP125" s="191"/>
      <c r="KAQ125" s="186"/>
      <c r="KAR125" s="186"/>
      <c r="KAS125" s="176"/>
      <c r="KAT125" s="191"/>
      <c r="KAU125" s="186"/>
      <c r="KAV125" s="186"/>
      <c r="KAW125" s="176"/>
      <c r="KAX125" s="191"/>
      <c r="KAY125" s="186"/>
      <c r="KAZ125" s="186"/>
      <c r="KBA125" s="176"/>
      <c r="KBB125" s="191"/>
      <c r="KBC125" s="186"/>
      <c r="KBD125" s="186"/>
      <c r="KBE125" s="176"/>
      <c r="KBF125" s="191"/>
      <c r="KBG125" s="186"/>
      <c r="KBH125" s="186"/>
      <c r="KBI125" s="176"/>
      <c r="KBJ125" s="191"/>
      <c r="KBK125" s="186"/>
      <c r="KBL125" s="186"/>
      <c r="KBM125" s="176"/>
      <c r="KBN125" s="191"/>
      <c r="KBO125" s="186"/>
      <c r="KBP125" s="186"/>
      <c r="KBQ125" s="176"/>
      <c r="KBR125" s="191"/>
      <c r="KBS125" s="186"/>
      <c r="KBT125" s="186"/>
      <c r="KBU125" s="176"/>
      <c r="KBV125" s="191"/>
      <c r="KBW125" s="186"/>
      <c r="KBX125" s="186"/>
      <c r="KBY125" s="176"/>
      <c r="KBZ125" s="191"/>
      <c r="KCA125" s="186"/>
      <c r="KCB125" s="186"/>
      <c r="KCC125" s="176"/>
      <c r="KCD125" s="191"/>
      <c r="KCE125" s="186"/>
      <c r="KCF125" s="186"/>
      <c r="KCG125" s="176"/>
      <c r="KCH125" s="191"/>
      <c r="KCI125" s="186"/>
      <c r="KCJ125" s="186"/>
      <c r="KCK125" s="176"/>
      <c r="KCL125" s="191"/>
      <c r="KCM125" s="186"/>
      <c r="KCN125" s="186"/>
      <c r="KCO125" s="176"/>
      <c r="KCP125" s="191"/>
      <c r="KCQ125" s="186"/>
      <c r="KCR125" s="186"/>
      <c r="KCS125" s="176"/>
      <c r="KCT125" s="191"/>
      <c r="KCU125" s="186"/>
      <c r="KCV125" s="186"/>
      <c r="KCW125" s="176"/>
      <c r="KCX125" s="191"/>
      <c r="KCY125" s="186"/>
      <c r="KCZ125" s="186"/>
      <c r="KDA125" s="176"/>
      <c r="KDB125" s="191"/>
      <c r="KDC125" s="186"/>
      <c r="KDD125" s="186"/>
      <c r="KDE125" s="176"/>
      <c r="KDF125" s="191"/>
      <c r="KDG125" s="186"/>
      <c r="KDH125" s="186"/>
      <c r="KDI125" s="176"/>
      <c r="KDJ125" s="191"/>
      <c r="KDK125" s="186"/>
      <c r="KDL125" s="186"/>
      <c r="KDM125" s="176"/>
      <c r="KDN125" s="191"/>
      <c r="KDO125" s="186"/>
      <c r="KDP125" s="186"/>
      <c r="KDQ125" s="176"/>
      <c r="KDR125" s="191"/>
      <c r="KDS125" s="186"/>
      <c r="KDT125" s="186"/>
      <c r="KDU125" s="176"/>
      <c r="KDV125" s="191"/>
      <c r="KDW125" s="186"/>
      <c r="KDX125" s="186"/>
      <c r="KDY125" s="176"/>
      <c r="KDZ125" s="191"/>
      <c r="KEA125" s="186"/>
      <c r="KEB125" s="186"/>
      <c r="KEC125" s="176"/>
      <c r="KED125" s="191"/>
      <c r="KEE125" s="186"/>
      <c r="KEF125" s="186"/>
      <c r="KEG125" s="176"/>
      <c r="KEH125" s="191"/>
      <c r="KEI125" s="186"/>
      <c r="KEJ125" s="186"/>
      <c r="KEK125" s="176"/>
      <c r="KEL125" s="191"/>
      <c r="KEM125" s="186"/>
      <c r="KEN125" s="186"/>
      <c r="KEO125" s="176"/>
      <c r="KEP125" s="191"/>
      <c r="KEQ125" s="186"/>
      <c r="KER125" s="186"/>
      <c r="KES125" s="176"/>
      <c r="KET125" s="191"/>
      <c r="KEU125" s="186"/>
      <c r="KEV125" s="186"/>
      <c r="KEW125" s="176"/>
      <c r="KEX125" s="191"/>
      <c r="KEY125" s="186"/>
      <c r="KEZ125" s="186"/>
      <c r="KFA125" s="176"/>
      <c r="KFB125" s="191"/>
      <c r="KFC125" s="186"/>
      <c r="KFD125" s="186"/>
      <c r="KFE125" s="176"/>
      <c r="KFF125" s="191"/>
      <c r="KFG125" s="186"/>
      <c r="KFH125" s="186"/>
      <c r="KFI125" s="176"/>
      <c r="KFJ125" s="191"/>
      <c r="KFK125" s="186"/>
      <c r="KFL125" s="186"/>
      <c r="KFM125" s="176"/>
      <c r="KFN125" s="191"/>
      <c r="KFO125" s="186"/>
      <c r="KFP125" s="186"/>
      <c r="KFQ125" s="176"/>
      <c r="KFR125" s="191"/>
      <c r="KFS125" s="186"/>
      <c r="KFT125" s="186"/>
      <c r="KFU125" s="176"/>
      <c r="KFV125" s="191"/>
      <c r="KFW125" s="186"/>
      <c r="KFX125" s="186"/>
      <c r="KFY125" s="176"/>
      <c r="KFZ125" s="191"/>
      <c r="KGA125" s="186"/>
      <c r="KGB125" s="186"/>
      <c r="KGC125" s="176"/>
      <c r="KGD125" s="191"/>
      <c r="KGE125" s="186"/>
      <c r="KGF125" s="186"/>
      <c r="KGG125" s="176"/>
      <c r="KGH125" s="191"/>
      <c r="KGI125" s="186"/>
      <c r="KGJ125" s="186"/>
      <c r="KGK125" s="176"/>
      <c r="KGL125" s="191"/>
      <c r="KGM125" s="186"/>
      <c r="KGN125" s="186"/>
      <c r="KGO125" s="176"/>
      <c r="KGP125" s="191"/>
      <c r="KGQ125" s="186"/>
      <c r="KGR125" s="186"/>
      <c r="KGS125" s="176"/>
      <c r="KGT125" s="191"/>
      <c r="KGU125" s="186"/>
      <c r="KGV125" s="186"/>
      <c r="KGW125" s="176"/>
      <c r="KGX125" s="191"/>
      <c r="KGY125" s="186"/>
      <c r="KGZ125" s="186"/>
      <c r="KHA125" s="176"/>
      <c r="KHB125" s="191"/>
      <c r="KHC125" s="186"/>
      <c r="KHD125" s="186"/>
      <c r="KHE125" s="176"/>
      <c r="KHF125" s="191"/>
      <c r="KHG125" s="186"/>
      <c r="KHH125" s="186"/>
      <c r="KHI125" s="176"/>
      <c r="KHJ125" s="191"/>
      <c r="KHK125" s="186"/>
      <c r="KHL125" s="186"/>
      <c r="KHM125" s="176"/>
      <c r="KHN125" s="191"/>
      <c r="KHO125" s="186"/>
      <c r="KHP125" s="186"/>
      <c r="KHQ125" s="176"/>
      <c r="KHR125" s="191"/>
      <c r="KHS125" s="186"/>
      <c r="KHT125" s="186"/>
      <c r="KHU125" s="176"/>
      <c r="KHV125" s="191"/>
      <c r="KHW125" s="186"/>
      <c r="KHX125" s="186"/>
      <c r="KHY125" s="176"/>
      <c r="KHZ125" s="191"/>
      <c r="KIA125" s="186"/>
      <c r="KIB125" s="186"/>
      <c r="KIC125" s="176"/>
      <c r="KID125" s="191"/>
      <c r="KIE125" s="186"/>
      <c r="KIF125" s="186"/>
      <c r="KIG125" s="176"/>
      <c r="KIH125" s="191"/>
      <c r="KII125" s="186"/>
      <c r="KIJ125" s="186"/>
      <c r="KIK125" s="176"/>
      <c r="KIL125" s="191"/>
      <c r="KIM125" s="186"/>
      <c r="KIN125" s="186"/>
      <c r="KIO125" s="176"/>
      <c r="KIP125" s="191"/>
      <c r="KIQ125" s="186"/>
      <c r="KIR125" s="186"/>
      <c r="KIS125" s="176"/>
      <c r="KIT125" s="191"/>
      <c r="KIU125" s="186"/>
      <c r="KIV125" s="186"/>
      <c r="KIW125" s="176"/>
      <c r="KIX125" s="191"/>
      <c r="KIY125" s="186"/>
      <c r="KIZ125" s="186"/>
      <c r="KJA125" s="176"/>
      <c r="KJB125" s="191"/>
      <c r="KJC125" s="186"/>
      <c r="KJD125" s="186"/>
      <c r="KJE125" s="176"/>
      <c r="KJF125" s="191"/>
      <c r="KJG125" s="186"/>
      <c r="KJH125" s="186"/>
      <c r="KJI125" s="176"/>
      <c r="KJJ125" s="191"/>
      <c r="KJK125" s="186"/>
      <c r="KJL125" s="186"/>
      <c r="KJM125" s="176"/>
      <c r="KJN125" s="191"/>
      <c r="KJO125" s="186"/>
      <c r="KJP125" s="186"/>
      <c r="KJQ125" s="176"/>
      <c r="KJR125" s="191"/>
      <c r="KJS125" s="186"/>
      <c r="KJT125" s="186"/>
      <c r="KJU125" s="176"/>
      <c r="KJV125" s="191"/>
      <c r="KJW125" s="186"/>
      <c r="KJX125" s="186"/>
      <c r="KJY125" s="176"/>
      <c r="KJZ125" s="191"/>
      <c r="KKA125" s="186"/>
      <c r="KKB125" s="186"/>
      <c r="KKC125" s="176"/>
      <c r="KKD125" s="191"/>
      <c r="KKE125" s="186"/>
      <c r="KKF125" s="186"/>
      <c r="KKG125" s="176"/>
      <c r="KKH125" s="191"/>
      <c r="KKI125" s="186"/>
      <c r="KKJ125" s="186"/>
      <c r="KKK125" s="176"/>
      <c r="KKL125" s="191"/>
      <c r="KKM125" s="186"/>
      <c r="KKN125" s="186"/>
      <c r="KKO125" s="176"/>
      <c r="KKP125" s="191"/>
      <c r="KKQ125" s="186"/>
      <c r="KKR125" s="186"/>
      <c r="KKS125" s="176"/>
      <c r="KKT125" s="191"/>
      <c r="KKU125" s="186"/>
      <c r="KKV125" s="186"/>
      <c r="KKW125" s="176"/>
      <c r="KKX125" s="191"/>
      <c r="KKY125" s="186"/>
      <c r="KKZ125" s="186"/>
      <c r="KLA125" s="176"/>
      <c r="KLB125" s="191"/>
      <c r="KLC125" s="186"/>
      <c r="KLD125" s="186"/>
      <c r="KLE125" s="176"/>
      <c r="KLF125" s="191"/>
      <c r="KLG125" s="186"/>
      <c r="KLH125" s="186"/>
      <c r="KLI125" s="176"/>
      <c r="KLJ125" s="191"/>
      <c r="KLK125" s="186"/>
      <c r="KLL125" s="186"/>
      <c r="KLM125" s="176"/>
      <c r="KLN125" s="191"/>
      <c r="KLO125" s="186"/>
      <c r="KLP125" s="186"/>
      <c r="KLQ125" s="176"/>
      <c r="KLR125" s="191"/>
      <c r="KLS125" s="186"/>
      <c r="KLT125" s="186"/>
      <c r="KLU125" s="176"/>
      <c r="KLV125" s="191"/>
      <c r="KLW125" s="186"/>
      <c r="KLX125" s="186"/>
      <c r="KLY125" s="176"/>
      <c r="KLZ125" s="191"/>
      <c r="KMA125" s="186"/>
      <c r="KMB125" s="186"/>
      <c r="KMC125" s="176"/>
      <c r="KMD125" s="191"/>
      <c r="KME125" s="186"/>
      <c r="KMF125" s="186"/>
      <c r="KMG125" s="176"/>
      <c r="KMH125" s="191"/>
      <c r="KMI125" s="186"/>
      <c r="KMJ125" s="186"/>
      <c r="KMK125" s="176"/>
      <c r="KML125" s="191"/>
      <c r="KMM125" s="186"/>
      <c r="KMN125" s="186"/>
      <c r="KMO125" s="176"/>
      <c r="KMP125" s="191"/>
      <c r="KMQ125" s="186"/>
      <c r="KMR125" s="186"/>
      <c r="KMS125" s="176"/>
      <c r="KMT125" s="191"/>
      <c r="KMU125" s="186"/>
      <c r="KMV125" s="186"/>
      <c r="KMW125" s="176"/>
      <c r="KMX125" s="191"/>
      <c r="KMY125" s="186"/>
      <c r="KMZ125" s="186"/>
      <c r="KNA125" s="176"/>
      <c r="KNB125" s="191"/>
      <c r="KNC125" s="186"/>
      <c r="KND125" s="186"/>
      <c r="KNE125" s="176"/>
      <c r="KNF125" s="191"/>
      <c r="KNG125" s="186"/>
      <c r="KNH125" s="186"/>
      <c r="KNI125" s="176"/>
      <c r="KNJ125" s="191"/>
      <c r="KNK125" s="186"/>
      <c r="KNL125" s="186"/>
      <c r="KNM125" s="176"/>
      <c r="KNN125" s="191"/>
      <c r="KNO125" s="186"/>
      <c r="KNP125" s="186"/>
      <c r="KNQ125" s="176"/>
      <c r="KNR125" s="191"/>
      <c r="KNS125" s="186"/>
      <c r="KNT125" s="186"/>
      <c r="KNU125" s="176"/>
      <c r="KNV125" s="191"/>
      <c r="KNW125" s="186"/>
      <c r="KNX125" s="186"/>
      <c r="KNY125" s="176"/>
      <c r="KNZ125" s="191"/>
      <c r="KOA125" s="186"/>
      <c r="KOB125" s="186"/>
      <c r="KOC125" s="176"/>
      <c r="KOD125" s="191"/>
      <c r="KOE125" s="186"/>
      <c r="KOF125" s="186"/>
      <c r="KOG125" s="176"/>
      <c r="KOH125" s="191"/>
      <c r="KOI125" s="186"/>
      <c r="KOJ125" s="186"/>
      <c r="KOK125" s="176"/>
      <c r="KOL125" s="191"/>
      <c r="KOM125" s="186"/>
      <c r="KON125" s="186"/>
      <c r="KOO125" s="176"/>
      <c r="KOP125" s="191"/>
      <c r="KOQ125" s="186"/>
      <c r="KOR125" s="186"/>
      <c r="KOS125" s="176"/>
      <c r="KOT125" s="191"/>
      <c r="KOU125" s="186"/>
      <c r="KOV125" s="186"/>
      <c r="KOW125" s="176"/>
      <c r="KOX125" s="191"/>
      <c r="KOY125" s="186"/>
      <c r="KOZ125" s="186"/>
      <c r="KPA125" s="176"/>
      <c r="KPB125" s="191"/>
      <c r="KPC125" s="186"/>
      <c r="KPD125" s="186"/>
      <c r="KPE125" s="176"/>
      <c r="KPF125" s="191"/>
      <c r="KPG125" s="186"/>
      <c r="KPH125" s="186"/>
      <c r="KPI125" s="176"/>
      <c r="KPJ125" s="191"/>
      <c r="KPK125" s="186"/>
      <c r="KPL125" s="186"/>
      <c r="KPM125" s="176"/>
      <c r="KPN125" s="191"/>
      <c r="KPO125" s="186"/>
      <c r="KPP125" s="186"/>
      <c r="KPQ125" s="176"/>
      <c r="KPR125" s="191"/>
      <c r="KPS125" s="186"/>
      <c r="KPT125" s="186"/>
      <c r="KPU125" s="176"/>
      <c r="KPV125" s="191"/>
      <c r="KPW125" s="186"/>
      <c r="KPX125" s="186"/>
      <c r="KPY125" s="176"/>
      <c r="KPZ125" s="191"/>
      <c r="KQA125" s="186"/>
      <c r="KQB125" s="186"/>
      <c r="KQC125" s="176"/>
      <c r="KQD125" s="191"/>
      <c r="KQE125" s="186"/>
      <c r="KQF125" s="186"/>
      <c r="KQG125" s="176"/>
      <c r="KQH125" s="191"/>
      <c r="KQI125" s="186"/>
      <c r="KQJ125" s="186"/>
      <c r="KQK125" s="176"/>
      <c r="KQL125" s="191"/>
      <c r="KQM125" s="186"/>
      <c r="KQN125" s="186"/>
      <c r="KQO125" s="176"/>
      <c r="KQP125" s="191"/>
      <c r="KQQ125" s="186"/>
      <c r="KQR125" s="186"/>
      <c r="KQS125" s="176"/>
      <c r="KQT125" s="191"/>
      <c r="KQU125" s="186"/>
      <c r="KQV125" s="186"/>
      <c r="KQW125" s="176"/>
      <c r="KQX125" s="191"/>
      <c r="KQY125" s="186"/>
      <c r="KQZ125" s="186"/>
      <c r="KRA125" s="176"/>
      <c r="KRB125" s="191"/>
      <c r="KRC125" s="186"/>
      <c r="KRD125" s="186"/>
      <c r="KRE125" s="176"/>
      <c r="KRF125" s="191"/>
      <c r="KRG125" s="186"/>
      <c r="KRH125" s="186"/>
      <c r="KRI125" s="176"/>
      <c r="KRJ125" s="191"/>
      <c r="KRK125" s="186"/>
      <c r="KRL125" s="186"/>
      <c r="KRM125" s="176"/>
      <c r="KRN125" s="191"/>
      <c r="KRO125" s="186"/>
      <c r="KRP125" s="186"/>
      <c r="KRQ125" s="176"/>
      <c r="KRR125" s="191"/>
      <c r="KRS125" s="186"/>
      <c r="KRT125" s="186"/>
      <c r="KRU125" s="176"/>
      <c r="KRV125" s="191"/>
      <c r="KRW125" s="186"/>
      <c r="KRX125" s="186"/>
      <c r="KRY125" s="176"/>
      <c r="KRZ125" s="191"/>
      <c r="KSA125" s="186"/>
      <c r="KSB125" s="186"/>
      <c r="KSC125" s="176"/>
      <c r="KSD125" s="191"/>
      <c r="KSE125" s="186"/>
      <c r="KSF125" s="186"/>
      <c r="KSG125" s="176"/>
      <c r="KSH125" s="191"/>
      <c r="KSI125" s="186"/>
      <c r="KSJ125" s="186"/>
      <c r="KSK125" s="176"/>
      <c r="KSL125" s="191"/>
      <c r="KSM125" s="186"/>
      <c r="KSN125" s="186"/>
      <c r="KSO125" s="176"/>
      <c r="KSP125" s="191"/>
      <c r="KSQ125" s="186"/>
      <c r="KSR125" s="186"/>
      <c r="KSS125" s="176"/>
      <c r="KST125" s="191"/>
      <c r="KSU125" s="186"/>
      <c r="KSV125" s="186"/>
      <c r="KSW125" s="176"/>
      <c r="KSX125" s="191"/>
      <c r="KSY125" s="186"/>
      <c r="KSZ125" s="186"/>
      <c r="KTA125" s="176"/>
      <c r="KTB125" s="191"/>
      <c r="KTC125" s="186"/>
      <c r="KTD125" s="186"/>
      <c r="KTE125" s="176"/>
      <c r="KTF125" s="191"/>
      <c r="KTG125" s="186"/>
      <c r="KTH125" s="186"/>
      <c r="KTI125" s="176"/>
      <c r="KTJ125" s="191"/>
      <c r="KTK125" s="186"/>
      <c r="KTL125" s="186"/>
      <c r="KTM125" s="176"/>
      <c r="KTN125" s="191"/>
      <c r="KTO125" s="186"/>
      <c r="KTP125" s="186"/>
      <c r="KTQ125" s="176"/>
      <c r="KTR125" s="191"/>
      <c r="KTS125" s="186"/>
      <c r="KTT125" s="186"/>
      <c r="KTU125" s="176"/>
      <c r="KTV125" s="191"/>
      <c r="KTW125" s="186"/>
      <c r="KTX125" s="186"/>
      <c r="KTY125" s="176"/>
      <c r="KTZ125" s="191"/>
      <c r="KUA125" s="186"/>
      <c r="KUB125" s="186"/>
      <c r="KUC125" s="176"/>
      <c r="KUD125" s="191"/>
      <c r="KUE125" s="186"/>
      <c r="KUF125" s="186"/>
      <c r="KUG125" s="176"/>
      <c r="KUH125" s="191"/>
      <c r="KUI125" s="186"/>
      <c r="KUJ125" s="186"/>
      <c r="KUK125" s="176"/>
      <c r="KUL125" s="191"/>
      <c r="KUM125" s="186"/>
      <c r="KUN125" s="186"/>
      <c r="KUO125" s="176"/>
      <c r="KUP125" s="191"/>
      <c r="KUQ125" s="186"/>
      <c r="KUR125" s="186"/>
      <c r="KUS125" s="176"/>
      <c r="KUT125" s="191"/>
      <c r="KUU125" s="186"/>
      <c r="KUV125" s="186"/>
      <c r="KUW125" s="176"/>
      <c r="KUX125" s="191"/>
      <c r="KUY125" s="186"/>
      <c r="KUZ125" s="186"/>
      <c r="KVA125" s="176"/>
      <c r="KVB125" s="191"/>
      <c r="KVC125" s="186"/>
      <c r="KVD125" s="186"/>
      <c r="KVE125" s="176"/>
      <c r="KVF125" s="191"/>
      <c r="KVG125" s="186"/>
      <c r="KVH125" s="186"/>
      <c r="KVI125" s="176"/>
      <c r="KVJ125" s="191"/>
      <c r="KVK125" s="186"/>
      <c r="KVL125" s="186"/>
      <c r="KVM125" s="176"/>
      <c r="KVN125" s="191"/>
      <c r="KVO125" s="186"/>
      <c r="KVP125" s="186"/>
      <c r="KVQ125" s="176"/>
      <c r="KVR125" s="191"/>
      <c r="KVS125" s="186"/>
      <c r="KVT125" s="186"/>
      <c r="KVU125" s="176"/>
      <c r="KVV125" s="191"/>
      <c r="KVW125" s="186"/>
      <c r="KVX125" s="186"/>
      <c r="KVY125" s="176"/>
      <c r="KVZ125" s="191"/>
      <c r="KWA125" s="186"/>
      <c r="KWB125" s="186"/>
      <c r="KWC125" s="176"/>
      <c r="KWD125" s="191"/>
      <c r="KWE125" s="186"/>
      <c r="KWF125" s="186"/>
      <c r="KWG125" s="176"/>
      <c r="KWH125" s="191"/>
      <c r="KWI125" s="186"/>
      <c r="KWJ125" s="186"/>
      <c r="KWK125" s="176"/>
      <c r="KWL125" s="191"/>
      <c r="KWM125" s="186"/>
      <c r="KWN125" s="186"/>
      <c r="KWO125" s="176"/>
      <c r="KWP125" s="191"/>
      <c r="KWQ125" s="186"/>
      <c r="KWR125" s="186"/>
      <c r="KWS125" s="176"/>
      <c r="KWT125" s="191"/>
      <c r="KWU125" s="186"/>
      <c r="KWV125" s="186"/>
      <c r="KWW125" s="176"/>
      <c r="KWX125" s="191"/>
      <c r="KWY125" s="186"/>
      <c r="KWZ125" s="186"/>
      <c r="KXA125" s="176"/>
      <c r="KXB125" s="191"/>
      <c r="KXC125" s="186"/>
      <c r="KXD125" s="186"/>
      <c r="KXE125" s="176"/>
      <c r="KXF125" s="191"/>
      <c r="KXG125" s="186"/>
      <c r="KXH125" s="186"/>
      <c r="KXI125" s="176"/>
      <c r="KXJ125" s="191"/>
      <c r="KXK125" s="186"/>
      <c r="KXL125" s="186"/>
      <c r="KXM125" s="176"/>
      <c r="KXN125" s="191"/>
      <c r="KXO125" s="186"/>
      <c r="KXP125" s="186"/>
      <c r="KXQ125" s="176"/>
      <c r="KXR125" s="191"/>
      <c r="KXS125" s="186"/>
      <c r="KXT125" s="186"/>
      <c r="KXU125" s="176"/>
      <c r="KXV125" s="191"/>
      <c r="KXW125" s="186"/>
      <c r="KXX125" s="186"/>
      <c r="KXY125" s="176"/>
      <c r="KXZ125" s="191"/>
      <c r="KYA125" s="186"/>
      <c r="KYB125" s="186"/>
      <c r="KYC125" s="176"/>
      <c r="KYD125" s="191"/>
      <c r="KYE125" s="186"/>
      <c r="KYF125" s="186"/>
      <c r="KYG125" s="176"/>
      <c r="KYH125" s="191"/>
      <c r="KYI125" s="186"/>
      <c r="KYJ125" s="186"/>
      <c r="KYK125" s="176"/>
      <c r="KYL125" s="191"/>
      <c r="KYM125" s="186"/>
      <c r="KYN125" s="186"/>
      <c r="KYO125" s="176"/>
      <c r="KYP125" s="191"/>
      <c r="KYQ125" s="186"/>
      <c r="KYR125" s="186"/>
      <c r="KYS125" s="176"/>
      <c r="KYT125" s="191"/>
      <c r="KYU125" s="186"/>
      <c r="KYV125" s="186"/>
      <c r="KYW125" s="176"/>
      <c r="KYX125" s="191"/>
      <c r="KYY125" s="186"/>
      <c r="KYZ125" s="186"/>
      <c r="KZA125" s="176"/>
      <c r="KZB125" s="191"/>
      <c r="KZC125" s="186"/>
      <c r="KZD125" s="186"/>
      <c r="KZE125" s="176"/>
      <c r="KZF125" s="191"/>
      <c r="KZG125" s="186"/>
      <c r="KZH125" s="186"/>
      <c r="KZI125" s="176"/>
      <c r="KZJ125" s="191"/>
      <c r="KZK125" s="186"/>
      <c r="KZL125" s="186"/>
      <c r="KZM125" s="176"/>
      <c r="KZN125" s="191"/>
      <c r="KZO125" s="186"/>
      <c r="KZP125" s="186"/>
      <c r="KZQ125" s="176"/>
      <c r="KZR125" s="191"/>
      <c r="KZS125" s="186"/>
      <c r="KZT125" s="186"/>
      <c r="KZU125" s="176"/>
      <c r="KZV125" s="191"/>
      <c r="KZW125" s="186"/>
      <c r="KZX125" s="186"/>
      <c r="KZY125" s="176"/>
      <c r="KZZ125" s="191"/>
      <c r="LAA125" s="186"/>
      <c r="LAB125" s="186"/>
      <c r="LAC125" s="176"/>
      <c r="LAD125" s="191"/>
      <c r="LAE125" s="186"/>
      <c r="LAF125" s="186"/>
      <c r="LAG125" s="176"/>
      <c r="LAH125" s="191"/>
      <c r="LAI125" s="186"/>
      <c r="LAJ125" s="186"/>
      <c r="LAK125" s="176"/>
      <c r="LAL125" s="191"/>
      <c r="LAM125" s="186"/>
      <c r="LAN125" s="186"/>
      <c r="LAO125" s="176"/>
      <c r="LAP125" s="191"/>
      <c r="LAQ125" s="186"/>
      <c r="LAR125" s="186"/>
      <c r="LAS125" s="176"/>
      <c r="LAT125" s="191"/>
      <c r="LAU125" s="186"/>
      <c r="LAV125" s="186"/>
      <c r="LAW125" s="176"/>
      <c r="LAX125" s="191"/>
      <c r="LAY125" s="186"/>
      <c r="LAZ125" s="186"/>
      <c r="LBA125" s="176"/>
      <c r="LBB125" s="191"/>
      <c r="LBC125" s="186"/>
      <c r="LBD125" s="186"/>
      <c r="LBE125" s="176"/>
      <c r="LBF125" s="191"/>
      <c r="LBG125" s="186"/>
      <c r="LBH125" s="186"/>
      <c r="LBI125" s="176"/>
      <c r="LBJ125" s="191"/>
      <c r="LBK125" s="186"/>
      <c r="LBL125" s="186"/>
      <c r="LBM125" s="176"/>
      <c r="LBN125" s="191"/>
      <c r="LBO125" s="186"/>
      <c r="LBP125" s="186"/>
      <c r="LBQ125" s="176"/>
      <c r="LBR125" s="191"/>
      <c r="LBS125" s="186"/>
      <c r="LBT125" s="186"/>
      <c r="LBU125" s="176"/>
      <c r="LBV125" s="191"/>
      <c r="LBW125" s="186"/>
      <c r="LBX125" s="186"/>
      <c r="LBY125" s="176"/>
      <c r="LBZ125" s="191"/>
      <c r="LCA125" s="186"/>
      <c r="LCB125" s="186"/>
      <c r="LCC125" s="176"/>
      <c r="LCD125" s="191"/>
      <c r="LCE125" s="186"/>
      <c r="LCF125" s="186"/>
      <c r="LCG125" s="176"/>
      <c r="LCH125" s="191"/>
      <c r="LCI125" s="186"/>
      <c r="LCJ125" s="186"/>
      <c r="LCK125" s="176"/>
      <c r="LCL125" s="191"/>
      <c r="LCM125" s="186"/>
      <c r="LCN125" s="186"/>
      <c r="LCO125" s="176"/>
      <c r="LCP125" s="191"/>
      <c r="LCQ125" s="186"/>
      <c r="LCR125" s="186"/>
      <c r="LCS125" s="176"/>
      <c r="LCT125" s="191"/>
      <c r="LCU125" s="186"/>
      <c r="LCV125" s="186"/>
      <c r="LCW125" s="176"/>
      <c r="LCX125" s="191"/>
      <c r="LCY125" s="186"/>
      <c r="LCZ125" s="186"/>
      <c r="LDA125" s="176"/>
      <c r="LDB125" s="191"/>
      <c r="LDC125" s="186"/>
      <c r="LDD125" s="186"/>
      <c r="LDE125" s="176"/>
      <c r="LDF125" s="191"/>
      <c r="LDG125" s="186"/>
      <c r="LDH125" s="186"/>
      <c r="LDI125" s="176"/>
      <c r="LDJ125" s="191"/>
      <c r="LDK125" s="186"/>
      <c r="LDL125" s="186"/>
      <c r="LDM125" s="176"/>
      <c r="LDN125" s="191"/>
      <c r="LDO125" s="186"/>
      <c r="LDP125" s="186"/>
      <c r="LDQ125" s="176"/>
      <c r="LDR125" s="191"/>
      <c r="LDS125" s="186"/>
      <c r="LDT125" s="186"/>
      <c r="LDU125" s="176"/>
      <c r="LDV125" s="191"/>
      <c r="LDW125" s="186"/>
      <c r="LDX125" s="186"/>
      <c r="LDY125" s="176"/>
      <c r="LDZ125" s="191"/>
      <c r="LEA125" s="186"/>
      <c r="LEB125" s="186"/>
      <c r="LEC125" s="176"/>
      <c r="LED125" s="191"/>
      <c r="LEE125" s="186"/>
      <c r="LEF125" s="186"/>
      <c r="LEG125" s="176"/>
      <c r="LEH125" s="191"/>
      <c r="LEI125" s="186"/>
      <c r="LEJ125" s="186"/>
      <c r="LEK125" s="176"/>
      <c r="LEL125" s="191"/>
      <c r="LEM125" s="186"/>
      <c r="LEN125" s="186"/>
      <c r="LEO125" s="176"/>
      <c r="LEP125" s="191"/>
      <c r="LEQ125" s="186"/>
      <c r="LER125" s="186"/>
      <c r="LES125" s="176"/>
      <c r="LET125" s="191"/>
      <c r="LEU125" s="186"/>
      <c r="LEV125" s="186"/>
      <c r="LEW125" s="176"/>
      <c r="LEX125" s="191"/>
      <c r="LEY125" s="186"/>
      <c r="LEZ125" s="186"/>
      <c r="LFA125" s="176"/>
      <c r="LFB125" s="191"/>
      <c r="LFC125" s="186"/>
      <c r="LFD125" s="186"/>
      <c r="LFE125" s="176"/>
      <c r="LFF125" s="191"/>
      <c r="LFG125" s="186"/>
      <c r="LFH125" s="186"/>
      <c r="LFI125" s="176"/>
      <c r="LFJ125" s="191"/>
      <c r="LFK125" s="186"/>
      <c r="LFL125" s="186"/>
      <c r="LFM125" s="176"/>
      <c r="LFN125" s="191"/>
      <c r="LFO125" s="186"/>
      <c r="LFP125" s="186"/>
      <c r="LFQ125" s="176"/>
      <c r="LFR125" s="191"/>
      <c r="LFS125" s="186"/>
      <c r="LFT125" s="186"/>
      <c r="LFU125" s="176"/>
      <c r="LFV125" s="191"/>
      <c r="LFW125" s="186"/>
      <c r="LFX125" s="186"/>
      <c r="LFY125" s="176"/>
      <c r="LFZ125" s="191"/>
      <c r="LGA125" s="186"/>
      <c r="LGB125" s="186"/>
      <c r="LGC125" s="176"/>
      <c r="LGD125" s="191"/>
      <c r="LGE125" s="186"/>
      <c r="LGF125" s="186"/>
      <c r="LGG125" s="176"/>
      <c r="LGH125" s="191"/>
      <c r="LGI125" s="186"/>
      <c r="LGJ125" s="186"/>
      <c r="LGK125" s="176"/>
      <c r="LGL125" s="191"/>
      <c r="LGM125" s="186"/>
      <c r="LGN125" s="186"/>
      <c r="LGO125" s="176"/>
      <c r="LGP125" s="191"/>
      <c r="LGQ125" s="186"/>
      <c r="LGR125" s="186"/>
      <c r="LGS125" s="176"/>
      <c r="LGT125" s="191"/>
      <c r="LGU125" s="186"/>
      <c r="LGV125" s="186"/>
      <c r="LGW125" s="176"/>
      <c r="LGX125" s="191"/>
      <c r="LGY125" s="186"/>
      <c r="LGZ125" s="186"/>
      <c r="LHA125" s="176"/>
      <c r="LHB125" s="191"/>
      <c r="LHC125" s="186"/>
      <c r="LHD125" s="186"/>
      <c r="LHE125" s="176"/>
      <c r="LHF125" s="191"/>
      <c r="LHG125" s="186"/>
      <c r="LHH125" s="186"/>
      <c r="LHI125" s="176"/>
      <c r="LHJ125" s="191"/>
      <c r="LHK125" s="186"/>
      <c r="LHL125" s="186"/>
      <c r="LHM125" s="176"/>
      <c r="LHN125" s="191"/>
      <c r="LHO125" s="186"/>
      <c r="LHP125" s="186"/>
      <c r="LHQ125" s="176"/>
      <c r="LHR125" s="191"/>
      <c r="LHS125" s="186"/>
      <c r="LHT125" s="186"/>
      <c r="LHU125" s="176"/>
      <c r="LHV125" s="191"/>
      <c r="LHW125" s="186"/>
      <c r="LHX125" s="186"/>
      <c r="LHY125" s="176"/>
      <c r="LHZ125" s="191"/>
      <c r="LIA125" s="186"/>
      <c r="LIB125" s="186"/>
      <c r="LIC125" s="176"/>
      <c r="LID125" s="191"/>
      <c r="LIE125" s="186"/>
      <c r="LIF125" s="186"/>
      <c r="LIG125" s="176"/>
      <c r="LIH125" s="191"/>
      <c r="LII125" s="186"/>
      <c r="LIJ125" s="186"/>
      <c r="LIK125" s="176"/>
      <c r="LIL125" s="191"/>
      <c r="LIM125" s="186"/>
      <c r="LIN125" s="186"/>
      <c r="LIO125" s="176"/>
      <c r="LIP125" s="191"/>
      <c r="LIQ125" s="186"/>
      <c r="LIR125" s="186"/>
      <c r="LIS125" s="176"/>
      <c r="LIT125" s="191"/>
      <c r="LIU125" s="186"/>
      <c r="LIV125" s="186"/>
      <c r="LIW125" s="176"/>
      <c r="LIX125" s="191"/>
      <c r="LIY125" s="186"/>
      <c r="LIZ125" s="186"/>
      <c r="LJA125" s="176"/>
      <c r="LJB125" s="191"/>
      <c r="LJC125" s="186"/>
      <c r="LJD125" s="186"/>
      <c r="LJE125" s="176"/>
      <c r="LJF125" s="191"/>
      <c r="LJG125" s="186"/>
      <c r="LJH125" s="186"/>
      <c r="LJI125" s="176"/>
      <c r="LJJ125" s="191"/>
      <c r="LJK125" s="186"/>
      <c r="LJL125" s="186"/>
      <c r="LJM125" s="176"/>
      <c r="LJN125" s="191"/>
      <c r="LJO125" s="186"/>
      <c r="LJP125" s="186"/>
      <c r="LJQ125" s="176"/>
      <c r="LJR125" s="191"/>
      <c r="LJS125" s="186"/>
      <c r="LJT125" s="186"/>
      <c r="LJU125" s="176"/>
      <c r="LJV125" s="191"/>
      <c r="LJW125" s="186"/>
      <c r="LJX125" s="186"/>
      <c r="LJY125" s="176"/>
      <c r="LJZ125" s="191"/>
      <c r="LKA125" s="186"/>
      <c r="LKB125" s="186"/>
      <c r="LKC125" s="176"/>
      <c r="LKD125" s="191"/>
      <c r="LKE125" s="186"/>
      <c r="LKF125" s="186"/>
      <c r="LKG125" s="176"/>
      <c r="LKH125" s="191"/>
      <c r="LKI125" s="186"/>
      <c r="LKJ125" s="186"/>
      <c r="LKK125" s="176"/>
      <c r="LKL125" s="191"/>
      <c r="LKM125" s="186"/>
      <c r="LKN125" s="186"/>
      <c r="LKO125" s="176"/>
      <c r="LKP125" s="191"/>
      <c r="LKQ125" s="186"/>
      <c r="LKR125" s="186"/>
      <c r="LKS125" s="176"/>
      <c r="LKT125" s="191"/>
      <c r="LKU125" s="186"/>
      <c r="LKV125" s="186"/>
      <c r="LKW125" s="176"/>
      <c r="LKX125" s="191"/>
      <c r="LKY125" s="186"/>
      <c r="LKZ125" s="186"/>
      <c r="LLA125" s="176"/>
      <c r="LLB125" s="191"/>
      <c r="LLC125" s="186"/>
      <c r="LLD125" s="186"/>
      <c r="LLE125" s="176"/>
      <c r="LLF125" s="191"/>
      <c r="LLG125" s="186"/>
      <c r="LLH125" s="186"/>
      <c r="LLI125" s="176"/>
      <c r="LLJ125" s="191"/>
      <c r="LLK125" s="186"/>
      <c r="LLL125" s="186"/>
      <c r="LLM125" s="176"/>
      <c r="LLN125" s="191"/>
      <c r="LLO125" s="186"/>
      <c r="LLP125" s="186"/>
      <c r="LLQ125" s="176"/>
      <c r="LLR125" s="191"/>
      <c r="LLS125" s="186"/>
      <c r="LLT125" s="186"/>
      <c r="LLU125" s="176"/>
      <c r="LLV125" s="191"/>
      <c r="LLW125" s="186"/>
      <c r="LLX125" s="186"/>
      <c r="LLY125" s="176"/>
      <c r="LLZ125" s="191"/>
      <c r="LMA125" s="186"/>
      <c r="LMB125" s="186"/>
      <c r="LMC125" s="176"/>
      <c r="LMD125" s="191"/>
      <c r="LME125" s="186"/>
      <c r="LMF125" s="186"/>
      <c r="LMG125" s="176"/>
      <c r="LMH125" s="191"/>
      <c r="LMI125" s="186"/>
      <c r="LMJ125" s="186"/>
      <c r="LMK125" s="176"/>
      <c r="LML125" s="191"/>
      <c r="LMM125" s="186"/>
      <c r="LMN125" s="186"/>
      <c r="LMO125" s="176"/>
      <c r="LMP125" s="191"/>
      <c r="LMQ125" s="186"/>
      <c r="LMR125" s="186"/>
      <c r="LMS125" s="176"/>
      <c r="LMT125" s="191"/>
      <c r="LMU125" s="186"/>
      <c r="LMV125" s="186"/>
      <c r="LMW125" s="176"/>
      <c r="LMX125" s="191"/>
      <c r="LMY125" s="186"/>
      <c r="LMZ125" s="186"/>
      <c r="LNA125" s="176"/>
      <c r="LNB125" s="191"/>
      <c r="LNC125" s="186"/>
      <c r="LND125" s="186"/>
      <c r="LNE125" s="176"/>
      <c r="LNF125" s="191"/>
      <c r="LNG125" s="186"/>
      <c r="LNH125" s="186"/>
      <c r="LNI125" s="176"/>
      <c r="LNJ125" s="191"/>
      <c r="LNK125" s="186"/>
      <c r="LNL125" s="186"/>
      <c r="LNM125" s="176"/>
      <c r="LNN125" s="191"/>
      <c r="LNO125" s="186"/>
      <c r="LNP125" s="186"/>
      <c r="LNQ125" s="176"/>
      <c r="LNR125" s="191"/>
      <c r="LNS125" s="186"/>
      <c r="LNT125" s="186"/>
      <c r="LNU125" s="176"/>
      <c r="LNV125" s="191"/>
      <c r="LNW125" s="186"/>
      <c r="LNX125" s="186"/>
      <c r="LNY125" s="176"/>
      <c r="LNZ125" s="191"/>
      <c r="LOA125" s="186"/>
      <c r="LOB125" s="186"/>
      <c r="LOC125" s="176"/>
      <c r="LOD125" s="191"/>
      <c r="LOE125" s="186"/>
      <c r="LOF125" s="186"/>
      <c r="LOG125" s="176"/>
      <c r="LOH125" s="191"/>
      <c r="LOI125" s="186"/>
      <c r="LOJ125" s="186"/>
      <c r="LOK125" s="176"/>
      <c r="LOL125" s="191"/>
      <c r="LOM125" s="186"/>
      <c r="LON125" s="186"/>
      <c r="LOO125" s="176"/>
      <c r="LOP125" s="191"/>
      <c r="LOQ125" s="186"/>
      <c r="LOR125" s="186"/>
      <c r="LOS125" s="176"/>
      <c r="LOT125" s="191"/>
      <c r="LOU125" s="186"/>
      <c r="LOV125" s="186"/>
      <c r="LOW125" s="176"/>
      <c r="LOX125" s="191"/>
      <c r="LOY125" s="186"/>
      <c r="LOZ125" s="186"/>
      <c r="LPA125" s="176"/>
      <c r="LPB125" s="191"/>
      <c r="LPC125" s="186"/>
      <c r="LPD125" s="186"/>
      <c r="LPE125" s="176"/>
      <c r="LPF125" s="191"/>
      <c r="LPG125" s="186"/>
      <c r="LPH125" s="186"/>
      <c r="LPI125" s="176"/>
      <c r="LPJ125" s="191"/>
      <c r="LPK125" s="186"/>
      <c r="LPL125" s="186"/>
      <c r="LPM125" s="176"/>
      <c r="LPN125" s="191"/>
      <c r="LPO125" s="186"/>
      <c r="LPP125" s="186"/>
      <c r="LPQ125" s="176"/>
      <c r="LPR125" s="191"/>
      <c r="LPS125" s="186"/>
      <c r="LPT125" s="186"/>
      <c r="LPU125" s="176"/>
      <c r="LPV125" s="191"/>
      <c r="LPW125" s="186"/>
      <c r="LPX125" s="186"/>
      <c r="LPY125" s="176"/>
      <c r="LPZ125" s="191"/>
      <c r="LQA125" s="186"/>
      <c r="LQB125" s="186"/>
      <c r="LQC125" s="176"/>
      <c r="LQD125" s="191"/>
      <c r="LQE125" s="186"/>
      <c r="LQF125" s="186"/>
      <c r="LQG125" s="176"/>
      <c r="LQH125" s="191"/>
      <c r="LQI125" s="186"/>
      <c r="LQJ125" s="186"/>
      <c r="LQK125" s="176"/>
      <c r="LQL125" s="191"/>
      <c r="LQM125" s="186"/>
      <c r="LQN125" s="186"/>
      <c r="LQO125" s="176"/>
      <c r="LQP125" s="191"/>
      <c r="LQQ125" s="186"/>
      <c r="LQR125" s="186"/>
      <c r="LQS125" s="176"/>
      <c r="LQT125" s="191"/>
      <c r="LQU125" s="186"/>
      <c r="LQV125" s="186"/>
      <c r="LQW125" s="176"/>
      <c r="LQX125" s="191"/>
      <c r="LQY125" s="186"/>
      <c r="LQZ125" s="186"/>
      <c r="LRA125" s="176"/>
      <c r="LRB125" s="191"/>
      <c r="LRC125" s="186"/>
      <c r="LRD125" s="186"/>
      <c r="LRE125" s="176"/>
      <c r="LRF125" s="191"/>
      <c r="LRG125" s="186"/>
      <c r="LRH125" s="186"/>
      <c r="LRI125" s="176"/>
      <c r="LRJ125" s="191"/>
      <c r="LRK125" s="186"/>
      <c r="LRL125" s="186"/>
      <c r="LRM125" s="176"/>
      <c r="LRN125" s="191"/>
      <c r="LRO125" s="186"/>
      <c r="LRP125" s="186"/>
      <c r="LRQ125" s="176"/>
      <c r="LRR125" s="191"/>
      <c r="LRS125" s="186"/>
      <c r="LRT125" s="186"/>
      <c r="LRU125" s="176"/>
      <c r="LRV125" s="191"/>
      <c r="LRW125" s="186"/>
      <c r="LRX125" s="186"/>
      <c r="LRY125" s="176"/>
      <c r="LRZ125" s="191"/>
      <c r="LSA125" s="186"/>
      <c r="LSB125" s="186"/>
      <c r="LSC125" s="176"/>
      <c r="LSD125" s="191"/>
      <c r="LSE125" s="186"/>
      <c r="LSF125" s="186"/>
      <c r="LSG125" s="176"/>
      <c r="LSH125" s="191"/>
      <c r="LSI125" s="186"/>
      <c r="LSJ125" s="186"/>
      <c r="LSK125" s="176"/>
      <c r="LSL125" s="191"/>
      <c r="LSM125" s="186"/>
      <c r="LSN125" s="186"/>
      <c r="LSO125" s="176"/>
      <c r="LSP125" s="191"/>
      <c r="LSQ125" s="186"/>
      <c r="LSR125" s="186"/>
      <c r="LSS125" s="176"/>
      <c r="LST125" s="191"/>
      <c r="LSU125" s="186"/>
      <c r="LSV125" s="186"/>
      <c r="LSW125" s="176"/>
      <c r="LSX125" s="191"/>
      <c r="LSY125" s="186"/>
      <c r="LSZ125" s="186"/>
      <c r="LTA125" s="176"/>
      <c r="LTB125" s="191"/>
      <c r="LTC125" s="186"/>
      <c r="LTD125" s="186"/>
      <c r="LTE125" s="176"/>
      <c r="LTF125" s="191"/>
      <c r="LTG125" s="186"/>
      <c r="LTH125" s="186"/>
      <c r="LTI125" s="176"/>
      <c r="LTJ125" s="191"/>
      <c r="LTK125" s="186"/>
      <c r="LTL125" s="186"/>
      <c r="LTM125" s="176"/>
      <c r="LTN125" s="191"/>
      <c r="LTO125" s="186"/>
      <c r="LTP125" s="186"/>
      <c r="LTQ125" s="176"/>
      <c r="LTR125" s="191"/>
      <c r="LTS125" s="186"/>
      <c r="LTT125" s="186"/>
      <c r="LTU125" s="176"/>
      <c r="LTV125" s="191"/>
      <c r="LTW125" s="186"/>
      <c r="LTX125" s="186"/>
      <c r="LTY125" s="176"/>
      <c r="LTZ125" s="191"/>
      <c r="LUA125" s="186"/>
      <c r="LUB125" s="186"/>
      <c r="LUC125" s="176"/>
      <c r="LUD125" s="191"/>
      <c r="LUE125" s="186"/>
      <c r="LUF125" s="186"/>
      <c r="LUG125" s="176"/>
      <c r="LUH125" s="191"/>
      <c r="LUI125" s="186"/>
      <c r="LUJ125" s="186"/>
      <c r="LUK125" s="176"/>
      <c r="LUL125" s="191"/>
      <c r="LUM125" s="186"/>
      <c r="LUN125" s="186"/>
      <c r="LUO125" s="176"/>
      <c r="LUP125" s="191"/>
      <c r="LUQ125" s="186"/>
      <c r="LUR125" s="186"/>
      <c r="LUS125" s="176"/>
      <c r="LUT125" s="191"/>
      <c r="LUU125" s="186"/>
      <c r="LUV125" s="186"/>
      <c r="LUW125" s="176"/>
      <c r="LUX125" s="191"/>
      <c r="LUY125" s="186"/>
      <c r="LUZ125" s="186"/>
      <c r="LVA125" s="176"/>
      <c r="LVB125" s="191"/>
      <c r="LVC125" s="186"/>
      <c r="LVD125" s="186"/>
      <c r="LVE125" s="176"/>
      <c r="LVF125" s="191"/>
      <c r="LVG125" s="186"/>
      <c r="LVH125" s="186"/>
      <c r="LVI125" s="176"/>
      <c r="LVJ125" s="191"/>
      <c r="LVK125" s="186"/>
      <c r="LVL125" s="186"/>
      <c r="LVM125" s="176"/>
      <c r="LVN125" s="191"/>
      <c r="LVO125" s="186"/>
      <c r="LVP125" s="186"/>
      <c r="LVQ125" s="176"/>
      <c r="LVR125" s="191"/>
      <c r="LVS125" s="186"/>
      <c r="LVT125" s="186"/>
      <c r="LVU125" s="176"/>
      <c r="LVV125" s="191"/>
      <c r="LVW125" s="186"/>
      <c r="LVX125" s="186"/>
      <c r="LVY125" s="176"/>
      <c r="LVZ125" s="191"/>
      <c r="LWA125" s="186"/>
      <c r="LWB125" s="186"/>
      <c r="LWC125" s="176"/>
      <c r="LWD125" s="191"/>
      <c r="LWE125" s="186"/>
      <c r="LWF125" s="186"/>
      <c r="LWG125" s="176"/>
      <c r="LWH125" s="191"/>
      <c r="LWI125" s="186"/>
      <c r="LWJ125" s="186"/>
      <c r="LWK125" s="176"/>
      <c r="LWL125" s="191"/>
      <c r="LWM125" s="186"/>
      <c r="LWN125" s="186"/>
      <c r="LWO125" s="176"/>
      <c r="LWP125" s="191"/>
      <c r="LWQ125" s="186"/>
      <c r="LWR125" s="186"/>
      <c r="LWS125" s="176"/>
      <c r="LWT125" s="191"/>
      <c r="LWU125" s="186"/>
      <c r="LWV125" s="186"/>
      <c r="LWW125" s="176"/>
      <c r="LWX125" s="191"/>
      <c r="LWY125" s="186"/>
      <c r="LWZ125" s="186"/>
      <c r="LXA125" s="176"/>
      <c r="LXB125" s="191"/>
      <c r="LXC125" s="186"/>
      <c r="LXD125" s="186"/>
      <c r="LXE125" s="176"/>
      <c r="LXF125" s="191"/>
      <c r="LXG125" s="186"/>
      <c r="LXH125" s="186"/>
      <c r="LXI125" s="176"/>
      <c r="LXJ125" s="191"/>
      <c r="LXK125" s="186"/>
      <c r="LXL125" s="186"/>
      <c r="LXM125" s="176"/>
      <c r="LXN125" s="191"/>
      <c r="LXO125" s="186"/>
      <c r="LXP125" s="186"/>
      <c r="LXQ125" s="176"/>
      <c r="LXR125" s="191"/>
      <c r="LXS125" s="186"/>
      <c r="LXT125" s="186"/>
      <c r="LXU125" s="176"/>
      <c r="LXV125" s="191"/>
      <c r="LXW125" s="186"/>
      <c r="LXX125" s="186"/>
      <c r="LXY125" s="176"/>
      <c r="LXZ125" s="191"/>
      <c r="LYA125" s="186"/>
      <c r="LYB125" s="186"/>
      <c r="LYC125" s="176"/>
      <c r="LYD125" s="191"/>
      <c r="LYE125" s="186"/>
      <c r="LYF125" s="186"/>
      <c r="LYG125" s="176"/>
      <c r="LYH125" s="191"/>
      <c r="LYI125" s="186"/>
      <c r="LYJ125" s="186"/>
      <c r="LYK125" s="176"/>
      <c r="LYL125" s="191"/>
      <c r="LYM125" s="186"/>
      <c r="LYN125" s="186"/>
      <c r="LYO125" s="176"/>
      <c r="LYP125" s="191"/>
      <c r="LYQ125" s="186"/>
      <c r="LYR125" s="186"/>
      <c r="LYS125" s="176"/>
      <c r="LYT125" s="191"/>
      <c r="LYU125" s="186"/>
      <c r="LYV125" s="186"/>
      <c r="LYW125" s="176"/>
      <c r="LYX125" s="191"/>
      <c r="LYY125" s="186"/>
      <c r="LYZ125" s="186"/>
      <c r="LZA125" s="176"/>
      <c r="LZB125" s="191"/>
      <c r="LZC125" s="186"/>
      <c r="LZD125" s="186"/>
      <c r="LZE125" s="176"/>
      <c r="LZF125" s="191"/>
      <c r="LZG125" s="186"/>
      <c r="LZH125" s="186"/>
      <c r="LZI125" s="176"/>
      <c r="LZJ125" s="191"/>
      <c r="LZK125" s="186"/>
      <c r="LZL125" s="186"/>
      <c r="LZM125" s="176"/>
      <c r="LZN125" s="191"/>
      <c r="LZO125" s="186"/>
      <c r="LZP125" s="186"/>
      <c r="LZQ125" s="176"/>
      <c r="LZR125" s="191"/>
      <c r="LZS125" s="186"/>
      <c r="LZT125" s="186"/>
      <c r="LZU125" s="176"/>
      <c r="LZV125" s="191"/>
      <c r="LZW125" s="186"/>
      <c r="LZX125" s="186"/>
      <c r="LZY125" s="176"/>
      <c r="LZZ125" s="191"/>
      <c r="MAA125" s="186"/>
      <c r="MAB125" s="186"/>
      <c r="MAC125" s="176"/>
      <c r="MAD125" s="191"/>
      <c r="MAE125" s="186"/>
      <c r="MAF125" s="186"/>
      <c r="MAG125" s="176"/>
      <c r="MAH125" s="191"/>
      <c r="MAI125" s="186"/>
      <c r="MAJ125" s="186"/>
      <c r="MAK125" s="176"/>
      <c r="MAL125" s="191"/>
      <c r="MAM125" s="186"/>
      <c r="MAN125" s="186"/>
      <c r="MAO125" s="176"/>
      <c r="MAP125" s="191"/>
      <c r="MAQ125" s="186"/>
      <c r="MAR125" s="186"/>
      <c r="MAS125" s="176"/>
      <c r="MAT125" s="191"/>
      <c r="MAU125" s="186"/>
      <c r="MAV125" s="186"/>
      <c r="MAW125" s="176"/>
      <c r="MAX125" s="191"/>
      <c r="MAY125" s="186"/>
      <c r="MAZ125" s="186"/>
      <c r="MBA125" s="176"/>
      <c r="MBB125" s="191"/>
      <c r="MBC125" s="186"/>
      <c r="MBD125" s="186"/>
      <c r="MBE125" s="176"/>
      <c r="MBF125" s="191"/>
      <c r="MBG125" s="186"/>
      <c r="MBH125" s="186"/>
      <c r="MBI125" s="176"/>
      <c r="MBJ125" s="191"/>
      <c r="MBK125" s="186"/>
      <c r="MBL125" s="186"/>
      <c r="MBM125" s="176"/>
      <c r="MBN125" s="191"/>
      <c r="MBO125" s="186"/>
      <c r="MBP125" s="186"/>
      <c r="MBQ125" s="176"/>
      <c r="MBR125" s="191"/>
      <c r="MBS125" s="186"/>
      <c r="MBT125" s="186"/>
      <c r="MBU125" s="176"/>
      <c r="MBV125" s="191"/>
      <c r="MBW125" s="186"/>
      <c r="MBX125" s="186"/>
      <c r="MBY125" s="176"/>
      <c r="MBZ125" s="191"/>
      <c r="MCA125" s="186"/>
      <c r="MCB125" s="186"/>
      <c r="MCC125" s="176"/>
      <c r="MCD125" s="191"/>
      <c r="MCE125" s="186"/>
      <c r="MCF125" s="186"/>
      <c r="MCG125" s="176"/>
      <c r="MCH125" s="191"/>
      <c r="MCI125" s="186"/>
      <c r="MCJ125" s="186"/>
      <c r="MCK125" s="176"/>
      <c r="MCL125" s="191"/>
      <c r="MCM125" s="186"/>
      <c r="MCN125" s="186"/>
      <c r="MCO125" s="176"/>
      <c r="MCP125" s="191"/>
      <c r="MCQ125" s="186"/>
      <c r="MCR125" s="186"/>
      <c r="MCS125" s="176"/>
      <c r="MCT125" s="191"/>
      <c r="MCU125" s="186"/>
      <c r="MCV125" s="186"/>
      <c r="MCW125" s="176"/>
      <c r="MCX125" s="191"/>
      <c r="MCY125" s="186"/>
      <c r="MCZ125" s="186"/>
      <c r="MDA125" s="176"/>
      <c r="MDB125" s="191"/>
      <c r="MDC125" s="186"/>
      <c r="MDD125" s="186"/>
      <c r="MDE125" s="176"/>
      <c r="MDF125" s="191"/>
      <c r="MDG125" s="186"/>
      <c r="MDH125" s="186"/>
      <c r="MDI125" s="176"/>
      <c r="MDJ125" s="191"/>
      <c r="MDK125" s="186"/>
      <c r="MDL125" s="186"/>
      <c r="MDM125" s="176"/>
      <c r="MDN125" s="191"/>
      <c r="MDO125" s="186"/>
      <c r="MDP125" s="186"/>
      <c r="MDQ125" s="176"/>
      <c r="MDR125" s="191"/>
      <c r="MDS125" s="186"/>
      <c r="MDT125" s="186"/>
      <c r="MDU125" s="176"/>
      <c r="MDV125" s="191"/>
      <c r="MDW125" s="186"/>
      <c r="MDX125" s="186"/>
      <c r="MDY125" s="176"/>
      <c r="MDZ125" s="191"/>
      <c r="MEA125" s="186"/>
      <c r="MEB125" s="186"/>
      <c r="MEC125" s="176"/>
      <c r="MED125" s="191"/>
      <c r="MEE125" s="186"/>
      <c r="MEF125" s="186"/>
      <c r="MEG125" s="176"/>
      <c r="MEH125" s="191"/>
      <c r="MEI125" s="186"/>
      <c r="MEJ125" s="186"/>
      <c r="MEK125" s="176"/>
      <c r="MEL125" s="191"/>
      <c r="MEM125" s="186"/>
      <c r="MEN125" s="186"/>
      <c r="MEO125" s="176"/>
      <c r="MEP125" s="191"/>
      <c r="MEQ125" s="186"/>
      <c r="MER125" s="186"/>
      <c r="MES125" s="176"/>
      <c r="MET125" s="191"/>
      <c r="MEU125" s="186"/>
      <c r="MEV125" s="186"/>
      <c r="MEW125" s="176"/>
      <c r="MEX125" s="191"/>
      <c r="MEY125" s="186"/>
      <c r="MEZ125" s="186"/>
      <c r="MFA125" s="176"/>
      <c r="MFB125" s="191"/>
      <c r="MFC125" s="186"/>
      <c r="MFD125" s="186"/>
      <c r="MFE125" s="176"/>
      <c r="MFF125" s="191"/>
      <c r="MFG125" s="186"/>
      <c r="MFH125" s="186"/>
      <c r="MFI125" s="176"/>
      <c r="MFJ125" s="191"/>
      <c r="MFK125" s="186"/>
      <c r="MFL125" s="186"/>
      <c r="MFM125" s="176"/>
      <c r="MFN125" s="191"/>
      <c r="MFO125" s="186"/>
      <c r="MFP125" s="186"/>
      <c r="MFQ125" s="176"/>
      <c r="MFR125" s="191"/>
      <c r="MFS125" s="186"/>
      <c r="MFT125" s="186"/>
      <c r="MFU125" s="176"/>
      <c r="MFV125" s="191"/>
      <c r="MFW125" s="186"/>
      <c r="MFX125" s="186"/>
      <c r="MFY125" s="176"/>
      <c r="MFZ125" s="191"/>
      <c r="MGA125" s="186"/>
      <c r="MGB125" s="186"/>
      <c r="MGC125" s="176"/>
      <c r="MGD125" s="191"/>
      <c r="MGE125" s="186"/>
      <c r="MGF125" s="186"/>
      <c r="MGG125" s="176"/>
      <c r="MGH125" s="191"/>
      <c r="MGI125" s="186"/>
      <c r="MGJ125" s="186"/>
      <c r="MGK125" s="176"/>
      <c r="MGL125" s="191"/>
      <c r="MGM125" s="186"/>
      <c r="MGN125" s="186"/>
      <c r="MGO125" s="176"/>
      <c r="MGP125" s="191"/>
      <c r="MGQ125" s="186"/>
      <c r="MGR125" s="186"/>
      <c r="MGS125" s="176"/>
      <c r="MGT125" s="191"/>
      <c r="MGU125" s="186"/>
      <c r="MGV125" s="186"/>
      <c r="MGW125" s="176"/>
      <c r="MGX125" s="191"/>
      <c r="MGY125" s="186"/>
      <c r="MGZ125" s="186"/>
      <c r="MHA125" s="176"/>
      <c r="MHB125" s="191"/>
      <c r="MHC125" s="186"/>
      <c r="MHD125" s="186"/>
      <c r="MHE125" s="176"/>
      <c r="MHF125" s="191"/>
      <c r="MHG125" s="186"/>
      <c r="MHH125" s="186"/>
      <c r="MHI125" s="176"/>
      <c r="MHJ125" s="191"/>
      <c r="MHK125" s="186"/>
      <c r="MHL125" s="186"/>
      <c r="MHM125" s="176"/>
      <c r="MHN125" s="191"/>
      <c r="MHO125" s="186"/>
      <c r="MHP125" s="186"/>
      <c r="MHQ125" s="176"/>
      <c r="MHR125" s="191"/>
      <c r="MHS125" s="186"/>
      <c r="MHT125" s="186"/>
      <c r="MHU125" s="176"/>
      <c r="MHV125" s="191"/>
      <c r="MHW125" s="186"/>
      <c r="MHX125" s="186"/>
      <c r="MHY125" s="176"/>
      <c r="MHZ125" s="191"/>
      <c r="MIA125" s="186"/>
      <c r="MIB125" s="186"/>
      <c r="MIC125" s="176"/>
      <c r="MID125" s="191"/>
      <c r="MIE125" s="186"/>
      <c r="MIF125" s="186"/>
      <c r="MIG125" s="176"/>
      <c r="MIH125" s="191"/>
      <c r="MII125" s="186"/>
      <c r="MIJ125" s="186"/>
      <c r="MIK125" s="176"/>
      <c r="MIL125" s="191"/>
      <c r="MIM125" s="186"/>
      <c r="MIN125" s="186"/>
      <c r="MIO125" s="176"/>
      <c r="MIP125" s="191"/>
      <c r="MIQ125" s="186"/>
      <c r="MIR125" s="186"/>
      <c r="MIS125" s="176"/>
      <c r="MIT125" s="191"/>
      <c r="MIU125" s="186"/>
      <c r="MIV125" s="186"/>
      <c r="MIW125" s="176"/>
      <c r="MIX125" s="191"/>
      <c r="MIY125" s="186"/>
      <c r="MIZ125" s="186"/>
      <c r="MJA125" s="176"/>
      <c r="MJB125" s="191"/>
      <c r="MJC125" s="186"/>
      <c r="MJD125" s="186"/>
      <c r="MJE125" s="176"/>
      <c r="MJF125" s="191"/>
      <c r="MJG125" s="186"/>
      <c r="MJH125" s="186"/>
      <c r="MJI125" s="176"/>
      <c r="MJJ125" s="191"/>
      <c r="MJK125" s="186"/>
      <c r="MJL125" s="186"/>
      <c r="MJM125" s="176"/>
      <c r="MJN125" s="191"/>
      <c r="MJO125" s="186"/>
      <c r="MJP125" s="186"/>
      <c r="MJQ125" s="176"/>
      <c r="MJR125" s="191"/>
      <c r="MJS125" s="186"/>
      <c r="MJT125" s="186"/>
      <c r="MJU125" s="176"/>
      <c r="MJV125" s="191"/>
      <c r="MJW125" s="186"/>
      <c r="MJX125" s="186"/>
      <c r="MJY125" s="176"/>
      <c r="MJZ125" s="191"/>
      <c r="MKA125" s="186"/>
      <c r="MKB125" s="186"/>
      <c r="MKC125" s="176"/>
      <c r="MKD125" s="191"/>
      <c r="MKE125" s="186"/>
      <c r="MKF125" s="186"/>
      <c r="MKG125" s="176"/>
      <c r="MKH125" s="191"/>
      <c r="MKI125" s="186"/>
      <c r="MKJ125" s="186"/>
      <c r="MKK125" s="176"/>
      <c r="MKL125" s="191"/>
      <c r="MKM125" s="186"/>
      <c r="MKN125" s="186"/>
      <c r="MKO125" s="176"/>
      <c r="MKP125" s="191"/>
      <c r="MKQ125" s="186"/>
      <c r="MKR125" s="186"/>
      <c r="MKS125" s="176"/>
      <c r="MKT125" s="191"/>
      <c r="MKU125" s="186"/>
      <c r="MKV125" s="186"/>
      <c r="MKW125" s="176"/>
      <c r="MKX125" s="191"/>
      <c r="MKY125" s="186"/>
      <c r="MKZ125" s="186"/>
      <c r="MLA125" s="176"/>
      <c r="MLB125" s="191"/>
      <c r="MLC125" s="186"/>
      <c r="MLD125" s="186"/>
      <c r="MLE125" s="176"/>
      <c r="MLF125" s="191"/>
      <c r="MLG125" s="186"/>
      <c r="MLH125" s="186"/>
      <c r="MLI125" s="176"/>
      <c r="MLJ125" s="191"/>
      <c r="MLK125" s="186"/>
      <c r="MLL125" s="186"/>
      <c r="MLM125" s="176"/>
      <c r="MLN125" s="191"/>
      <c r="MLO125" s="186"/>
      <c r="MLP125" s="186"/>
      <c r="MLQ125" s="176"/>
      <c r="MLR125" s="191"/>
      <c r="MLS125" s="186"/>
      <c r="MLT125" s="186"/>
      <c r="MLU125" s="176"/>
      <c r="MLV125" s="191"/>
      <c r="MLW125" s="186"/>
      <c r="MLX125" s="186"/>
      <c r="MLY125" s="176"/>
      <c r="MLZ125" s="191"/>
      <c r="MMA125" s="186"/>
      <c r="MMB125" s="186"/>
      <c r="MMC125" s="176"/>
      <c r="MMD125" s="191"/>
      <c r="MME125" s="186"/>
      <c r="MMF125" s="186"/>
      <c r="MMG125" s="176"/>
      <c r="MMH125" s="191"/>
      <c r="MMI125" s="186"/>
      <c r="MMJ125" s="186"/>
      <c r="MMK125" s="176"/>
      <c r="MML125" s="191"/>
      <c r="MMM125" s="186"/>
      <c r="MMN125" s="186"/>
      <c r="MMO125" s="176"/>
      <c r="MMP125" s="191"/>
      <c r="MMQ125" s="186"/>
      <c r="MMR125" s="186"/>
      <c r="MMS125" s="176"/>
      <c r="MMT125" s="191"/>
      <c r="MMU125" s="186"/>
      <c r="MMV125" s="186"/>
      <c r="MMW125" s="176"/>
      <c r="MMX125" s="191"/>
      <c r="MMY125" s="186"/>
      <c r="MMZ125" s="186"/>
      <c r="MNA125" s="176"/>
      <c r="MNB125" s="191"/>
      <c r="MNC125" s="186"/>
      <c r="MND125" s="186"/>
      <c r="MNE125" s="176"/>
      <c r="MNF125" s="191"/>
      <c r="MNG125" s="186"/>
      <c r="MNH125" s="186"/>
      <c r="MNI125" s="176"/>
      <c r="MNJ125" s="191"/>
      <c r="MNK125" s="186"/>
      <c r="MNL125" s="186"/>
      <c r="MNM125" s="176"/>
      <c r="MNN125" s="191"/>
      <c r="MNO125" s="186"/>
      <c r="MNP125" s="186"/>
      <c r="MNQ125" s="176"/>
      <c r="MNR125" s="191"/>
      <c r="MNS125" s="186"/>
      <c r="MNT125" s="186"/>
      <c r="MNU125" s="176"/>
      <c r="MNV125" s="191"/>
      <c r="MNW125" s="186"/>
      <c r="MNX125" s="186"/>
      <c r="MNY125" s="176"/>
      <c r="MNZ125" s="191"/>
      <c r="MOA125" s="186"/>
      <c r="MOB125" s="186"/>
      <c r="MOC125" s="176"/>
      <c r="MOD125" s="191"/>
      <c r="MOE125" s="186"/>
      <c r="MOF125" s="186"/>
      <c r="MOG125" s="176"/>
      <c r="MOH125" s="191"/>
      <c r="MOI125" s="186"/>
      <c r="MOJ125" s="186"/>
      <c r="MOK125" s="176"/>
      <c r="MOL125" s="191"/>
      <c r="MOM125" s="186"/>
      <c r="MON125" s="186"/>
      <c r="MOO125" s="176"/>
      <c r="MOP125" s="191"/>
      <c r="MOQ125" s="186"/>
      <c r="MOR125" s="186"/>
      <c r="MOS125" s="176"/>
      <c r="MOT125" s="191"/>
      <c r="MOU125" s="186"/>
      <c r="MOV125" s="186"/>
      <c r="MOW125" s="176"/>
      <c r="MOX125" s="191"/>
      <c r="MOY125" s="186"/>
      <c r="MOZ125" s="186"/>
      <c r="MPA125" s="176"/>
      <c r="MPB125" s="191"/>
      <c r="MPC125" s="186"/>
      <c r="MPD125" s="186"/>
      <c r="MPE125" s="176"/>
      <c r="MPF125" s="191"/>
      <c r="MPG125" s="186"/>
      <c r="MPH125" s="186"/>
      <c r="MPI125" s="176"/>
      <c r="MPJ125" s="191"/>
      <c r="MPK125" s="186"/>
      <c r="MPL125" s="186"/>
      <c r="MPM125" s="176"/>
      <c r="MPN125" s="191"/>
      <c r="MPO125" s="186"/>
      <c r="MPP125" s="186"/>
      <c r="MPQ125" s="176"/>
      <c r="MPR125" s="191"/>
      <c r="MPS125" s="186"/>
      <c r="MPT125" s="186"/>
      <c r="MPU125" s="176"/>
      <c r="MPV125" s="191"/>
      <c r="MPW125" s="186"/>
      <c r="MPX125" s="186"/>
      <c r="MPY125" s="176"/>
      <c r="MPZ125" s="191"/>
      <c r="MQA125" s="186"/>
      <c r="MQB125" s="186"/>
      <c r="MQC125" s="176"/>
      <c r="MQD125" s="191"/>
      <c r="MQE125" s="186"/>
      <c r="MQF125" s="186"/>
      <c r="MQG125" s="176"/>
      <c r="MQH125" s="191"/>
      <c r="MQI125" s="186"/>
      <c r="MQJ125" s="186"/>
      <c r="MQK125" s="176"/>
      <c r="MQL125" s="191"/>
      <c r="MQM125" s="186"/>
      <c r="MQN125" s="186"/>
      <c r="MQO125" s="176"/>
      <c r="MQP125" s="191"/>
      <c r="MQQ125" s="186"/>
      <c r="MQR125" s="186"/>
      <c r="MQS125" s="176"/>
      <c r="MQT125" s="191"/>
      <c r="MQU125" s="186"/>
      <c r="MQV125" s="186"/>
      <c r="MQW125" s="176"/>
      <c r="MQX125" s="191"/>
      <c r="MQY125" s="186"/>
      <c r="MQZ125" s="186"/>
      <c r="MRA125" s="176"/>
      <c r="MRB125" s="191"/>
      <c r="MRC125" s="186"/>
      <c r="MRD125" s="186"/>
      <c r="MRE125" s="176"/>
      <c r="MRF125" s="191"/>
      <c r="MRG125" s="186"/>
      <c r="MRH125" s="186"/>
      <c r="MRI125" s="176"/>
      <c r="MRJ125" s="191"/>
      <c r="MRK125" s="186"/>
      <c r="MRL125" s="186"/>
      <c r="MRM125" s="176"/>
      <c r="MRN125" s="191"/>
      <c r="MRO125" s="186"/>
      <c r="MRP125" s="186"/>
      <c r="MRQ125" s="176"/>
      <c r="MRR125" s="191"/>
      <c r="MRS125" s="186"/>
      <c r="MRT125" s="186"/>
      <c r="MRU125" s="176"/>
      <c r="MRV125" s="191"/>
      <c r="MRW125" s="186"/>
      <c r="MRX125" s="186"/>
      <c r="MRY125" s="176"/>
      <c r="MRZ125" s="191"/>
      <c r="MSA125" s="186"/>
      <c r="MSB125" s="186"/>
      <c r="MSC125" s="176"/>
      <c r="MSD125" s="191"/>
      <c r="MSE125" s="186"/>
      <c r="MSF125" s="186"/>
      <c r="MSG125" s="176"/>
      <c r="MSH125" s="191"/>
      <c r="MSI125" s="186"/>
      <c r="MSJ125" s="186"/>
      <c r="MSK125" s="176"/>
      <c r="MSL125" s="191"/>
      <c r="MSM125" s="186"/>
      <c r="MSN125" s="186"/>
      <c r="MSO125" s="176"/>
      <c r="MSP125" s="191"/>
      <c r="MSQ125" s="186"/>
      <c r="MSR125" s="186"/>
      <c r="MSS125" s="176"/>
      <c r="MST125" s="191"/>
      <c r="MSU125" s="186"/>
      <c r="MSV125" s="186"/>
      <c r="MSW125" s="176"/>
      <c r="MSX125" s="191"/>
      <c r="MSY125" s="186"/>
      <c r="MSZ125" s="186"/>
      <c r="MTA125" s="176"/>
      <c r="MTB125" s="191"/>
      <c r="MTC125" s="186"/>
      <c r="MTD125" s="186"/>
      <c r="MTE125" s="176"/>
      <c r="MTF125" s="191"/>
      <c r="MTG125" s="186"/>
      <c r="MTH125" s="186"/>
      <c r="MTI125" s="176"/>
      <c r="MTJ125" s="191"/>
      <c r="MTK125" s="186"/>
      <c r="MTL125" s="186"/>
      <c r="MTM125" s="176"/>
      <c r="MTN125" s="191"/>
      <c r="MTO125" s="186"/>
      <c r="MTP125" s="186"/>
      <c r="MTQ125" s="176"/>
      <c r="MTR125" s="191"/>
      <c r="MTS125" s="186"/>
      <c r="MTT125" s="186"/>
      <c r="MTU125" s="176"/>
      <c r="MTV125" s="191"/>
      <c r="MTW125" s="186"/>
      <c r="MTX125" s="186"/>
      <c r="MTY125" s="176"/>
      <c r="MTZ125" s="191"/>
      <c r="MUA125" s="186"/>
      <c r="MUB125" s="186"/>
      <c r="MUC125" s="176"/>
      <c r="MUD125" s="191"/>
      <c r="MUE125" s="186"/>
      <c r="MUF125" s="186"/>
      <c r="MUG125" s="176"/>
      <c r="MUH125" s="191"/>
      <c r="MUI125" s="186"/>
      <c r="MUJ125" s="186"/>
      <c r="MUK125" s="176"/>
      <c r="MUL125" s="191"/>
      <c r="MUM125" s="186"/>
      <c r="MUN125" s="186"/>
      <c r="MUO125" s="176"/>
      <c r="MUP125" s="191"/>
      <c r="MUQ125" s="186"/>
      <c r="MUR125" s="186"/>
      <c r="MUS125" s="176"/>
      <c r="MUT125" s="191"/>
      <c r="MUU125" s="186"/>
      <c r="MUV125" s="186"/>
      <c r="MUW125" s="176"/>
      <c r="MUX125" s="191"/>
      <c r="MUY125" s="186"/>
      <c r="MUZ125" s="186"/>
      <c r="MVA125" s="176"/>
      <c r="MVB125" s="191"/>
      <c r="MVC125" s="186"/>
      <c r="MVD125" s="186"/>
      <c r="MVE125" s="176"/>
      <c r="MVF125" s="191"/>
      <c r="MVG125" s="186"/>
      <c r="MVH125" s="186"/>
      <c r="MVI125" s="176"/>
      <c r="MVJ125" s="191"/>
      <c r="MVK125" s="186"/>
      <c r="MVL125" s="186"/>
      <c r="MVM125" s="176"/>
      <c r="MVN125" s="191"/>
      <c r="MVO125" s="186"/>
      <c r="MVP125" s="186"/>
      <c r="MVQ125" s="176"/>
      <c r="MVR125" s="191"/>
      <c r="MVS125" s="186"/>
      <c r="MVT125" s="186"/>
      <c r="MVU125" s="176"/>
      <c r="MVV125" s="191"/>
      <c r="MVW125" s="186"/>
      <c r="MVX125" s="186"/>
      <c r="MVY125" s="176"/>
      <c r="MVZ125" s="191"/>
      <c r="MWA125" s="186"/>
      <c r="MWB125" s="186"/>
      <c r="MWC125" s="176"/>
      <c r="MWD125" s="191"/>
      <c r="MWE125" s="186"/>
      <c r="MWF125" s="186"/>
      <c r="MWG125" s="176"/>
      <c r="MWH125" s="191"/>
      <c r="MWI125" s="186"/>
      <c r="MWJ125" s="186"/>
      <c r="MWK125" s="176"/>
      <c r="MWL125" s="191"/>
      <c r="MWM125" s="186"/>
      <c r="MWN125" s="186"/>
      <c r="MWO125" s="176"/>
      <c r="MWP125" s="191"/>
      <c r="MWQ125" s="186"/>
      <c r="MWR125" s="186"/>
      <c r="MWS125" s="176"/>
      <c r="MWT125" s="191"/>
      <c r="MWU125" s="186"/>
      <c r="MWV125" s="186"/>
      <c r="MWW125" s="176"/>
      <c r="MWX125" s="191"/>
      <c r="MWY125" s="186"/>
      <c r="MWZ125" s="186"/>
      <c r="MXA125" s="176"/>
      <c r="MXB125" s="191"/>
      <c r="MXC125" s="186"/>
      <c r="MXD125" s="186"/>
      <c r="MXE125" s="176"/>
      <c r="MXF125" s="191"/>
      <c r="MXG125" s="186"/>
      <c r="MXH125" s="186"/>
      <c r="MXI125" s="176"/>
      <c r="MXJ125" s="191"/>
      <c r="MXK125" s="186"/>
      <c r="MXL125" s="186"/>
      <c r="MXM125" s="176"/>
      <c r="MXN125" s="191"/>
      <c r="MXO125" s="186"/>
      <c r="MXP125" s="186"/>
      <c r="MXQ125" s="176"/>
      <c r="MXR125" s="191"/>
      <c r="MXS125" s="186"/>
      <c r="MXT125" s="186"/>
      <c r="MXU125" s="176"/>
      <c r="MXV125" s="191"/>
      <c r="MXW125" s="186"/>
      <c r="MXX125" s="186"/>
      <c r="MXY125" s="176"/>
      <c r="MXZ125" s="191"/>
      <c r="MYA125" s="186"/>
      <c r="MYB125" s="186"/>
      <c r="MYC125" s="176"/>
      <c r="MYD125" s="191"/>
      <c r="MYE125" s="186"/>
      <c r="MYF125" s="186"/>
      <c r="MYG125" s="176"/>
      <c r="MYH125" s="191"/>
      <c r="MYI125" s="186"/>
      <c r="MYJ125" s="186"/>
      <c r="MYK125" s="176"/>
      <c r="MYL125" s="191"/>
      <c r="MYM125" s="186"/>
      <c r="MYN125" s="186"/>
      <c r="MYO125" s="176"/>
      <c r="MYP125" s="191"/>
      <c r="MYQ125" s="186"/>
      <c r="MYR125" s="186"/>
      <c r="MYS125" s="176"/>
      <c r="MYT125" s="191"/>
      <c r="MYU125" s="186"/>
      <c r="MYV125" s="186"/>
      <c r="MYW125" s="176"/>
      <c r="MYX125" s="191"/>
      <c r="MYY125" s="186"/>
      <c r="MYZ125" s="186"/>
      <c r="MZA125" s="176"/>
      <c r="MZB125" s="191"/>
      <c r="MZC125" s="186"/>
      <c r="MZD125" s="186"/>
      <c r="MZE125" s="176"/>
      <c r="MZF125" s="191"/>
      <c r="MZG125" s="186"/>
      <c r="MZH125" s="186"/>
      <c r="MZI125" s="176"/>
      <c r="MZJ125" s="191"/>
      <c r="MZK125" s="186"/>
      <c r="MZL125" s="186"/>
      <c r="MZM125" s="176"/>
      <c r="MZN125" s="191"/>
      <c r="MZO125" s="186"/>
      <c r="MZP125" s="186"/>
      <c r="MZQ125" s="176"/>
      <c r="MZR125" s="191"/>
      <c r="MZS125" s="186"/>
      <c r="MZT125" s="186"/>
      <c r="MZU125" s="176"/>
      <c r="MZV125" s="191"/>
      <c r="MZW125" s="186"/>
      <c r="MZX125" s="186"/>
      <c r="MZY125" s="176"/>
      <c r="MZZ125" s="191"/>
      <c r="NAA125" s="186"/>
      <c r="NAB125" s="186"/>
      <c r="NAC125" s="176"/>
      <c r="NAD125" s="191"/>
      <c r="NAE125" s="186"/>
      <c r="NAF125" s="186"/>
      <c r="NAG125" s="176"/>
      <c r="NAH125" s="191"/>
      <c r="NAI125" s="186"/>
      <c r="NAJ125" s="186"/>
      <c r="NAK125" s="176"/>
      <c r="NAL125" s="191"/>
      <c r="NAM125" s="186"/>
      <c r="NAN125" s="186"/>
      <c r="NAO125" s="176"/>
      <c r="NAP125" s="191"/>
      <c r="NAQ125" s="186"/>
      <c r="NAR125" s="186"/>
      <c r="NAS125" s="176"/>
      <c r="NAT125" s="191"/>
      <c r="NAU125" s="186"/>
      <c r="NAV125" s="186"/>
      <c r="NAW125" s="176"/>
      <c r="NAX125" s="191"/>
      <c r="NAY125" s="186"/>
      <c r="NAZ125" s="186"/>
      <c r="NBA125" s="176"/>
      <c r="NBB125" s="191"/>
      <c r="NBC125" s="186"/>
      <c r="NBD125" s="186"/>
      <c r="NBE125" s="176"/>
      <c r="NBF125" s="191"/>
      <c r="NBG125" s="186"/>
      <c r="NBH125" s="186"/>
      <c r="NBI125" s="176"/>
      <c r="NBJ125" s="191"/>
      <c r="NBK125" s="186"/>
      <c r="NBL125" s="186"/>
      <c r="NBM125" s="176"/>
      <c r="NBN125" s="191"/>
      <c r="NBO125" s="186"/>
      <c r="NBP125" s="186"/>
      <c r="NBQ125" s="176"/>
      <c r="NBR125" s="191"/>
      <c r="NBS125" s="186"/>
      <c r="NBT125" s="186"/>
      <c r="NBU125" s="176"/>
      <c r="NBV125" s="191"/>
      <c r="NBW125" s="186"/>
      <c r="NBX125" s="186"/>
      <c r="NBY125" s="176"/>
      <c r="NBZ125" s="191"/>
      <c r="NCA125" s="186"/>
      <c r="NCB125" s="186"/>
      <c r="NCC125" s="176"/>
      <c r="NCD125" s="191"/>
      <c r="NCE125" s="186"/>
      <c r="NCF125" s="186"/>
      <c r="NCG125" s="176"/>
      <c r="NCH125" s="191"/>
      <c r="NCI125" s="186"/>
      <c r="NCJ125" s="186"/>
      <c r="NCK125" s="176"/>
      <c r="NCL125" s="191"/>
      <c r="NCM125" s="186"/>
      <c r="NCN125" s="186"/>
      <c r="NCO125" s="176"/>
      <c r="NCP125" s="191"/>
      <c r="NCQ125" s="186"/>
      <c r="NCR125" s="186"/>
      <c r="NCS125" s="176"/>
      <c r="NCT125" s="191"/>
      <c r="NCU125" s="186"/>
      <c r="NCV125" s="186"/>
      <c r="NCW125" s="176"/>
      <c r="NCX125" s="191"/>
      <c r="NCY125" s="186"/>
      <c r="NCZ125" s="186"/>
      <c r="NDA125" s="176"/>
      <c r="NDB125" s="191"/>
      <c r="NDC125" s="186"/>
      <c r="NDD125" s="186"/>
      <c r="NDE125" s="176"/>
      <c r="NDF125" s="191"/>
      <c r="NDG125" s="186"/>
      <c r="NDH125" s="186"/>
      <c r="NDI125" s="176"/>
      <c r="NDJ125" s="191"/>
      <c r="NDK125" s="186"/>
      <c r="NDL125" s="186"/>
      <c r="NDM125" s="176"/>
      <c r="NDN125" s="191"/>
      <c r="NDO125" s="186"/>
      <c r="NDP125" s="186"/>
      <c r="NDQ125" s="176"/>
      <c r="NDR125" s="191"/>
      <c r="NDS125" s="186"/>
      <c r="NDT125" s="186"/>
      <c r="NDU125" s="176"/>
      <c r="NDV125" s="191"/>
      <c r="NDW125" s="186"/>
      <c r="NDX125" s="186"/>
      <c r="NDY125" s="176"/>
      <c r="NDZ125" s="191"/>
      <c r="NEA125" s="186"/>
      <c r="NEB125" s="186"/>
      <c r="NEC125" s="176"/>
      <c r="NED125" s="191"/>
      <c r="NEE125" s="186"/>
      <c r="NEF125" s="186"/>
      <c r="NEG125" s="176"/>
      <c r="NEH125" s="191"/>
      <c r="NEI125" s="186"/>
      <c r="NEJ125" s="186"/>
      <c r="NEK125" s="176"/>
      <c r="NEL125" s="191"/>
      <c r="NEM125" s="186"/>
      <c r="NEN125" s="186"/>
      <c r="NEO125" s="176"/>
      <c r="NEP125" s="191"/>
      <c r="NEQ125" s="186"/>
      <c r="NER125" s="186"/>
      <c r="NES125" s="176"/>
      <c r="NET125" s="191"/>
      <c r="NEU125" s="186"/>
      <c r="NEV125" s="186"/>
      <c r="NEW125" s="176"/>
      <c r="NEX125" s="191"/>
      <c r="NEY125" s="186"/>
      <c r="NEZ125" s="186"/>
      <c r="NFA125" s="176"/>
      <c r="NFB125" s="191"/>
      <c r="NFC125" s="186"/>
      <c r="NFD125" s="186"/>
      <c r="NFE125" s="176"/>
      <c r="NFF125" s="191"/>
      <c r="NFG125" s="186"/>
      <c r="NFH125" s="186"/>
      <c r="NFI125" s="176"/>
      <c r="NFJ125" s="191"/>
      <c r="NFK125" s="186"/>
      <c r="NFL125" s="186"/>
      <c r="NFM125" s="176"/>
      <c r="NFN125" s="191"/>
      <c r="NFO125" s="186"/>
      <c r="NFP125" s="186"/>
      <c r="NFQ125" s="176"/>
      <c r="NFR125" s="191"/>
      <c r="NFS125" s="186"/>
      <c r="NFT125" s="186"/>
      <c r="NFU125" s="176"/>
      <c r="NFV125" s="191"/>
      <c r="NFW125" s="186"/>
      <c r="NFX125" s="186"/>
      <c r="NFY125" s="176"/>
      <c r="NFZ125" s="191"/>
      <c r="NGA125" s="186"/>
      <c r="NGB125" s="186"/>
      <c r="NGC125" s="176"/>
      <c r="NGD125" s="191"/>
      <c r="NGE125" s="186"/>
      <c r="NGF125" s="186"/>
      <c r="NGG125" s="176"/>
      <c r="NGH125" s="191"/>
      <c r="NGI125" s="186"/>
      <c r="NGJ125" s="186"/>
      <c r="NGK125" s="176"/>
      <c r="NGL125" s="191"/>
      <c r="NGM125" s="186"/>
      <c r="NGN125" s="186"/>
      <c r="NGO125" s="176"/>
      <c r="NGP125" s="191"/>
      <c r="NGQ125" s="186"/>
      <c r="NGR125" s="186"/>
      <c r="NGS125" s="176"/>
      <c r="NGT125" s="191"/>
      <c r="NGU125" s="186"/>
      <c r="NGV125" s="186"/>
      <c r="NGW125" s="176"/>
      <c r="NGX125" s="191"/>
      <c r="NGY125" s="186"/>
      <c r="NGZ125" s="186"/>
      <c r="NHA125" s="176"/>
      <c r="NHB125" s="191"/>
      <c r="NHC125" s="186"/>
      <c r="NHD125" s="186"/>
      <c r="NHE125" s="176"/>
      <c r="NHF125" s="191"/>
      <c r="NHG125" s="186"/>
      <c r="NHH125" s="186"/>
      <c r="NHI125" s="176"/>
      <c r="NHJ125" s="191"/>
      <c r="NHK125" s="186"/>
      <c r="NHL125" s="186"/>
      <c r="NHM125" s="176"/>
      <c r="NHN125" s="191"/>
      <c r="NHO125" s="186"/>
      <c r="NHP125" s="186"/>
      <c r="NHQ125" s="176"/>
      <c r="NHR125" s="191"/>
      <c r="NHS125" s="186"/>
      <c r="NHT125" s="186"/>
      <c r="NHU125" s="176"/>
      <c r="NHV125" s="191"/>
      <c r="NHW125" s="186"/>
      <c r="NHX125" s="186"/>
      <c r="NHY125" s="176"/>
      <c r="NHZ125" s="191"/>
      <c r="NIA125" s="186"/>
      <c r="NIB125" s="186"/>
      <c r="NIC125" s="176"/>
      <c r="NID125" s="191"/>
      <c r="NIE125" s="186"/>
      <c r="NIF125" s="186"/>
      <c r="NIG125" s="176"/>
      <c r="NIH125" s="191"/>
      <c r="NII125" s="186"/>
      <c r="NIJ125" s="186"/>
      <c r="NIK125" s="176"/>
      <c r="NIL125" s="191"/>
      <c r="NIM125" s="186"/>
      <c r="NIN125" s="186"/>
      <c r="NIO125" s="176"/>
      <c r="NIP125" s="191"/>
      <c r="NIQ125" s="186"/>
      <c r="NIR125" s="186"/>
      <c r="NIS125" s="176"/>
      <c r="NIT125" s="191"/>
      <c r="NIU125" s="186"/>
      <c r="NIV125" s="186"/>
      <c r="NIW125" s="176"/>
      <c r="NIX125" s="191"/>
      <c r="NIY125" s="186"/>
      <c r="NIZ125" s="186"/>
      <c r="NJA125" s="176"/>
      <c r="NJB125" s="191"/>
      <c r="NJC125" s="186"/>
      <c r="NJD125" s="186"/>
      <c r="NJE125" s="176"/>
      <c r="NJF125" s="191"/>
      <c r="NJG125" s="186"/>
      <c r="NJH125" s="186"/>
      <c r="NJI125" s="176"/>
      <c r="NJJ125" s="191"/>
      <c r="NJK125" s="186"/>
      <c r="NJL125" s="186"/>
      <c r="NJM125" s="176"/>
      <c r="NJN125" s="191"/>
      <c r="NJO125" s="186"/>
      <c r="NJP125" s="186"/>
      <c r="NJQ125" s="176"/>
      <c r="NJR125" s="191"/>
      <c r="NJS125" s="186"/>
      <c r="NJT125" s="186"/>
      <c r="NJU125" s="176"/>
      <c r="NJV125" s="191"/>
      <c r="NJW125" s="186"/>
      <c r="NJX125" s="186"/>
      <c r="NJY125" s="176"/>
      <c r="NJZ125" s="191"/>
      <c r="NKA125" s="186"/>
      <c r="NKB125" s="186"/>
      <c r="NKC125" s="176"/>
      <c r="NKD125" s="191"/>
      <c r="NKE125" s="186"/>
      <c r="NKF125" s="186"/>
      <c r="NKG125" s="176"/>
      <c r="NKH125" s="191"/>
      <c r="NKI125" s="186"/>
      <c r="NKJ125" s="186"/>
      <c r="NKK125" s="176"/>
      <c r="NKL125" s="191"/>
      <c r="NKM125" s="186"/>
      <c r="NKN125" s="186"/>
      <c r="NKO125" s="176"/>
      <c r="NKP125" s="191"/>
      <c r="NKQ125" s="186"/>
      <c r="NKR125" s="186"/>
      <c r="NKS125" s="176"/>
      <c r="NKT125" s="191"/>
      <c r="NKU125" s="186"/>
      <c r="NKV125" s="186"/>
      <c r="NKW125" s="176"/>
      <c r="NKX125" s="191"/>
      <c r="NKY125" s="186"/>
      <c r="NKZ125" s="186"/>
      <c r="NLA125" s="176"/>
      <c r="NLB125" s="191"/>
      <c r="NLC125" s="186"/>
      <c r="NLD125" s="186"/>
      <c r="NLE125" s="176"/>
      <c r="NLF125" s="191"/>
      <c r="NLG125" s="186"/>
      <c r="NLH125" s="186"/>
      <c r="NLI125" s="176"/>
      <c r="NLJ125" s="191"/>
      <c r="NLK125" s="186"/>
      <c r="NLL125" s="186"/>
      <c r="NLM125" s="176"/>
      <c r="NLN125" s="191"/>
      <c r="NLO125" s="186"/>
      <c r="NLP125" s="186"/>
      <c r="NLQ125" s="176"/>
      <c r="NLR125" s="191"/>
      <c r="NLS125" s="186"/>
      <c r="NLT125" s="186"/>
      <c r="NLU125" s="176"/>
      <c r="NLV125" s="191"/>
      <c r="NLW125" s="186"/>
      <c r="NLX125" s="186"/>
      <c r="NLY125" s="176"/>
      <c r="NLZ125" s="191"/>
      <c r="NMA125" s="186"/>
      <c r="NMB125" s="186"/>
      <c r="NMC125" s="176"/>
      <c r="NMD125" s="191"/>
      <c r="NME125" s="186"/>
      <c r="NMF125" s="186"/>
      <c r="NMG125" s="176"/>
      <c r="NMH125" s="191"/>
      <c r="NMI125" s="186"/>
      <c r="NMJ125" s="186"/>
      <c r="NMK125" s="176"/>
      <c r="NML125" s="191"/>
      <c r="NMM125" s="186"/>
      <c r="NMN125" s="186"/>
      <c r="NMO125" s="176"/>
      <c r="NMP125" s="191"/>
      <c r="NMQ125" s="186"/>
      <c r="NMR125" s="186"/>
      <c r="NMS125" s="176"/>
      <c r="NMT125" s="191"/>
      <c r="NMU125" s="186"/>
      <c r="NMV125" s="186"/>
      <c r="NMW125" s="176"/>
      <c r="NMX125" s="191"/>
      <c r="NMY125" s="186"/>
      <c r="NMZ125" s="186"/>
      <c r="NNA125" s="176"/>
      <c r="NNB125" s="191"/>
      <c r="NNC125" s="186"/>
      <c r="NND125" s="186"/>
      <c r="NNE125" s="176"/>
      <c r="NNF125" s="191"/>
      <c r="NNG125" s="186"/>
      <c r="NNH125" s="186"/>
      <c r="NNI125" s="176"/>
      <c r="NNJ125" s="191"/>
      <c r="NNK125" s="186"/>
      <c r="NNL125" s="186"/>
      <c r="NNM125" s="176"/>
      <c r="NNN125" s="191"/>
      <c r="NNO125" s="186"/>
      <c r="NNP125" s="186"/>
      <c r="NNQ125" s="176"/>
      <c r="NNR125" s="191"/>
      <c r="NNS125" s="186"/>
      <c r="NNT125" s="186"/>
      <c r="NNU125" s="176"/>
      <c r="NNV125" s="191"/>
      <c r="NNW125" s="186"/>
      <c r="NNX125" s="186"/>
      <c r="NNY125" s="176"/>
      <c r="NNZ125" s="191"/>
      <c r="NOA125" s="186"/>
      <c r="NOB125" s="186"/>
      <c r="NOC125" s="176"/>
      <c r="NOD125" s="191"/>
      <c r="NOE125" s="186"/>
      <c r="NOF125" s="186"/>
      <c r="NOG125" s="176"/>
      <c r="NOH125" s="191"/>
      <c r="NOI125" s="186"/>
      <c r="NOJ125" s="186"/>
      <c r="NOK125" s="176"/>
      <c r="NOL125" s="191"/>
      <c r="NOM125" s="186"/>
      <c r="NON125" s="186"/>
      <c r="NOO125" s="176"/>
      <c r="NOP125" s="191"/>
      <c r="NOQ125" s="186"/>
      <c r="NOR125" s="186"/>
      <c r="NOS125" s="176"/>
      <c r="NOT125" s="191"/>
      <c r="NOU125" s="186"/>
      <c r="NOV125" s="186"/>
      <c r="NOW125" s="176"/>
      <c r="NOX125" s="191"/>
      <c r="NOY125" s="186"/>
      <c r="NOZ125" s="186"/>
      <c r="NPA125" s="176"/>
      <c r="NPB125" s="191"/>
      <c r="NPC125" s="186"/>
      <c r="NPD125" s="186"/>
      <c r="NPE125" s="176"/>
      <c r="NPF125" s="191"/>
      <c r="NPG125" s="186"/>
      <c r="NPH125" s="186"/>
      <c r="NPI125" s="176"/>
      <c r="NPJ125" s="191"/>
      <c r="NPK125" s="186"/>
      <c r="NPL125" s="186"/>
      <c r="NPM125" s="176"/>
      <c r="NPN125" s="191"/>
      <c r="NPO125" s="186"/>
      <c r="NPP125" s="186"/>
      <c r="NPQ125" s="176"/>
      <c r="NPR125" s="191"/>
      <c r="NPS125" s="186"/>
      <c r="NPT125" s="186"/>
      <c r="NPU125" s="176"/>
      <c r="NPV125" s="191"/>
      <c r="NPW125" s="186"/>
      <c r="NPX125" s="186"/>
      <c r="NPY125" s="176"/>
      <c r="NPZ125" s="191"/>
      <c r="NQA125" s="186"/>
      <c r="NQB125" s="186"/>
      <c r="NQC125" s="176"/>
      <c r="NQD125" s="191"/>
      <c r="NQE125" s="186"/>
      <c r="NQF125" s="186"/>
      <c r="NQG125" s="176"/>
      <c r="NQH125" s="191"/>
      <c r="NQI125" s="186"/>
      <c r="NQJ125" s="186"/>
      <c r="NQK125" s="176"/>
      <c r="NQL125" s="191"/>
      <c r="NQM125" s="186"/>
      <c r="NQN125" s="186"/>
      <c r="NQO125" s="176"/>
      <c r="NQP125" s="191"/>
      <c r="NQQ125" s="186"/>
      <c r="NQR125" s="186"/>
      <c r="NQS125" s="176"/>
      <c r="NQT125" s="191"/>
      <c r="NQU125" s="186"/>
      <c r="NQV125" s="186"/>
      <c r="NQW125" s="176"/>
      <c r="NQX125" s="191"/>
      <c r="NQY125" s="186"/>
      <c r="NQZ125" s="186"/>
      <c r="NRA125" s="176"/>
      <c r="NRB125" s="191"/>
      <c r="NRC125" s="186"/>
      <c r="NRD125" s="186"/>
      <c r="NRE125" s="176"/>
      <c r="NRF125" s="191"/>
      <c r="NRG125" s="186"/>
      <c r="NRH125" s="186"/>
      <c r="NRI125" s="176"/>
      <c r="NRJ125" s="191"/>
      <c r="NRK125" s="186"/>
      <c r="NRL125" s="186"/>
      <c r="NRM125" s="176"/>
      <c r="NRN125" s="191"/>
      <c r="NRO125" s="186"/>
      <c r="NRP125" s="186"/>
      <c r="NRQ125" s="176"/>
      <c r="NRR125" s="191"/>
      <c r="NRS125" s="186"/>
      <c r="NRT125" s="186"/>
      <c r="NRU125" s="176"/>
      <c r="NRV125" s="191"/>
      <c r="NRW125" s="186"/>
      <c r="NRX125" s="186"/>
      <c r="NRY125" s="176"/>
      <c r="NRZ125" s="191"/>
      <c r="NSA125" s="186"/>
      <c r="NSB125" s="186"/>
      <c r="NSC125" s="176"/>
      <c r="NSD125" s="191"/>
      <c r="NSE125" s="186"/>
      <c r="NSF125" s="186"/>
      <c r="NSG125" s="176"/>
      <c r="NSH125" s="191"/>
      <c r="NSI125" s="186"/>
      <c r="NSJ125" s="186"/>
      <c r="NSK125" s="176"/>
      <c r="NSL125" s="191"/>
      <c r="NSM125" s="186"/>
      <c r="NSN125" s="186"/>
      <c r="NSO125" s="176"/>
      <c r="NSP125" s="191"/>
      <c r="NSQ125" s="186"/>
      <c r="NSR125" s="186"/>
      <c r="NSS125" s="176"/>
      <c r="NST125" s="191"/>
      <c r="NSU125" s="186"/>
      <c r="NSV125" s="186"/>
      <c r="NSW125" s="176"/>
      <c r="NSX125" s="191"/>
      <c r="NSY125" s="186"/>
      <c r="NSZ125" s="186"/>
      <c r="NTA125" s="176"/>
      <c r="NTB125" s="191"/>
      <c r="NTC125" s="186"/>
      <c r="NTD125" s="186"/>
      <c r="NTE125" s="176"/>
      <c r="NTF125" s="191"/>
      <c r="NTG125" s="186"/>
      <c r="NTH125" s="186"/>
      <c r="NTI125" s="176"/>
      <c r="NTJ125" s="191"/>
      <c r="NTK125" s="186"/>
      <c r="NTL125" s="186"/>
      <c r="NTM125" s="176"/>
      <c r="NTN125" s="191"/>
      <c r="NTO125" s="186"/>
      <c r="NTP125" s="186"/>
      <c r="NTQ125" s="176"/>
      <c r="NTR125" s="191"/>
      <c r="NTS125" s="186"/>
      <c r="NTT125" s="186"/>
      <c r="NTU125" s="176"/>
      <c r="NTV125" s="191"/>
      <c r="NTW125" s="186"/>
      <c r="NTX125" s="186"/>
      <c r="NTY125" s="176"/>
      <c r="NTZ125" s="191"/>
      <c r="NUA125" s="186"/>
      <c r="NUB125" s="186"/>
      <c r="NUC125" s="176"/>
      <c r="NUD125" s="191"/>
      <c r="NUE125" s="186"/>
      <c r="NUF125" s="186"/>
      <c r="NUG125" s="176"/>
      <c r="NUH125" s="191"/>
      <c r="NUI125" s="186"/>
      <c r="NUJ125" s="186"/>
      <c r="NUK125" s="176"/>
      <c r="NUL125" s="191"/>
      <c r="NUM125" s="186"/>
      <c r="NUN125" s="186"/>
      <c r="NUO125" s="176"/>
      <c r="NUP125" s="191"/>
      <c r="NUQ125" s="186"/>
      <c r="NUR125" s="186"/>
      <c r="NUS125" s="176"/>
      <c r="NUT125" s="191"/>
      <c r="NUU125" s="186"/>
      <c r="NUV125" s="186"/>
      <c r="NUW125" s="176"/>
      <c r="NUX125" s="191"/>
      <c r="NUY125" s="186"/>
      <c r="NUZ125" s="186"/>
      <c r="NVA125" s="176"/>
      <c r="NVB125" s="191"/>
      <c r="NVC125" s="186"/>
      <c r="NVD125" s="186"/>
      <c r="NVE125" s="176"/>
      <c r="NVF125" s="191"/>
      <c r="NVG125" s="186"/>
      <c r="NVH125" s="186"/>
      <c r="NVI125" s="176"/>
      <c r="NVJ125" s="191"/>
      <c r="NVK125" s="186"/>
      <c r="NVL125" s="186"/>
      <c r="NVM125" s="176"/>
      <c r="NVN125" s="191"/>
      <c r="NVO125" s="186"/>
      <c r="NVP125" s="186"/>
      <c r="NVQ125" s="176"/>
      <c r="NVR125" s="191"/>
      <c r="NVS125" s="186"/>
      <c r="NVT125" s="186"/>
      <c r="NVU125" s="176"/>
      <c r="NVV125" s="191"/>
      <c r="NVW125" s="186"/>
      <c r="NVX125" s="186"/>
      <c r="NVY125" s="176"/>
      <c r="NVZ125" s="191"/>
      <c r="NWA125" s="186"/>
      <c r="NWB125" s="186"/>
      <c r="NWC125" s="176"/>
      <c r="NWD125" s="191"/>
      <c r="NWE125" s="186"/>
      <c r="NWF125" s="186"/>
      <c r="NWG125" s="176"/>
      <c r="NWH125" s="191"/>
      <c r="NWI125" s="186"/>
      <c r="NWJ125" s="186"/>
      <c r="NWK125" s="176"/>
      <c r="NWL125" s="191"/>
      <c r="NWM125" s="186"/>
      <c r="NWN125" s="186"/>
      <c r="NWO125" s="176"/>
      <c r="NWP125" s="191"/>
      <c r="NWQ125" s="186"/>
      <c r="NWR125" s="186"/>
      <c r="NWS125" s="176"/>
      <c r="NWT125" s="191"/>
      <c r="NWU125" s="186"/>
      <c r="NWV125" s="186"/>
      <c r="NWW125" s="176"/>
      <c r="NWX125" s="191"/>
      <c r="NWY125" s="186"/>
      <c r="NWZ125" s="186"/>
      <c r="NXA125" s="176"/>
      <c r="NXB125" s="191"/>
      <c r="NXC125" s="186"/>
      <c r="NXD125" s="186"/>
      <c r="NXE125" s="176"/>
      <c r="NXF125" s="191"/>
      <c r="NXG125" s="186"/>
      <c r="NXH125" s="186"/>
      <c r="NXI125" s="176"/>
      <c r="NXJ125" s="191"/>
      <c r="NXK125" s="186"/>
      <c r="NXL125" s="186"/>
      <c r="NXM125" s="176"/>
      <c r="NXN125" s="191"/>
      <c r="NXO125" s="186"/>
      <c r="NXP125" s="186"/>
      <c r="NXQ125" s="176"/>
      <c r="NXR125" s="191"/>
      <c r="NXS125" s="186"/>
      <c r="NXT125" s="186"/>
      <c r="NXU125" s="176"/>
      <c r="NXV125" s="191"/>
      <c r="NXW125" s="186"/>
      <c r="NXX125" s="186"/>
      <c r="NXY125" s="176"/>
      <c r="NXZ125" s="191"/>
      <c r="NYA125" s="186"/>
      <c r="NYB125" s="186"/>
      <c r="NYC125" s="176"/>
      <c r="NYD125" s="191"/>
      <c r="NYE125" s="186"/>
      <c r="NYF125" s="186"/>
      <c r="NYG125" s="176"/>
      <c r="NYH125" s="191"/>
      <c r="NYI125" s="186"/>
      <c r="NYJ125" s="186"/>
      <c r="NYK125" s="176"/>
      <c r="NYL125" s="191"/>
      <c r="NYM125" s="186"/>
      <c r="NYN125" s="186"/>
      <c r="NYO125" s="176"/>
      <c r="NYP125" s="191"/>
      <c r="NYQ125" s="186"/>
      <c r="NYR125" s="186"/>
      <c r="NYS125" s="176"/>
      <c r="NYT125" s="191"/>
      <c r="NYU125" s="186"/>
      <c r="NYV125" s="186"/>
      <c r="NYW125" s="176"/>
      <c r="NYX125" s="191"/>
      <c r="NYY125" s="186"/>
      <c r="NYZ125" s="186"/>
      <c r="NZA125" s="176"/>
      <c r="NZB125" s="191"/>
      <c r="NZC125" s="186"/>
      <c r="NZD125" s="186"/>
      <c r="NZE125" s="176"/>
      <c r="NZF125" s="191"/>
      <c r="NZG125" s="186"/>
      <c r="NZH125" s="186"/>
      <c r="NZI125" s="176"/>
      <c r="NZJ125" s="191"/>
      <c r="NZK125" s="186"/>
      <c r="NZL125" s="186"/>
      <c r="NZM125" s="176"/>
      <c r="NZN125" s="191"/>
      <c r="NZO125" s="186"/>
      <c r="NZP125" s="186"/>
      <c r="NZQ125" s="176"/>
      <c r="NZR125" s="191"/>
      <c r="NZS125" s="186"/>
      <c r="NZT125" s="186"/>
      <c r="NZU125" s="176"/>
      <c r="NZV125" s="191"/>
      <c r="NZW125" s="186"/>
      <c r="NZX125" s="186"/>
      <c r="NZY125" s="176"/>
      <c r="NZZ125" s="191"/>
      <c r="OAA125" s="186"/>
      <c r="OAB125" s="186"/>
      <c r="OAC125" s="176"/>
      <c r="OAD125" s="191"/>
      <c r="OAE125" s="186"/>
      <c r="OAF125" s="186"/>
      <c r="OAG125" s="176"/>
      <c r="OAH125" s="191"/>
      <c r="OAI125" s="186"/>
      <c r="OAJ125" s="186"/>
      <c r="OAK125" s="176"/>
      <c r="OAL125" s="191"/>
      <c r="OAM125" s="186"/>
      <c r="OAN125" s="186"/>
      <c r="OAO125" s="176"/>
      <c r="OAP125" s="191"/>
      <c r="OAQ125" s="186"/>
      <c r="OAR125" s="186"/>
      <c r="OAS125" s="176"/>
      <c r="OAT125" s="191"/>
      <c r="OAU125" s="186"/>
      <c r="OAV125" s="186"/>
      <c r="OAW125" s="176"/>
      <c r="OAX125" s="191"/>
      <c r="OAY125" s="186"/>
      <c r="OAZ125" s="186"/>
      <c r="OBA125" s="176"/>
      <c r="OBB125" s="191"/>
      <c r="OBC125" s="186"/>
      <c r="OBD125" s="186"/>
      <c r="OBE125" s="176"/>
      <c r="OBF125" s="191"/>
      <c r="OBG125" s="186"/>
      <c r="OBH125" s="186"/>
      <c r="OBI125" s="176"/>
      <c r="OBJ125" s="191"/>
      <c r="OBK125" s="186"/>
      <c r="OBL125" s="186"/>
      <c r="OBM125" s="176"/>
      <c r="OBN125" s="191"/>
      <c r="OBO125" s="186"/>
      <c r="OBP125" s="186"/>
      <c r="OBQ125" s="176"/>
      <c r="OBR125" s="191"/>
      <c r="OBS125" s="186"/>
      <c r="OBT125" s="186"/>
      <c r="OBU125" s="176"/>
      <c r="OBV125" s="191"/>
      <c r="OBW125" s="186"/>
      <c r="OBX125" s="186"/>
      <c r="OBY125" s="176"/>
      <c r="OBZ125" s="191"/>
      <c r="OCA125" s="186"/>
      <c r="OCB125" s="186"/>
      <c r="OCC125" s="176"/>
      <c r="OCD125" s="191"/>
      <c r="OCE125" s="186"/>
      <c r="OCF125" s="186"/>
      <c r="OCG125" s="176"/>
      <c r="OCH125" s="191"/>
      <c r="OCI125" s="186"/>
      <c r="OCJ125" s="186"/>
      <c r="OCK125" s="176"/>
      <c r="OCL125" s="191"/>
      <c r="OCM125" s="186"/>
      <c r="OCN125" s="186"/>
      <c r="OCO125" s="176"/>
      <c r="OCP125" s="191"/>
      <c r="OCQ125" s="186"/>
      <c r="OCR125" s="186"/>
      <c r="OCS125" s="176"/>
      <c r="OCT125" s="191"/>
      <c r="OCU125" s="186"/>
      <c r="OCV125" s="186"/>
      <c r="OCW125" s="176"/>
      <c r="OCX125" s="191"/>
      <c r="OCY125" s="186"/>
      <c r="OCZ125" s="186"/>
      <c r="ODA125" s="176"/>
      <c r="ODB125" s="191"/>
      <c r="ODC125" s="186"/>
      <c r="ODD125" s="186"/>
      <c r="ODE125" s="176"/>
      <c r="ODF125" s="191"/>
      <c r="ODG125" s="186"/>
      <c r="ODH125" s="186"/>
      <c r="ODI125" s="176"/>
      <c r="ODJ125" s="191"/>
      <c r="ODK125" s="186"/>
      <c r="ODL125" s="186"/>
      <c r="ODM125" s="176"/>
      <c r="ODN125" s="191"/>
      <c r="ODO125" s="186"/>
      <c r="ODP125" s="186"/>
      <c r="ODQ125" s="176"/>
      <c r="ODR125" s="191"/>
      <c r="ODS125" s="186"/>
      <c r="ODT125" s="186"/>
      <c r="ODU125" s="176"/>
      <c r="ODV125" s="191"/>
      <c r="ODW125" s="186"/>
      <c r="ODX125" s="186"/>
      <c r="ODY125" s="176"/>
      <c r="ODZ125" s="191"/>
      <c r="OEA125" s="186"/>
      <c r="OEB125" s="186"/>
      <c r="OEC125" s="176"/>
      <c r="OED125" s="191"/>
      <c r="OEE125" s="186"/>
      <c r="OEF125" s="186"/>
      <c r="OEG125" s="176"/>
      <c r="OEH125" s="191"/>
      <c r="OEI125" s="186"/>
      <c r="OEJ125" s="186"/>
      <c r="OEK125" s="176"/>
      <c r="OEL125" s="191"/>
      <c r="OEM125" s="186"/>
      <c r="OEN125" s="186"/>
      <c r="OEO125" s="176"/>
      <c r="OEP125" s="191"/>
      <c r="OEQ125" s="186"/>
      <c r="OER125" s="186"/>
      <c r="OES125" s="176"/>
      <c r="OET125" s="191"/>
      <c r="OEU125" s="186"/>
      <c r="OEV125" s="186"/>
      <c r="OEW125" s="176"/>
      <c r="OEX125" s="191"/>
      <c r="OEY125" s="186"/>
      <c r="OEZ125" s="186"/>
      <c r="OFA125" s="176"/>
      <c r="OFB125" s="191"/>
      <c r="OFC125" s="186"/>
      <c r="OFD125" s="186"/>
      <c r="OFE125" s="176"/>
      <c r="OFF125" s="191"/>
      <c r="OFG125" s="186"/>
      <c r="OFH125" s="186"/>
      <c r="OFI125" s="176"/>
      <c r="OFJ125" s="191"/>
      <c r="OFK125" s="186"/>
      <c r="OFL125" s="186"/>
      <c r="OFM125" s="176"/>
      <c r="OFN125" s="191"/>
      <c r="OFO125" s="186"/>
      <c r="OFP125" s="186"/>
      <c r="OFQ125" s="176"/>
      <c r="OFR125" s="191"/>
      <c r="OFS125" s="186"/>
      <c r="OFT125" s="186"/>
      <c r="OFU125" s="176"/>
      <c r="OFV125" s="191"/>
      <c r="OFW125" s="186"/>
      <c r="OFX125" s="186"/>
      <c r="OFY125" s="176"/>
      <c r="OFZ125" s="191"/>
      <c r="OGA125" s="186"/>
      <c r="OGB125" s="186"/>
      <c r="OGC125" s="176"/>
      <c r="OGD125" s="191"/>
      <c r="OGE125" s="186"/>
      <c r="OGF125" s="186"/>
      <c r="OGG125" s="176"/>
      <c r="OGH125" s="191"/>
      <c r="OGI125" s="186"/>
      <c r="OGJ125" s="186"/>
      <c r="OGK125" s="176"/>
      <c r="OGL125" s="191"/>
      <c r="OGM125" s="186"/>
      <c r="OGN125" s="186"/>
      <c r="OGO125" s="176"/>
      <c r="OGP125" s="191"/>
      <c r="OGQ125" s="186"/>
      <c r="OGR125" s="186"/>
      <c r="OGS125" s="176"/>
      <c r="OGT125" s="191"/>
      <c r="OGU125" s="186"/>
      <c r="OGV125" s="186"/>
      <c r="OGW125" s="176"/>
      <c r="OGX125" s="191"/>
      <c r="OGY125" s="186"/>
      <c r="OGZ125" s="186"/>
      <c r="OHA125" s="176"/>
      <c r="OHB125" s="191"/>
      <c r="OHC125" s="186"/>
      <c r="OHD125" s="186"/>
      <c r="OHE125" s="176"/>
      <c r="OHF125" s="191"/>
      <c r="OHG125" s="186"/>
      <c r="OHH125" s="186"/>
      <c r="OHI125" s="176"/>
      <c r="OHJ125" s="191"/>
      <c r="OHK125" s="186"/>
      <c r="OHL125" s="186"/>
      <c r="OHM125" s="176"/>
      <c r="OHN125" s="191"/>
      <c r="OHO125" s="186"/>
      <c r="OHP125" s="186"/>
      <c r="OHQ125" s="176"/>
      <c r="OHR125" s="191"/>
      <c r="OHS125" s="186"/>
      <c r="OHT125" s="186"/>
      <c r="OHU125" s="176"/>
      <c r="OHV125" s="191"/>
      <c r="OHW125" s="186"/>
      <c r="OHX125" s="186"/>
      <c r="OHY125" s="176"/>
      <c r="OHZ125" s="191"/>
      <c r="OIA125" s="186"/>
      <c r="OIB125" s="186"/>
      <c r="OIC125" s="176"/>
      <c r="OID125" s="191"/>
      <c r="OIE125" s="186"/>
      <c r="OIF125" s="186"/>
      <c r="OIG125" s="176"/>
      <c r="OIH125" s="191"/>
      <c r="OII125" s="186"/>
      <c r="OIJ125" s="186"/>
      <c r="OIK125" s="176"/>
      <c r="OIL125" s="191"/>
      <c r="OIM125" s="186"/>
      <c r="OIN125" s="186"/>
      <c r="OIO125" s="176"/>
      <c r="OIP125" s="191"/>
      <c r="OIQ125" s="186"/>
      <c r="OIR125" s="186"/>
      <c r="OIS125" s="176"/>
      <c r="OIT125" s="191"/>
      <c r="OIU125" s="186"/>
      <c r="OIV125" s="186"/>
      <c r="OIW125" s="176"/>
      <c r="OIX125" s="191"/>
      <c r="OIY125" s="186"/>
      <c r="OIZ125" s="186"/>
      <c r="OJA125" s="176"/>
      <c r="OJB125" s="191"/>
      <c r="OJC125" s="186"/>
      <c r="OJD125" s="186"/>
      <c r="OJE125" s="176"/>
      <c r="OJF125" s="191"/>
      <c r="OJG125" s="186"/>
      <c r="OJH125" s="186"/>
      <c r="OJI125" s="176"/>
      <c r="OJJ125" s="191"/>
      <c r="OJK125" s="186"/>
      <c r="OJL125" s="186"/>
      <c r="OJM125" s="176"/>
      <c r="OJN125" s="191"/>
      <c r="OJO125" s="186"/>
      <c r="OJP125" s="186"/>
      <c r="OJQ125" s="176"/>
      <c r="OJR125" s="191"/>
      <c r="OJS125" s="186"/>
      <c r="OJT125" s="186"/>
      <c r="OJU125" s="176"/>
      <c r="OJV125" s="191"/>
      <c r="OJW125" s="186"/>
      <c r="OJX125" s="186"/>
      <c r="OJY125" s="176"/>
      <c r="OJZ125" s="191"/>
      <c r="OKA125" s="186"/>
      <c r="OKB125" s="186"/>
      <c r="OKC125" s="176"/>
      <c r="OKD125" s="191"/>
      <c r="OKE125" s="186"/>
      <c r="OKF125" s="186"/>
      <c r="OKG125" s="176"/>
      <c r="OKH125" s="191"/>
      <c r="OKI125" s="186"/>
      <c r="OKJ125" s="186"/>
      <c r="OKK125" s="176"/>
      <c r="OKL125" s="191"/>
      <c r="OKM125" s="186"/>
      <c r="OKN125" s="186"/>
      <c r="OKO125" s="176"/>
      <c r="OKP125" s="191"/>
      <c r="OKQ125" s="186"/>
      <c r="OKR125" s="186"/>
      <c r="OKS125" s="176"/>
      <c r="OKT125" s="191"/>
      <c r="OKU125" s="186"/>
      <c r="OKV125" s="186"/>
      <c r="OKW125" s="176"/>
      <c r="OKX125" s="191"/>
      <c r="OKY125" s="186"/>
      <c r="OKZ125" s="186"/>
      <c r="OLA125" s="176"/>
      <c r="OLB125" s="191"/>
      <c r="OLC125" s="186"/>
      <c r="OLD125" s="186"/>
      <c r="OLE125" s="176"/>
      <c r="OLF125" s="191"/>
      <c r="OLG125" s="186"/>
      <c r="OLH125" s="186"/>
      <c r="OLI125" s="176"/>
      <c r="OLJ125" s="191"/>
      <c r="OLK125" s="186"/>
      <c r="OLL125" s="186"/>
      <c r="OLM125" s="176"/>
      <c r="OLN125" s="191"/>
      <c r="OLO125" s="186"/>
      <c r="OLP125" s="186"/>
      <c r="OLQ125" s="176"/>
      <c r="OLR125" s="191"/>
      <c r="OLS125" s="186"/>
      <c r="OLT125" s="186"/>
      <c r="OLU125" s="176"/>
      <c r="OLV125" s="191"/>
      <c r="OLW125" s="186"/>
      <c r="OLX125" s="186"/>
      <c r="OLY125" s="176"/>
      <c r="OLZ125" s="191"/>
      <c r="OMA125" s="186"/>
      <c r="OMB125" s="186"/>
      <c r="OMC125" s="176"/>
      <c r="OMD125" s="191"/>
      <c r="OME125" s="186"/>
      <c r="OMF125" s="186"/>
      <c r="OMG125" s="176"/>
      <c r="OMH125" s="191"/>
      <c r="OMI125" s="186"/>
      <c r="OMJ125" s="186"/>
      <c r="OMK125" s="176"/>
      <c r="OML125" s="191"/>
      <c r="OMM125" s="186"/>
      <c r="OMN125" s="186"/>
      <c r="OMO125" s="176"/>
      <c r="OMP125" s="191"/>
      <c r="OMQ125" s="186"/>
      <c r="OMR125" s="186"/>
      <c r="OMS125" s="176"/>
      <c r="OMT125" s="191"/>
      <c r="OMU125" s="186"/>
      <c r="OMV125" s="186"/>
      <c r="OMW125" s="176"/>
      <c r="OMX125" s="191"/>
      <c r="OMY125" s="186"/>
      <c r="OMZ125" s="186"/>
      <c r="ONA125" s="176"/>
      <c r="ONB125" s="191"/>
      <c r="ONC125" s="186"/>
      <c r="OND125" s="186"/>
      <c r="ONE125" s="176"/>
      <c r="ONF125" s="191"/>
      <c r="ONG125" s="186"/>
      <c r="ONH125" s="186"/>
      <c r="ONI125" s="176"/>
      <c r="ONJ125" s="191"/>
      <c r="ONK125" s="186"/>
      <c r="ONL125" s="186"/>
      <c r="ONM125" s="176"/>
      <c r="ONN125" s="191"/>
      <c r="ONO125" s="186"/>
      <c r="ONP125" s="186"/>
      <c r="ONQ125" s="176"/>
      <c r="ONR125" s="191"/>
      <c r="ONS125" s="186"/>
      <c r="ONT125" s="186"/>
      <c r="ONU125" s="176"/>
      <c r="ONV125" s="191"/>
      <c r="ONW125" s="186"/>
      <c r="ONX125" s="186"/>
      <c r="ONY125" s="176"/>
      <c r="ONZ125" s="191"/>
      <c r="OOA125" s="186"/>
      <c r="OOB125" s="186"/>
      <c r="OOC125" s="176"/>
      <c r="OOD125" s="191"/>
      <c r="OOE125" s="186"/>
      <c r="OOF125" s="186"/>
      <c r="OOG125" s="176"/>
      <c r="OOH125" s="191"/>
      <c r="OOI125" s="186"/>
      <c r="OOJ125" s="186"/>
      <c r="OOK125" s="176"/>
      <c r="OOL125" s="191"/>
      <c r="OOM125" s="186"/>
      <c r="OON125" s="186"/>
      <c r="OOO125" s="176"/>
      <c r="OOP125" s="191"/>
      <c r="OOQ125" s="186"/>
      <c r="OOR125" s="186"/>
      <c r="OOS125" s="176"/>
      <c r="OOT125" s="191"/>
      <c r="OOU125" s="186"/>
      <c r="OOV125" s="186"/>
      <c r="OOW125" s="176"/>
      <c r="OOX125" s="191"/>
      <c r="OOY125" s="186"/>
      <c r="OOZ125" s="186"/>
      <c r="OPA125" s="176"/>
      <c r="OPB125" s="191"/>
      <c r="OPC125" s="186"/>
      <c r="OPD125" s="186"/>
      <c r="OPE125" s="176"/>
      <c r="OPF125" s="191"/>
      <c r="OPG125" s="186"/>
      <c r="OPH125" s="186"/>
      <c r="OPI125" s="176"/>
      <c r="OPJ125" s="191"/>
      <c r="OPK125" s="186"/>
      <c r="OPL125" s="186"/>
      <c r="OPM125" s="176"/>
      <c r="OPN125" s="191"/>
      <c r="OPO125" s="186"/>
      <c r="OPP125" s="186"/>
      <c r="OPQ125" s="176"/>
      <c r="OPR125" s="191"/>
      <c r="OPS125" s="186"/>
      <c r="OPT125" s="186"/>
      <c r="OPU125" s="176"/>
      <c r="OPV125" s="191"/>
      <c r="OPW125" s="186"/>
      <c r="OPX125" s="186"/>
      <c r="OPY125" s="176"/>
      <c r="OPZ125" s="191"/>
      <c r="OQA125" s="186"/>
      <c r="OQB125" s="186"/>
      <c r="OQC125" s="176"/>
      <c r="OQD125" s="191"/>
      <c r="OQE125" s="186"/>
      <c r="OQF125" s="186"/>
      <c r="OQG125" s="176"/>
      <c r="OQH125" s="191"/>
      <c r="OQI125" s="186"/>
      <c r="OQJ125" s="186"/>
      <c r="OQK125" s="176"/>
      <c r="OQL125" s="191"/>
      <c r="OQM125" s="186"/>
      <c r="OQN125" s="186"/>
      <c r="OQO125" s="176"/>
      <c r="OQP125" s="191"/>
      <c r="OQQ125" s="186"/>
      <c r="OQR125" s="186"/>
      <c r="OQS125" s="176"/>
      <c r="OQT125" s="191"/>
      <c r="OQU125" s="186"/>
      <c r="OQV125" s="186"/>
      <c r="OQW125" s="176"/>
      <c r="OQX125" s="191"/>
      <c r="OQY125" s="186"/>
      <c r="OQZ125" s="186"/>
      <c r="ORA125" s="176"/>
      <c r="ORB125" s="191"/>
      <c r="ORC125" s="186"/>
      <c r="ORD125" s="186"/>
      <c r="ORE125" s="176"/>
      <c r="ORF125" s="191"/>
      <c r="ORG125" s="186"/>
      <c r="ORH125" s="186"/>
      <c r="ORI125" s="176"/>
      <c r="ORJ125" s="191"/>
      <c r="ORK125" s="186"/>
      <c r="ORL125" s="186"/>
      <c r="ORM125" s="176"/>
      <c r="ORN125" s="191"/>
      <c r="ORO125" s="186"/>
      <c r="ORP125" s="186"/>
      <c r="ORQ125" s="176"/>
      <c r="ORR125" s="191"/>
      <c r="ORS125" s="186"/>
      <c r="ORT125" s="186"/>
      <c r="ORU125" s="176"/>
      <c r="ORV125" s="191"/>
      <c r="ORW125" s="186"/>
      <c r="ORX125" s="186"/>
      <c r="ORY125" s="176"/>
      <c r="ORZ125" s="191"/>
      <c r="OSA125" s="186"/>
      <c r="OSB125" s="186"/>
      <c r="OSC125" s="176"/>
      <c r="OSD125" s="191"/>
      <c r="OSE125" s="186"/>
      <c r="OSF125" s="186"/>
      <c r="OSG125" s="176"/>
      <c r="OSH125" s="191"/>
      <c r="OSI125" s="186"/>
      <c r="OSJ125" s="186"/>
      <c r="OSK125" s="176"/>
      <c r="OSL125" s="191"/>
      <c r="OSM125" s="186"/>
      <c r="OSN125" s="186"/>
      <c r="OSO125" s="176"/>
      <c r="OSP125" s="191"/>
      <c r="OSQ125" s="186"/>
      <c r="OSR125" s="186"/>
      <c r="OSS125" s="176"/>
      <c r="OST125" s="191"/>
      <c r="OSU125" s="186"/>
      <c r="OSV125" s="186"/>
      <c r="OSW125" s="176"/>
      <c r="OSX125" s="191"/>
      <c r="OSY125" s="186"/>
      <c r="OSZ125" s="186"/>
      <c r="OTA125" s="176"/>
      <c r="OTB125" s="191"/>
      <c r="OTC125" s="186"/>
      <c r="OTD125" s="186"/>
      <c r="OTE125" s="176"/>
      <c r="OTF125" s="191"/>
      <c r="OTG125" s="186"/>
      <c r="OTH125" s="186"/>
      <c r="OTI125" s="176"/>
      <c r="OTJ125" s="191"/>
      <c r="OTK125" s="186"/>
      <c r="OTL125" s="186"/>
      <c r="OTM125" s="176"/>
      <c r="OTN125" s="191"/>
      <c r="OTO125" s="186"/>
      <c r="OTP125" s="186"/>
      <c r="OTQ125" s="176"/>
      <c r="OTR125" s="191"/>
      <c r="OTS125" s="186"/>
      <c r="OTT125" s="186"/>
      <c r="OTU125" s="176"/>
      <c r="OTV125" s="191"/>
      <c r="OTW125" s="186"/>
      <c r="OTX125" s="186"/>
      <c r="OTY125" s="176"/>
      <c r="OTZ125" s="191"/>
      <c r="OUA125" s="186"/>
      <c r="OUB125" s="186"/>
      <c r="OUC125" s="176"/>
      <c r="OUD125" s="191"/>
      <c r="OUE125" s="186"/>
      <c r="OUF125" s="186"/>
      <c r="OUG125" s="176"/>
      <c r="OUH125" s="191"/>
      <c r="OUI125" s="186"/>
      <c r="OUJ125" s="186"/>
      <c r="OUK125" s="176"/>
      <c r="OUL125" s="191"/>
      <c r="OUM125" s="186"/>
      <c r="OUN125" s="186"/>
      <c r="OUO125" s="176"/>
      <c r="OUP125" s="191"/>
      <c r="OUQ125" s="186"/>
      <c r="OUR125" s="186"/>
      <c r="OUS125" s="176"/>
      <c r="OUT125" s="191"/>
      <c r="OUU125" s="186"/>
      <c r="OUV125" s="186"/>
      <c r="OUW125" s="176"/>
      <c r="OUX125" s="191"/>
      <c r="OUY125" s="186"/>
      <c r="OUZ125" s="186"/>
      <c r="OVA125" s="176"/>
      <c r="OVB125" s="191"/>
      <c r="OVC125" s="186"/>
      <c r="OVD125" s="186"/>
      <c r="OVE125" s="176"/>
      <c r="OVF125" s="191"/>
      <c r="OVG125" s="186"/>
      <c r="OVH125" s="186"/>
      <c r="OVI125" s="176"/>
      <c r="OVJ125" s="191"/>
      <c r="OVK125" s="186"/>
      <c r="OVL125" s="186"/>
      <c r="OVM125" s="176"/>
      <c r="OVN125" s="191"/>
      <c r="OVO125" s="186"/>
      <c r="OVP125" s="186"/>
      <c r="OVQ125" s="176"/>
      <c r="OVR125" s="191"/>
      <c r="OVS125" s="186"/>
      <c r="OVT125" s="186"/>
      <c r="OVU125" s="176"/>
      <c r="OVV125" s="191"/>
      <c r="OVW125" s="186"/>
      <c r="OVX125" s="186"/>
      <c r="OVY125" s="176"/>
      <c r="OVZ125" s="191"/>
      <c r="OWA125" s="186"/>
      <c r="OWB125" s="186"/>
      <c r="OWC125" s="176"/>
      <c r="OWD125" s="191"/>
      <c r="OWE125" s="186"/>
      <c r="OWF125" s="186"/>
      <c r="OWG125" s="176"/>
      <c r="OWH125" s="191"/>
      <c r="OWI125" s="186"/>
      <c r="OWJ125" s="186"/>
      <c r="OWK125" s="176"/>
      <c r="OWL125" s="191"/>
      <c r="OWM125" s="186"/>
      <c r="OWN125" s="186"/>
      <c r="OWO125" s="176"/>
      <c r="OWP125" s="191"/>
      <c r="OWQ125" s="186"/>
      <c r="OWR125" s="186"/>
      <c r="OWS125" s="176"/>
      <c r="OWT125" s="191"/>
      <c r="OWU125" s="186"/>
      <c r="OWV125" s="186"/>
      <c r="OWW125" s="176"/>
      <c r="OWX125" s="191"/>
      <c r="OWY125" s="186"/>
      <c r="OWZ125" s="186"/>
      <c r="OXA125" s="176"/>
      <c r="OXB125" s="191"/>
      <c r="OXC125" s="186"/>
      <c r="OXD125" s="186"/>
      <c r="OXE125" s="176"/>
      <c r="OXF125" s="191"/>
      <c r="OXG125" s="186"/>
      <c r="OXH125" s="186"/>
      <c r="OXI125" s="176"/>
      <c r="OXJ125" s="191"/>
      <c r="OXK125" s="186"/>
      <c r="OXL125" s="186"/>
      <c r="OXM125" s="176"/>
      <c r="OXN125" s="191"/>
      <c r="OXO125" s="186"/>
      <c r="OXP125" s="186"/>
      <c r="OXQ125" s="176"/>
      <c r="OXR125" s="191"/>
      <c r="OXS125" s="186"/>
      <c r="OXT125" s="186"/>
      <c r="OXU125" s="176"/>
      <c r="OXV125" s="191"/>
      <c r="OXW125" s="186"/>
      <c r="OXX125" s="186"/>
      <c r="OXY125" s="176"/>
      <c r="OXZ125" s="191"/>
      <c r="OYA125" s="186"/>
      <c r="OYB125" s="186"/>
      <c r="OYC125" s="176"/>
      <c r="OYD125" s="191"/>
      <c r="OYE125" s="186"/>
      <c r="OYF125" s="186"/>
      <c r="OYG125" s="176"/>
      <c r="OYH125" s="191"/>
      <c r="OYI125" s="186"/>
      <c r="OYJ125" s="186"/>
      <c r="OYK125" s="176"/>
      <c r="OYL125" s="191"/>
      <c r="OYM125" s="186"/>
      <c r="OYN125" s="186"/>
      <c r="OYO125" s="176"/>
      <c r="OYP125" s="191"/>
      <c r="OYQ125" s="186"/>
      <c r="OYR125" s="186"/>
      <c r="OYS125" s="176"/>
      <c r="OYT125" s="191"/>
      <c r="OYU125" s="186"/>
      <c r="OYV125" s="186"/>
      <c r="OYW125" s="176"/>
      <c r="OYX125" s="191"/>
      <c r="OYY125" s="186"/>
      <c r="OYZ125" s="186"/>
      <c r="OZA125" s="176"/>
      <c r="OZB125" s="191"/>
      <c r="OZC125" s="186"/>
      <c r="OZD125" s="186"/>
      <c r="OZE125" s="176"/>
      <c r="OZF125" s="191"/>
      <c r="OZG125" s="186"/>
      <c r="OZH125" s="186"/>
      <c r="OZI125" s="176"/>
      <c r="OZJ125" s="191"/>
      <c r="OZK125" s="186"/>
      <c r="OZL125" s="186"/>
      <c r="OZM125" s="176"/>
      <c r="OZN125" s="191"/>
      <c r="OZO125" s="186"/>
      <c r="OZP125" s="186"/>
      <c r="OZQ125" s="176"/>
      <c r="OZR125" s="191"/>
      <c r="OZS125" s="186"/>
      <c r="OZT125" s="186"/>
      <c r="OZU125" s="176"/>
      <c r="OZV125" s="191"/>
      <c r="OZW125" s="186"/>
      <c r="OZX125" s="186"/>
      <c r="OZY125" s="176"/>
      <c r="OZZ125" s="191"/>
      <c r="PAA125" s="186"/>
      <c r="PAB125" s="186"/>
      <c r="PAC125" s="176"/>
      <c r="PAD125" s="191"/>
      <c r="PAE125" s="186"/>
      <c r="PAF125" s="186"/>
      <c r="PAG125" s="176"/>
      <c r="PAH125" s="191"/>
      <c r="PAI125" s="186"/>
      <c r="PAJ125" s="186"/>
      <c r="PAK125" s="176"/>
      <c r="PAL125" s="191"/>
      <c r="PAM125" s="186"/>
      <c r="PAN125" s="186"/>
      <c r="PAO125" s="176"/>
      <c r="PAP125" s="191"/>
      <c r="PAQ125" s="186"/>
      <c r="PAR125" s="186"/>
      <c r="PAS125" s="176"/>
      <c r="PAT125" s="191"/>
      <c r="PAU125" s="186"/>
      <c r="PAV125" s="186"/>
      <c r="PAW125" s="176"/>
      <c r="PAX125" s="191"/>
      <c r="PAY125" s="186"/>
      <c r="PAZ125" s="186"/>
      <c r="PBA125" s="176"/>
      <c r="PBB125" s="191"/>
      <c r="PBC125" s="186"/>
      <c r="PBD125" s="186"/>
      <c r="PBE125" s="176"/>
      <c r="PBF125" s="191"/>
      <c r="PBG125" s="186"/>
      <c r="PBH125" s="186"/>
      <c r="PBI125" s="176"/>
      <c r="PBJ125" s="191"/>
      <c r="PBK125" s="186"/>
      <c r="PBL125" s="186"/>
      <c r="PBM125" s="176"/>
      <c r="PBN125" s="191"/>
      <c r="PBO125" s="186"/>
      <c r="PBP125" s="186"/>
      <c r="PBQ125" s="176"/>
      <c r="PBR125" s="191"/>
      <c r="PBS125" s="186"/>
      <c r="PBT125" s="186"/>
      <c r="PBU125" s="176"/>
      <c r="PBV125" s="191"/>
      <c r="PBW125" s="186"/>
      <c r="PBX125" s="186"/>
      <c r="PBY125" s="176"/>
      <c r="PBZ125" s="191"/>
      <c r="PCA125" s="186"/>
      <c r="PCB125" s="186"/>
      <c r="PCC125" s="176"/>
      <c r="PCD125" s="191"/>
      <c r="PCE125" s="186"/>
      <c r="PCF125" s="186"/>
      <c r="PCG125" s="176"/>
      <c r="PCH125" s="191"/>
      <c r="PCI125" s="186"/>
      <c r="PCJ125" s="186"/>
      <c r="PCK125" s="176"/>
      <c r="PCL125" s="191"/>
      <c r="PCM125" s="186"/>
      <c r="PCN125" s="186"/>
      <c r="PCO125" s="176"/>
      <c r="PCP125" s="191"/>
      <c r="PCQ125" s="186"/>
      <c r="PCR125" s="186"/>
      <c r="PCS125" s="176"/>
      <c r="PCT125" s="191"/>
      <c r="PCU125" s="186"/>
      <c r="PCV125" s="186"/>
      <c r="PCW125" s="176"/>
      <c r="PCX125" s="191"/>
      <c r="PCY125" s="186"/>
      <c r="PCZ125" s="186"/>
      <c r="PDA125" s="176"/>
      <c r="PDB125" s="191"/>
      <c r="PDC125" s="186"/>
      <c r="PDD125" s="186"/>
      <c r="PDE125" s="176"/>
      <c r="PDF125" s="191"/>
      <c r="PDG125" s="186"/>
      <c r="PDH125" s="186"/>
      <c r="PDI125" s="176"/>
      <c r="PDJ125" s="191"/>
      <c r="PDK125" s="186"/>
      <c r="PDL125" s="186"/>
      <c r="PDM125" s="176"/>
      <c r="PDN125" s="191"/>
      <c r="PDO125" s="186"/>
      <c r="PDP125" s="186"/>
      <c r="PDQ125" s="176"/>
      <c r="PDR125" s="191"/>
      <c r="PDS125" s="186"/>
      <c r="PDT125" s="186"/>
      <c r="PDU125" s="176"/>
      <c r="PDV125" s="191"/>
      <c r="PDW125" s="186"/>
      <c r="PDX125" s="186"/>
      <c r="PDY125" s="176"/>
      <c r="PDZ125" s="191"/>
      <c r="PEA125" s="186"/>
      <c r="PEB125" s="186"/>
      <c r="PEC125" s="176"/>
      <c r="PED125" s="191"/>
      <c r="PEE125" s="186"/>
      <c r="PEF125" s="186"/>
      <c r="PEG125" s="176"/>
      <c r="PEH125" s="191"/>
      <c r="PEI125" s="186"/>
      <c r="PEJ125" s="186"/>
      <c r="PEK125" s="176"/>
      <c r="PEL125" s="191"/>
      <c r="PEM125" s="186"/>
      <c r="PEN125" s="186"/>
      <c r="PEO125" s="176"/>
      <c r="PEP125" s="191"/>
      <c r="PEQ125" s="186"/>
      <c r="PER125" s="186"/>
      <c r="PES125" s="176"/>
      <c r="PET125" s="191"/>
      <c r="PEU125" s="186"/>
      <c r="PEV125" s="186"/>
      <c r="PEW125" s="176"/>
      <c r="PEX125" s="191"/>
      <c r="PEY125" s="186"/>
      <c r="PEZ125" s="186"/>
      <c r="PFA125" s="176"/>
      <c r="PFB125" s="191"/>
      <c r="PFC125" s="186"/>
      <c r="PFD125" s="186"/>
      <c r="PFE125" s="176"/>
      <c r="PFF125" s="191"/>
      <c r="PFG125" s="186"/>
      <c r="PFH125" s="186"/>
      <c r="PFI125" s="176"/>
      <c r="PFJ125" s="191"/>
      <c r="PFK125" s="186"/>
      <c r="PFL125" s="186"/>
      <c r="PFM125" s="176"/>
      <c r="PFN125" s="191"/>
      <c r="PFO125" s="186"/>
      <c r="PFP125" s="186"/>
      <c r="PFQ125" s="176"/>
      <c r="PFR125" s="191"/>
      <c r="PFS125" s="186"/>
      <c r="PFT125" s="186"/>
      <c r="PFU125" s="176"/>
      <c r="PFV125" s="191"/>
      <c r="PFW125" s="186"/>
      <c r="PFX125" s="186"/>
      <c r="PFY125" s="176"/>
      <c r="PFZ125" s="191"/>
      <c r="PGA125" s="186"/>
      <c r="PGB125" s="186"/>
      <c r="PGC125" s="176"/>
      <c r="PGD125" s="191"/>
      <c r="PGE125" s="186"/>
      <c r="PGF125" s="186"/>
      <c r="PGG125" s="176"/>
      <c r="PGH125" s="191"/>
      <c r="PGI125" s="186"/>
      <c r="PGJ125" s="186"/>
      <c r="PGK125" s="176"/>
      <c r="PGL125" s="191"/>
      <c r="PGM125" s="186"/>
      <c r="PGN125" s="186"/>
      <c r="PGO125" s="176"/>
      <c r="PGP125" s="191"/>
      <c r="PGQ125" s="186"/>
      <c r="PGR125" s="186"/>
      <c r="PGS125" s="176"/>
      <c r="PGT125" s="191"/>
      <c r="PGU125" s="186"/>
      <c r="PGV125" s="186"/>
      <c r="PGW125" s="176"/>
      <c r="PGX125" s="191"/>
      <c r="PGY125" s="186"/>
      <c r="PGZ125" s="186"/>
      <c r="PHA125" s="176"/>
      <c r="PHB125" s="191"/>
      <c r="PHC125" s="186"/>
      <c r="PHD125" s="186"/>
      <c r="PHE125" s="176"/>
      <c r="PHF125" s="191"/>
      <c r="PHG125" s="186"/>
      <c r="PHH125" s="186"/>
      <c r="PHI125" s="176"/>
      <c r="PHJ125" s="191"/>
      <c r="PHK125" s="186"/>
      <c r="PHL125" s="186"/>
      <c r="PHM125" s="176"/>
      <c r="PHN125" s="191"/>
      <c r="PHO125" s="186"/>
      <c r="PHP125" s="186"/>
      <c r="PHQ125" s="176"/>
      <c r="PHR125" s="191"/>
      <c r="PHS125" s="186"/>
      <c r="PHT125" s="186"/>
      <c r="PHU125" s="176"/>
      <c r="PHV125" s="191"/>
      <c r="PHW125" s="186"/>
      <c r="PHX125" s="186"/>
      <c r="PHY125" s="176"/>
      <c r="PHZ125" s="191"/>
      <c r="PIA125" s="186"/>
      <c r="PIB125" s="186"/>
      <c r="PIC125" s="176"/>
      <c r="PID125" s="191"/>
      <c r="PIE125" s="186"/>
      <c r="PIF125" s="186"/>
      <c r="PIG125" s="176"/>
      <c r="PIH125" s="191"/>
      <c r="PII125" s="186"/>
      <c r="PIJ125" s="186"/>
      <c r="PIK125" s="176"/>
      <c r="PIL125" s="191"/>
      <c r="PIM125" s="186"/>
      <c r="PIN125" s="186"/>
      <c r="PIO125" s="176"/>
      <c r="PIP125" s="191"/>
      <c r="PIQ125" s="186"/>
      <c r="PIR125" s="186"/>
      <c r="PIS125" s="176"/>
      <c r="PIT125" s="191"/>
      <c r="PIU125" s="186"/>
      <c r="PIV125" s="186"/>
      <c r="PIW125" s="176"/>
      <c r="PIX125" s="191"/>
      <c r="PIY125" s="186"/>
      <c r="PIZ125" s="186"/>
      <c r="PJA125" s="176"/>
      <c r="PJB125" s="191"/>
      <c r="PJC125" s="186"/>
      <c r="PJD125" s="186"/>
      <c r="PJE125" s="176"/>
      <c r="PJF125" s="191"/>
      <c r="PJG125" s="186"/>
      <c r="PJH125" s="186"/>
      <c r="PJI125" s="176"/>
      <c r="PJJ125" s="191"/>
      <c r="PJK125" s="186"/>
      <c r="PJL125" s="186"/>
      <c r="PJM125" s="176"/>
      <c r="PJN125" s="191"/>
      <c r="PJO125" s="186"/>
      <c r="PJP125" s="186"/>
      <c r="PJQ125" s="176"/>
      <c r="PJR125" s="191"/>
      <c r="PJS125" s="186"/>
      <c r="PJT125" s="186"/>
      <c r="PJU125" s="176"/>
      <c r="PJV125" s="191"/>
      <c r="PJW125" s="186"/>
      <c r="PJX125" s="186"/>
      <c r="PJY125" s="176"/>
      <c r="PJZ125" s="191"/>
      <c r="PKA125" s="186"/>
      <c r="PKB125" s="186"/>
      <c r="PKC125" s="176"/>
      <c r="PKD125" s="191"/>
      <c r="PKE125" s="186"/>
      <c r="PKF125" s="186"/>
      <c r="PKG125" s="176"/>
      <c r="PKH125" s="191"/>
      <c r="PKI125" s="186"/>
      <c r="PKJ125" s="186"/>
      <c r="PKK125" s="176"/>
      <c r="PKL125" s="191"/>
      <c r="PKM125" s="186"/>
      <c r="PKN125" s="186"/>
      <c r="PKO125" s="176"/>
      <c r="PKP125" s="191"/>
      <c r="PKQ125" s="186"/>
      <c r="PKR125" s="186"/>
      <c r="PKS125" s="176"/>
      <c r="PKT125" s="191"/>
      <c r="PKU125" s="186"/>
      <c r="PKV125" s="186"/>
      <c r="PKW125" s="176"/>
      <c r="PKX125" s="191"/>
      <c r="PKY125" s="186"/>
      <c r="PKZ125" s="186"/>
      <c r="PLA125" s="176"/>
      <c r="PLB125" s="191"/>
      <c r="PLC125" s="186"/>
      <c r="PLD125" s="186"/>
      <c r="PLE125" s="176"/>
      <c r="PLF125" s="191"/>
      <c r="PLG125" s="186"/>
      <c r="PLH125" s="186"/>
      <c r="PLI125" s="176"/>
      <c r="PLJ125" s="191"/>
      <c r="PLK125" s="186"/>
      <c r="PLL125" s="186"/>
      <c r="PLM125" s="176"/>
      <c r="PLN125" s="191"/>
      <c r="PLO125" s="186"/>
      <c r="PLP125" s="186"/>
      <c r="PLQ125" s="176"/>
      <c r="PLR125" s="191"/>
      <c r="PLS125" s="186"/>
      <c r="PLT125" s="186"/>
      <c r="PLU125" s="176"/>
      <c r="PLV125" s="191"/>
      <c r="PLW125" s="186"/>
      <c r="PLX125" s="186"/>
      <c r="PLY125" s="176"/>
      <c r="PLZ125" s="191"/>
      <c r="PMA125" s="186"/>
      <c r="PMB125" s="186"/>
      <c r="PMC125" s="176"/>
      <c r="PMD125" s="191"/>
      <c r="PME125" s="186"/>
      <c r="PMF125" s="186"/>
      <c r="PMG125" s="176"/>
      <c r="PMH125" s="191"/>
      <c r="PMI125" s="186"/>
      <c r="PMJ125" s="186"/>
      <c r="PMK125" s="176"/>
      <c r="PML125" s="191"/>
      <c r="PMM125" s="186"/>
      <c r="PMN125" s="186"/>
      <c r="PMO125" s="176"/>
      <c r="PMP125" s="191"/>
      <c r="PMQ125" s="186"/>
      <c r="PMR125" s="186"/>
      <c r="PMS125" s="176"/>
      <c r="PMT125" s="191"/>
      <c r="PMU125" s="186"/>
      <c r="PMV125" s="186"/>
      <c r="PMW125" s="176"/>
      <c r="PMX125" s="191"/>
      <c r="PMY125" s="186"/>
      <c r="PMZ125" s="186"/>
      <c r="PNA125" s="176"/>
      <c r="PNB125" s="191"/>
      <c r="PNC125" s="186"/>
      <c r="PND125" s="186"/>
      <c r="PNE125" s="176"/>
      <c r="PNF125" s="191"/>
      <c r="PNG125" s="186"/>
      <c r="PNH125" s="186"/>
      <c r="PNI125" s="176"/>
      <c r="PNJ125" s="191"/>
      <c r="PNK125" s="186"/>
      <c r="PNL125" s="186"/>
      <c r="PNM125" s="176"/>
      <c r="PNN125" s="191"/>
      <c r="PNO125" s="186"/>
      <c r="PNP125" s="186"/>
      <c r="PNQ125" s="176"/>
      <c r="PNR125" s="191"/>
      <c r="PNS125" s="186"/>
      <c r="PNT125" s="186"/>
      <c r="PNU125" s="176"/>
      <c r="PNV125" s="191"/>
      <c r="PNW125" s="186"/>
      <c r="PNX125" s="186"/>
      <c r="PNY125" s="176"/>
      <c r="PNZ125" s="191"/>
      <c r="POA125" s="186"/>
      <c r="POB125" s="186"/>
      <c r="POC125" s="176"/>
      <c r="POD125" s="191"/>
      <c r="POE125" s="186"/>
      <c r="POF125" s="186"/>
      <c r="POG125" s="176"/>
      <c r="POH125" s="191"/>
      <c r="POI125" s="186"/>
      <c r="POJ125" s="186"/>
      <c r="POK125" s="176"/>
      <c r="POL125" s="191"/>
      <c r="POM125" s="186"/>
      <c r="PON125" s="186"/>
      <c r="POO125" s="176"/>
      <c r="POP125" s="191"/>
      <c r="POQ125" s="186"/>
      <c r="POR125" s="186"/>
      <c r="POS125" s="176"/>
      <c r="POT125" s="191"/>
      <c r="POU125" s="186"/>
      <c r="POV125" s="186"/>
      <c r="POW125" s="176"/>
      <c r="POX125" s="191"/>
      <c r="POY125" s="186"/>
      <c r="POZ125" s="186"/>
      <c r="PPA125" s="176"/>
      <c r="PPB125" s="191"/>
      <c r="PPC125" s="186"/>
      <c r="PPD125" s="186"/>
      <c r="PPE125" s="176"/>
      <c r="PPF125" s="191"/>
      <c r="PPG125" s="186"/>
      <c r="PPH125" s="186"/>
      <c r="PPI125" s="176"/>
      <c r="PPJ125" s="191"/>
      <c r="PPK125" s="186"/>
      <c r="PPL125" s="186"/>
      <c r="PPM125" s="176"/>
      <c r="PPN125" s="191"/>
      <c r="PPO125" s="186"/>
      <c r="PPP125" s="186"/>
      <c r="PPQ125" s="176"/>
      <c r="PPR125" s="191"/>
      <c r="PPS125" s="186"/>
      <c r="PPT125" s="186"/>
      <c r="PPU125" s="176"/>
      <c r="PPV125" s="191"/>
      <c r="PPW125" s="186"/>
      <c r="PPX125" s="186"/>
      <c r="PPY125" s="176"/>
      <c r="PPZ125" s="191"/>
      <c r="PQA125" s="186"/>
      <c r="PQB125" s="186"/>
      <c r="PQC125" s="176"/>
      <c r="PQD125" s="191"/>
      <c r="PQE125" s="186"/>
      <c r="PQF125" s="186"/>
      <c r="PQG125" s="176"/>
      <c r="PQH125" s="191"/>
      <c r="PQI125" s="186"/>
      <c r="PQJ125" s="186"/>
      <c r="PQK125" s="176"/>
      <c r="PQL125" s="191"/>
      <c r="PQM125" s="186"/>
      <c r="PQN125" s="186"/>
      <c r="PQO125" s="176"/>
      <c r="PQP125" s="191"/>
      <c r="PQQ125" s="186"/>
      <c r="PQR125" s="186"/>
      <c r="PQS125" s="176"/>
      <c r="PQT125" s="191"/>
      <c r="PQU125" s="186"/>
      <c r="PQV125" s="186"/>
      <c r="PQW125" s="176"/>
      <c r="PQX125" s="191"/>
      <c r="PQY125" s="186"/>
      <c r="PQZ125" s="186"/>
      <c r="PRA125" s="176"/>
      <c r="PRB125" s="191"/>
      <c r="PRC125" s="186"/>
      <c r="PRD125" s="186"/>
      <c r="PRE125" s="176"/>
      <c r="PRF125" s="191"/>
      <c r="PRG125" s="186"/>
      <c r="PRH125" s="186"/>
      <c r="PRI125" s="176"/>
      <c r="PRJ125" s="191"/>
      <c r="PRK125" s="186"/>
      <c r="PRL125" s="186"/>
      <c r="PRM125" s="176"/>
      <c r="PRN125" s="191"/>
      <c r="PRO125" s="186"/>
      <c r="PRP125" s="186"/>
      <c r="PRQ125" s="176"/>
      <c r="PRR125" s="191"/>
      <c r="PRS125" s="186"/>
      <c r="PRT125" s="186"/>
      <c r="PRU125" s="176"/>
      <c r="PRV125" s="191"/>
      <c r="PRW125" s="186"/>
      <c r="PRX125" s="186"/>
      <c r="PRY125" s="176"/>
      <c r="PRZ125" s="191"/>
      <c r="PSA125" s="186"/>
      <c r="PSB125" s="186"/>
      <c r="PSC125" s="176"/>
      <c r="PSD125" s="191"/>
      <c r="PSE125" s="186"/>
      <c r="PSF125" s="186"/>
      <c r="PSG125" s="176"/>
      <c r="PSH125" s="191"/>
      <c r="PSI125" s="186"/>
      <c r="PSJ125" s="186"/>
      <c r="PSK125" s="176"/>
      <c r="PSL125" s="191"/>
      <c r="PSM125" s="186"/>
      <c r="PSN125" s="186"/>
      <c r="PSO125" s="176"/>
      <c r="PSP125" s="191"/>
      <c r="PSQ125" s="186"/>
      <c r="PSR125" s="186"/>
      <c r="PSS125" s="176"/>
      <c r="PST125" s="191"/>
      <c r="PSU125" s="186"/>
      <c r="PSV125" s="186"/>
      <c r="PSW125" s="176"/>
      <c r="PSX125" s="191"/>
      <c r="PSY125" s="186"/>
      <c r="PSZ125" s="186"/>
      <c r="PTA125" s="176"/>
      <c r="PTB125" s="191"/>
      <c r="PTC125" s="186"/>
      <c r="PTD125" s="186"/>
      <c r="PTE125" s="176"/>
      <c r="PTF125" s="191"/>
      <c r="PTG125" s="186"/>
      <c r="PTH125" s="186"/>
      <c r="PTI125" s="176"/>
      <c r="PTJ125" s="191"/>
      <c r="PTK125" s="186"/>
      <c r="PTL125" s="186"/>
      <c r="PTM125" s="176"/>
      <c r="PTN125" s="191"/>
      <c r="PTO125" s="186"/>
      <c r="PTP125" s="186"/>
      <c r="PTQ125" s="176"/>
      <c r="PTR125" s="191"/>
      <c r="PTS125" s="186"/>
      <c r="PTT125" s="186"/>
      <c r="PTU125" s="176"/>
      <c r="PTV125" s="191"/>
      <c r="PTW125" s="186"/>
      <c r="PTX125" s="186"/>
      <c r="PTY125" s="176"/>
      <c r="PTZ125" s="191"/>
      <c r="PUA125" s="186"/>
      <c r="PUB125" s="186"/>
      <c r="PUC125" s="176"/>
      <c r="PUD125" s="191"/>
      <c r="PUE125" s="186"/>
      <c r="PUF125" s="186"/>
      <c r="PUG125" s="176"/>
      <c r="PUH125" s="191"/>
      <c r="PUI125" s="186"/>
      <c r="PUJ125" s="186"/>
      <c r="PUK125" s="176"/>
      <c r="PUL125" s="191"/>
      <c r="PUM125" s="186"/>
      <c r="PUN125" s="186"/>
      <c r="PUO125" s="176"/>
      <c r="PUP125" s="191"/>
      <c r="PUQ125" s="186"/>
      <c r="PUR125" s="186"/>
      <c r="PUS125" s="176"/>
      <c r="PUT125" s="191"/>
      <c r="PUU125" s="186"/>
      <c r="PUV125" s="186"/>
      <c r="PUW125" s="176"/>
      <c r="PUX125" s="191"/>
      <c r="PUY125" s="186"/>
      <c r="PUZ125" s="186"/>
      <c r="PVA125" s="176"/>
      <c r="PVB125" s="191"/>
      <c r="PVC125" s="186"/>
      <c r="PVD125" s="186"/>
      <c r="PVE125" s="176"/>
      <c r="PVF125" s="191"/>
      <c r="PVG125" s="186"/>
      <c r="PVH125" s="186"/>
      <c r="PVI125" s="176"/>
      <c r="PVJ125" s="191"/>
      <c r="PVK125" s="186"/>
      <c r="PVL125" s="186"/>
      <c r="PVM125" s="176"/>
      <c r="PVN125" s="191"/>
      <c r="PVO125" s="186"/>
      <c r="PVP125" s="186"/>
      <c r="PVQ125" s="176"/>
      <c r="PVR125" s="191"/>
      <c r="PVS125" s="186"/>
      <c r="PVT125" s="186"/>
      <c r="PVU125" s="176"/>
      <c r="PVV125" s="191"/>
      <c r="PVW125" s="186"/>
      <c r="PVX125" s="186"/>
      <c r="PVY125" s="176"/>
      <c r="PVZ125" s="191"/>
      <c r="PWA125" s="186"/>
      <c r="PWB125" s="186"/>
      <c r="PWC125" s="176"/>
      <c r="PWD125" s="191"/>
      <c r="PWE125" s="186"/>
      <c r="PWF125" s="186"/>
      <c r="PWG125" s="176"/>
      <c r="PWH125" s="191"/>
      <c r="PWI125" s="186"/>
      <c r="PWJ125" s="186"/>
      <c r="PWK125" s="176"/>
      <c r="PWL125" s="191"/>
      <c r="PWM125" s="186"/>
      <c r="PWN125" s="186"/>
      <c r="PWO125" s="176"/>
      <c r="PWP125" s="191"/>
      <c r="PWQ125" s="186"/>
      <c r="PWR125" s="186"/>
      <c r="PWS125" s="176"/>
      <c r="PWT125" s="191"/>
      <c r="PWU125" s="186"/>
      <c r="PWV125" s="186"/>
      <c r="PWW125" s="176"/>
      <c r="PWX125" s="191"/>
      <c r="PWY125" s="186"/>
      <c r="PWZ125" s="186"/>
      <c r="PXA125" s="176"/>
      <c r="PXB125" s="191"/>
      <c r="PXC125" s="186"/>
      <c r="PXD125" s="186"/>
      <c r="PXE125" s="176"/>
      <c r="PXF125" s="191"/>
      <c r="PXG125" s="186"/>
      <c r="PXH125" s="186"/>
      <c r="PXI125" s="176"/>
      <c r="PXJ125" s="191"/>
      <c r="PXK125" s="186"/>
      <c r="PXL125" s="186"/>
      <c r="PXM125" s="176"/>
      <c r="PXN125" s="191"/>
      <c r="PXO125" s="186"/>
      <c r="PXP125" s="186"/>
      <c r="PXQ125" s="176"/>
      <c r="PXR125" s="191"/>
      <c r="PXS125" s="186"/>
      <c r="PXT125" s="186"/>
      <c r="PXU125" s="176"/>
      <c r="PXV125" s="191"/>
      <c r="PXW125" s="186"/>
      <c r="PXX125" s="186"/>
      <c r="PXY125" s="176"/>
      <c r="PXZ125" s="191"/>
      <c r="PYA125" s="186"/>
      <c r="PYB125" s="186"/>
      <c r="PYC125" s="176"/>
      <c r="PYD125" s="191"/>
      <c r="PYE125" s="186"/>
      <c r="PYF125" s="186"/>
      <c r="PYG125" s="176"/>
      <c r="PYH125" s="191"/>
      <c r="PYI125" s="186"/>
      <c r="PYJ125" s="186"/>
      <c r="PYK125" s="176"/>
      <c r="PYL125" s="191"/>
      <c r="PYM125" s="186"/>
      <c r="PYN125" s="186"/>
      <c r="PYO125" s="176"/>
      <c r="PYP125" s="191"/>
      <c r="PYQ125" s="186"/>
      <c r="PYR125" s="186"/>
      <c r="PYS125" s="176"/>
      <c r="PYT125" s="191"/>
      <c r="PYU125" s="186"/>
      <c r="PYV125" s="186"/>
      <c r="PYW125" s="176"/>
      <c r="PYX125" s="191"/>
      <c r="PYY125" s="186"/>
      <c r="PYZ125" s="186"/>
      <c r="PZA125" s="176"/>
      <c r="PZB125" s="191"/>
      <c r="PZC125" s="186"/>
      <c r="PZD125" s="186"/>
      <c r="PZE125" s="176"/>
      <c r="PZF125" s="191"/>
      <c r="PZG125" s="186"/>
      <c r="PZH125" s="186"/>
      <c r="PZI125" s="176"/>
      <c r="PZJ125" s="191"/>
      <c r="PZK125" s="186"/>
      <c r="PZL125" s="186"/>
      <c r="PZM125" s="176"/>
      <c r="PZN125" s="191"/>
      <c r="PZO125" s="186"/>
      <c r="PZP125" s="186"/>
      <c r="PZQ125" s="176"/>
      <c r="PZR125" s="191"/>
      <c r="PZS125" s="186"/>
      <c r="PZT125" s="186"/>
      <c r="PZU125" s="176"/>
      <c r="PZV125" s="191"/>
      <c r="PZW125" s="186"/>
      <c r="PZX125" s="186"/>
      <c r="PZY125" s="176"/>
      <c r="PZZ125" s="191"/>
      <c r="QAA125" s="186"/>
      <c r="QAB125" s="186"/>
      <c r="QAC125" s="176"/>
      <c r="QAD125" s="191"/>
      <c r="QAE125" s="186"/>
      <c r="QAF125" s="186"/>
      <c r="QAG125" s="176"/>
      <c r="QAH125" s="191"/>
      <c r="QAI125" s="186"/>
      <c r="QAJ125" s="186"/>
      <c r="QAK125" s="176"/>
      <c r="QAL125" s="191"/>
      <c r="QAM125" s="186"/>
      <c r="QAN125" s="186"/>
      <c r="QAO125" s="176"/>
      <c r="QAP125" s="191"/>
      <c r="QAQ125" s="186"/>
      <c r="QAR125" s="186"/>
      <c r="QAS125" s="176"/>
      <c r="QAT125" s="191"/>
      <c r="QAU125" s="186"/>
      <c r="QAV125" s="186"/>
      <c r="QAW125" s="176"/>
      <c r="QAX125" s="191"/>
      <c r="QAY125" s="186"/>
      <c r="QAZ125" s="186"/>
      <c r="QBA125" s="176"/>
      <c r="QBB125" s="191"/>
      <c r="QBC125" s="186"/>
      <c r="QBD125" s="186"/>
      <c r="QBE125" s="176"/>
      <c r="QBF125" s="191"/>
      <c r="QBG125" s="186"/>
      <c r="QBH125" s="186"/>
      <c r="QBI125" s="176"/>
      <c r="QBJ125" s="191"/>
      <c r="QBK125" s="186"/>
      <c r="QBL125" s="186"/>
      <c r="QBM125" s="176"/>
      <c r="QBN125" s="191"/>
      <c r="QBO125" s="186"/>
      <c r="QBP125" s="186"/>
      <c r="QBQ125" s="176"/>
      <c r="QBR125" s="191"/>
      <c r="QBS125" s="186"/>
      <c r="QBT125" s="186"/>
      <c r="QBU125" s="176"/>
      <c r="QBV125" s="191"/>
      <c r="QBW125" s="186"/>
      <c r="QBX125" s="186"/>
      <c r="QBY125" s="176"/>
      <c r="QBZ125" s="191"/>
      <c r="QCA125" s="186"/>
      <c r="QCB125" s="186"/>
      <c r="QCC125" s="176"/>
      <c r="QCD125" s="191"/>
      <c r="QCE125" s="186"/>
      <c r="QCF125" s="186"/>
      <c r="QCG125" s="176"/>
      <c r="QCH125" s="191"/>
      <c r="QCI125" s="186"/>
      <c r="QCJ125" s="186"/>
      <c r="QCK125" s="176"/>
      <c r="QCL125" s="191"/>
      <c r="QCM125" s="186"/>
      <c r="QCN125" s="186"/>
      <c r="QCO125" s="176"/>
      <c r="QCP125" s="191"/>
      <c r="QCQ125" s="186"/>
      <c r="QCR125" s="186"/>
      <c r="QCS125" s="176"/>
      <c r="QCT125" s="191"/>
      <c r="QCU125" s="186"/>
      <c r="QCV125" s="186"/>
      <c r="QCW125" s="176"/>
      <c r="QCX125" s="191"/>
      <c r="QCY125" s="186"/>
      <c r="QCZ125" s="186"/>
      <c r="QDA125" s="176"/>
      <c r="QDB125" s="191"/>
      <c r="QDC125" s="186"/>
      <c r="QDD125" s="186"/>
      <c r="QDE125" s="176"/>
      <c r="QDF125" s="191"/>
      <c r="QDG125" s="186"/>
      <c r="QDH125" s="186"/>
      <c r="QDI125" s="176"/>
      <c r="QDJ125" s="191"/>
      <c r="QDK125" s="186"/>
      <c r="QDL125" s="186"/>
      <c r="QDM125" s="176"/>
      <c r="QDN125" s="191"/>
      <c r="QDO125" s="186"/>
      <c r="QDP125" s="186"/>
      <c r="QDQ125" s="176"/>
      <c r="QDR125" s="191"/>
      <c r="QDS125" s="186"/>
      <c r="QDT125" s="186"/>
      <c r="QDU125" s="176"/>
      <c r="QDV125" s="191"/>
      <c r="QDW125" s="186"/>
      <c r="QDX125" s="186"/>
      <c r="QDY125" s="176"/>
      <c r="QDZ125" s="191"/>
      <c r="QEA125" s="186"/>
      <c r="QEB125" s="186"/>
      <c r="QEC125" s="176"/>
      <c r="QED125" s="191"/>
      <c r="QEE125" s="186"/>
      <c r="QEF125" s="186"/>
      <c r="QEG125" s="176"/>
      <c r="QEH125" s="191"/>
      <c r="QEI125" s="186"/>
      <c r="QEJ125" s="186"/>
      <c r="QEK125" s="176"/>
      <c r="QEL125" s="191"/>
      <c r="QEM125" s="186"/>
      <c r="QEN125" s="186"/>
      <c r="QEO125" s="176"/>
      <c r="QEP125" s="191"/>
      <c r="QEQ125" s="186"/>
      <c r="QER125" s="186"/>
      <c r="QES125" s="176"/>
      <c r="QET125" s="191"/>
      <c r="QEU125" s="186"/>
      <c r="QEV125" s="186"/>
      <c r="QEW125" s="176"/>
      <c r="QEX125" s="191"/>
      <c r="QEY125" s="186"/>
      <c r="QEZ125" s="186"/>
      <c r="QFA125" s="176"/>
      <c r="QFB125" s="191"/>
      <c r="QFC125" s="186"/>
      <c r="QFD125" s="186"/>
      <c r="QFE125" s="176"/>
      <c r="QFF125" s="191"/>
      <c r="QFG125" s="186"/>
      <c r="QFH125" s="186"/>
      <c r="QFI125" s="176"/>
      <c r="QFJ125" s="191"/>
      <c r="QFK125" s="186"/>
      <c r="QFL125" s="186"/>
      <c r="QFM125" s="176"/>
      <c r="QFN125" s="191"/>
      <c r="QFO125" s="186"/>
      <c r="QFP125" s="186"/>
      <c r="QFQ125" s="176"/>
      <c r="QFR125" s="191"/>
      <c r="QFS125" s="186"/>
      <c r="QFT125" s="186"/>
      <c r="QFU125" s="176"/>
      <c r="QFV125" s="191"/>
      <c r="QFW125" s="186"/>
      <c r="QFX125" s="186"/>
      <c r="QFY125" s="176"/>
      <c r="QFZ125" s="191"/>
      <c r="QGA125" s="186"/>
      <c r="QGB125" s="186"/>
      <c r="QGC125" s="176"/>
      <c r="QGD125" s="191"/>
      <c r="QGE125" s="186"/>
      <c r="QGF125" s="186"/>
      <c r="QGG125" s="176"/>
      <c r="QGH125" s="191"/>
      <c r="QGI125" s="186"/>
      <c r="QGJ125" s="186"/>
      <c r="QGK125" s="176"/>
      <c r="QGL125" s="191"/>
      <c r="QGM125" s="186"/>
      <c r="QGN125" s="186"/>
      <c r="QGO125" s="176"/>
      <c r="QGP125" s="191"/>
      <c r="QGQ125" s="186"/>
      <c r="QGR125" s="186"/>
      <c r="QGS125" s="176"/>
      <c r="QGT125" s="191"/>
      <c r="QGU125" s="186"/>
      <c r="QGV125" s="186"/>
      <c r="QGW125" s="176"/>
      <c r="QGX125" s="191"/>
      <c r="QGY125" s="186"/>
      <c r="QGZ125" s="186"/>
      <c r="QHA125" s="176"/>
      <c r="QHB125" s="191"/>
      <c r="QHC125" s="186"/>
      <c r="QHD125" s="186"/>
      <c r="QHE125" s="176"/>
      <c r="QHF125" s="191"/>
      <c r="QHG125" s="186"/>
      <c r="QHH125" s="186"/>
      <c r="QHI125" s="176"/>
      <c r="QHJ125" s="191"/>
      <c r="QHK125" s="186"/>
      <c r="QHL125" s="186"/>
      <c r="QHM125" s="176"/>
      <c r="QHN125" s="191"/>
      <c r="QHO125" s="186"/>
      <c r="QHP125" s="186"/>
      <c r="QHQ125" s="176"/>
      <c r="QHR125" s="191"/>
      <c r="QHS125" s="186"/>
      <c r="QHT125" s="186"/>
      <c r="QHU125" s="176"/>
      <c r="QHV125" s="191"/>
      <c r="QHW125" s="186"/>
      <c r="QHX125" s="186"/>
      <c r="QHY125" s="176"/>
      <c r="QHZ125" s="191"/>
      <c r="QIA125" s="186"/>
      <c r="QIB125" s="186"/>
      <c r="QIC125" s="176"/>
      <c r="QID125" s="191"/>
      <c r="QIE125" s="186"/>
      <c r="QIF125" s="186"/>
      <c r="QIG125" s="176"/>
      <c r="QIH125" s="191"/>
      <c r="QII125" s="186"/>
      <c r="QIJ125" s="186"/>
      <c r="QIK125" s="176"/>
      <c r="QIL125" s="191"/>
      <c r="QIM125" s="186"/>
      <c r="QIN125" s="186"/>
      <c r="QIO125" s="176"/>
      <c r="QIP125" s="191"/>
      <c r="QIQ125" s="186"/>
      <c r="QIR125" s="186"/>
      <c r="QIS125" s="176"/>
      <c r="QIT125" s="191"/>
      <c r="QIU125" s="186"/>
      <c r="QIV125" s="186"/>
      <c r="QIW125" s="176"/>
      <c r="QIX125" s="191"/>
      <c r="QIY125" s="186"/>
      <c r="QIZ125" s="186"/>
      <c r="QJA125" s="176"/>
      <c r="QJB125" s="191"/>
      <c r="QJC125" s="186"/>
      <c r="QJD125" s="186"/>
      <c r="QJE125" s="176"/>
      <c r="QJF125" s="191"/>
      <c r="QJG125" s="186"/>
      <c r="QJH125" s="186"/>
      <c r="QJI125" s="176"/>
      <c r="QJJ125" s="191"/>
      <c r="QJK125" s="186"/>
      <c r="QJL125" s="186"/>
      <c r="QJM125" s="176"/>
      <c r="QJN125" s="191"/>
      <c r="QJO125" s="186"/>
      <c r="QJP125" s="186"/>
      <c r="QJQ125" s="176"/>
      <c r="QJR125" s="191"/>
      <c r="QJS125" s="186"/>
      <c r="QJT125" s="186"/>
      <c r="QJU125" s="176"/>
      <c r="QJV125" s="191"/>
      <c r="QJW125" s="186"/>
      <c r="QJX125" s="186"/>
      <c r="QJY125" s="176"/>
      <c r="QJZ125" s="191"/>
      <c r="QKA125" s="186"/>
      <c r="QKB125" s="186"/>
      <c r="QKC125" s="176"/>
      <c r="QKD125" s="191"/>
      <c r="QKE125" s="186"/>
      <c r="QKF125" s="186"/>
      <c r="QKG125" s="176"/>
      <c r="QKH125" s="191"/>
      <c r="QKI125" s="186"/>
      <c r="QKJ125" s="186"/>
      <c r="QKK125" s="176"/>
      <c r="QKL125" s="191"/>
      <c r="QKM125" s="186"/>
      <c r="QKN125" s="186"/>
      <c r="QKO125" s="176"/>
      <c r="QKP125" s="191"/>
      <c r="QKQ125" s="186"/>
      <c r="QKR125" s="186"/>
      <c r="QKS125" s="176"/>
      <c r="QKT125" s="191"/>
      <c r="QKU125" s="186"/>
      <c r="QKV125" s="186"/>
      <c r="QKW125" s="176"/>
      <c r="QKX125" s="191"/>
      <c r="QKY125" s="186"/>
      <c r="QKZ125" s="186"/>
      <c r="QLA125" s="176"/>
      <c r="QLB125" s="191"/>
      <c r="QLC125" s="186"/>
      <c r="QLD125" s="186"/>
      <c r="QLE125" s="176"/>
      <c r="QLF125" s="191"/>
      <c r="QLG125" s="186"/>
      <c r="QLH125" s="186"/>
      <c r="QLI125" s="176"/>
      <c r="QLJ125" s="191"/>
      <c r="QLK125" s="186"/>
      <c r="QLL125" s="186"/>
      <c r="QLM125" s="176"/>
      <c r="QLN125" s="191"/>
      <c r="QLO125" s="186"/>
      <c r="QLP125" s="186"/>
      <c r="QLQ125" s="176"/>
      <c r="QLR125" s="191"/>
      <c r="QLS125" s="186"/>
      <c r="QLT125" s="186"/>
      <c r="QLU125" s="176"/>
      <c r="QLV125" s="191"/>
      <c r="QLW125" s="186"/>
      <c r="QLX125" s="186"/>
      <c r="QLY125" s="176"/>
      <c r="QLZ125" s="191"/>
      <c r="QMA125" s="186"/>
      <c r="QMB125" s="186"/>
      <c r="QMC125" s="176"/>
      <c r="QMD125" s="191"/>
      <c r="QME125" s="186"/>
      <c r="QMF125" s="186"/>
      <c r="QMG125" s="176"/>
      <c r="QMH125" s="191"/>
      <c r="QMI125" s="186"/>
      <c r="QMJ125" s="186"/>
      <c r="QMK125" s="176"/>
      <c r="QML125" s="191"/>
      <c r="QMM125" s="186"/>
      <c r="QMN125" s="186"/>
      <c r="QMO125" s="176"/>
      <c r="QMP125" s="191"/>
      <c r="QMQ125" s="186"/>
      <c r="QMR125" s="186"/>
      <c r="QMS125" s="176"/>
      <c r="QMT125" s="191"/>
      <c r="QMU125" s="186"/>
      <c r="QMV125" s="186"/>
      <c r="QMW125" s="176"/>
      <c r="QMX125" s="191"/>
      <c r="QMY125" s="186"/>
      <c r="QMZ125" s="186"/>
      <c r="QNA125" s="176"/>
      <c r="QNB125" s="191"/>
      <c r="QNC125" s="186"/>
      <c r="QND125" s="186"/>
      <c r="QNE125" s="176"/>
      <c r="QNF125" s="191"/>
      <c r="QNG125" s="186"/>
      <c r="QNH125" s="186"/>
      <c r="QNI125" s="176"/>
      <c r="QNJ125" s="191"/>
      <c r="QNK125" s="186"/>
      <c r="QNL125" s="186"/>
      <c r="QNM125" s="176"/>
      <c r="QNN125" s="191"/>
      <c r="QNO125" s="186"/>
      <c r="QNP125" s="186"/>
      <c r="QNQ125" s="176"/>
      <c r="QNR125" s="191"/>
      <c r="QNS125" s="186"/>
      <c r="QNT125" s="186"/>
      <c r="QNU125" s="176"/>
      <c r="QNV125" s="191"/>
      <c r="QNW125" s="186"/>
      <c r="QNX125" s="186"/>
      <c r="QNY125" s="176"/>
      <c r="QNZ125" s="191"/>
      <c r="QOA125" s="186"/>
      <c r="QOB125" s="186"/>
      <c r="QOC125" s="176"/>
      <c r="QOD125" s="191"/>
      <c r="QOE125" s="186"/>
      <c r="QOF125" s="186"/>
      <c r="QOG125" s="176"/>
      <c r="QOH125" s="191"/>
      <c r="QOI125" s="186"/>
      <c r="QOJ125" s="186"/>
      <c r="QOK125" s="176"/>
      <c r="QOL125" s="191"/>
      <c r="QOM125" s="186"/>
      <c r="QON125" s="186"/>
      <c r="QOO125" s="176"/>
      <c r="QOP125" s="191"/>
      <c r="QOQ125" s="186"/>
      <c r="QOR125" s="186"/>
      <c r="QOS125" s="176"/>
      <c r="QOT125" s="191"/>
      <c r="QOU125" s="186"/>
      <c r="QOV125" s="186"/>
      <c r="QOW125" s="176"/>
      <c r="QOX125" s="191"/>
      <c r="QOY125" s="186"/>
      <c r="QOZ125" s="186"/>
      <c r="QPA125" s="176"/>
      <c r="QPB125" s="191"/>
      <c r="QPC125" s="186"/>
      <c r="QPD125" s="186"/>
      <c r="QPE125" s="176"/>
      <c r="QPF125" s="191"/>
      <c r="QPG125" s="186"/>
      <c r="QPH125" s="186"/>
      <c r="QPI125" s="176"/>
      <c r="QPJ125" s="191"/>
      <c r="QPK125" s="186"/>
      <c r="QPL125" s="186"/>
      <c r="QPM125" s="176"/>
      <c r="QPN125" s="191"/>
      <c r="QPO125" s="186"/>
      <c r="QPP125" s="186"/>
      <c r="QPQ125" s="176"/>
      <c r="QPR125" s="191"/>
      <c r="QPS125" s="186"/>
      <c r="QPT125" s="186"/>
      <c r="QPU125" s="176"/>
      <c r="QPV125" s="191"/>
      <c r="QPW125" s="186"/>
      <c r="QPX125" s="186"/>
      <c r="QPY125" s="176"/>
      <c r="QPZ125" s="191"/>
      <c r="QQA125" s="186"/>
      <c r="QQB125" s="186"/>
      <c r="QQC125" s="176"/>
      <c r="QQD125" s="191"/>
      <c r="QQE125" s="186"/>
      <c r="QQF125" s="186"/>
      <c r="QQG125" s="176"/>
      <c r="QQH125" s="191"/>
      <c r="QQI125" s="186"/>
      <c r="QQJ125" s="186"/>
      <c r="QQK125" s="176"/>
      <c r="QQL125" s="191"/>
      <c r="QQM125" s="186"/>
      <c r="QQN125" s="186"/>
      <c r="QQO125" s="176"/>
      <c r="QQP125" s="191"/>
      <c r="QQQ125" s="186"/>
      <c r="QQR125" s="186"/>
      <c r="QQS125" s="176"/>
      <c r="QQT125" s="191"/>
      <c r="QQU125" s="186"/>
      <c r="QQV125" s="186"/>
      <c r="QQW125" s="176"/>
      <c r="QQX125" s="191"/>
      <c r="QQY125" s="186"/>
      <c r="QQZ125" s="186"/>
      <c r="QRA125" s="176"/>
      <c r="QRB125" s="191"/>
      <c r="QRC125" s="186"/>
      <c r="QRD125" s="186"/>
      <c r="QRE125" s="176"/>
      <c r="QRF125" s="191"/>
      <c r="QRG125" s="186"/>
      <c r="QRH125" s="186"/>
      <c r="QRI125" s="176"/>
      <c r="QRJ125" s="191"/>
      <c r="QRK125" s="186"/>
      <c r="QRL125" s="186"/>
      <c r="QRM125" s="176"/>
      <c r="QRN125" s="191"/>
      <c r="QRO125" s="186"/>
      <c r="QRP125" s="186"/>
      <c r="QRQ125" s="176"/>
      <c r="QRR125" s="191"/>
      <c r="QRS125" s="186"/>
      <c r="QRT125" s="186"/>
      <c r="QRU125" s="176"/>
      <c r="QRV125" s="191"/>
      <c r="QRW125" s="186"/>
      <c r="QRX125" s="186"/>
      <c r="QRY125" s="176"/>
      <c r="QRZ125" s="191"/>
      <c r="QSA125" s="186"/>
      <c r="QSB125" s="186"/>
      <c r="QSC125" s="176"/>
      <c r="QSD125" s="191"/>
      <c r="QSE125" s="186"/>
      <c r="QSF125" s="186"/>
      <c r="QSG125" s="176"/>
      <c r="QSH125" s="191"/>
      <c r="QSI125" s="186"/>
      <c r="QSJ125" s="186"/>
      <c r="QSK125" s="176"/>
      <c r="QSL125" s="191"/>
      <c r="QSM125" s="186"/>
      <c r="QSN125" s="186"/>
      <c r="QSO125" s="176"/>
      <c r="QSP125" s="191"/>
      <c r="QSQ125" s="186"/>
      <c r="QSR125" s="186"/>
      <c r="QSS125" s="176"/>
      <c r="QST125" s="191"/>
      <c r="QSU125" s="186"/>
      <c r="QSV125" s="186"/>
      <c r="QSW125" s="176"/>
      <c r="QSX125" s="191"/>
      <c r="QSY125" s="186"/>
      <c r="QSZ125" s="186"/>
      <c r="QTA125" s="176"/>
      <c r="QTB125" s="191"/>
      <c r="QTC125" s="186"/>
      <c r="QTD125" s="186"/>
      <c r="QTE125" s="176"/>
      <c r="QTF125" s="191"/>
      <c r="QTG125" s="186"/>
      <c r="QTH125" s="186"/>
      <c r="QTI125" s="176"/>
      <c r="QTJ125" s="191"/>
      <c r="QTK125" s="186"/>
      <c r="QTL125" s="186"/>
      <c r="QTM125" s="176"/>
      <c r="QTN125" s="191"/>
      <c r="QTO125" s="186"/>
      <c r="QTP125" s="186"/>
      <c r="QTQ125" s="176"/>
      <c r="QTR125" s="191"/>
      <c r="QTS125" s="186"/>
      <c r="QTT125" s="186"/>
      <c r="QTU125" s="176"/>
      <c r="QTV125" s="191"/>
      <c r="QTW125" s="186"/>
      <c r="QTX125" s="186"/>
      <c r="QTY125" s="176"/>
      <c r="QTZ125" s="191"/>
      <c r="QUA125" s="186"/>
      <c r="QUB125" s="186"/>
      <c r="QUC125" s="176"/>
      <c r="QUD125" s="191"/>
      <c r="QUE125" s="186"/>
      <c r="QUF125" s="186"/>
      <c r="QUG125" s="176"/>
      <c r="QUH125" s="191"/>
      <c r="QUI125" s="186"/>
      <c r="QUJ125" s="186"/>
      <c r="QUK125" s="176"/>
      <c r="QUL125" s="191"/>
      <c r="QUM125" s="186"/>
      <c r="QUN125" s="186"/>
      <c r="QUO125" s="176"/>
      <c r="QUP125" s="191"/>
      <c r="QUQ125" s="186"/>
      <c r="QUR125" s="186"/>
      <c r="QUS125" s="176"/>
      <c r="QUT125" s="191"/>
      <c r="QUU125" s="186"/>
      <c r="QUV125" s="186"/>
      <c r="QUW125" s="176"/>
      <c r="QUX125" s="191"/>
      <c r="QUY125" s="186"/>
      <c r="QUZ125" s="186"/>
      <c r="QVA125" s="176"/>
      <c r="QVB125" s="191"/>
      <c r="QVC125" s="186"/>
      <c r="QVD125" s="186"/>
      <c r="QVE125" s="176"/>
      <c r="QVF125" s="191"/>
      <c r="QVG125" s="186"/>
      <c r="QVH125" s="186"/>
      <c r="QVI125" s="176"/>
      <c r="QVJ125" s="191"/>
      <c r="QVK125" s="186"/>
      <c r="QVL125" s="186"/>
      <c r="QVM125" s="176"/>
      <c r="QVN125" s="191"/>
      <c r="QVO125" s="186"/>
      <c r="QVP125" s="186"/>
      <c r="QVQ125" s="176"/>
      <c r="QVR125" s="191"/>
      <c r="QVS125" s="186"/>
      <c r="QVT125" s="186"/>
      <c r="QVU125" s="176"/>
      <c r="QVV125" s="191"/>
      <c r="QVW125" s="186"/>
      <c r="QVX125" s="186"/>
      <c r="QVY125" s="176"/>
      <c r="QVZ125" s="191"/>
      <c r="QWA125" s="186"/>
      <c r="QWB125" s="186"/>
      <c r="QWC125" s="176"/>
      <c r="QWD125" s="191"/>
      <c r="QWE125" s="186"/>
      <c r="QWF125" s="186"/>
      <c r="QWG125" s="176"/>
      <c r="QWH125" s="191"/>
      <c r="QWI125" s="186"/>
      <c r="QWJ125" s="186"/>
      <c r="QWK125" s="176"/>
      <c r="QWL125" s="191"/>
      <c r="QWM125" s="186"/>
      <c r="QWN125" s="186"/>
      <c r="QWO125" s="176"/>
      <c r="QWP125" s="191"/>
      <c r="QWQ125" s="186"/>
      <c r="QWR125" s="186"/>
      <c r="QWS125" s="176"/>
      <c r="QWT125" s="191"/>
      <c r="QWU125" s="186"/>
      <c r="QWV125" s="186"/>
      <c r="QWW125" s="176"/>
      <c r="QWX125" s="191"/>
      <c r="QWY125" s="186"/>
      <c r="QWZ125" s="186"/>
      <c r="QXA125" s="176"/>
      <c r="QXB125" s="191"/>
      <c r="QXC125" s="186"/>
      <c r="QXD125" s="186"/>
      <c r="QXE125" s="176"/>
      <c r="QXF125" s="191"/>
      <c r="QXG125" s="186"/>
      <c r="QXH125" s="186"/>
      <c r="QXI125" s="176"/>
      <c r="QXJ125" s="191"/>
      <c r="QXK125" s="186"/>
      <c r="QXL125" s="186"/>
      <c r="QXM125" s="176"/>
      <c r="QXN125" s="191"/>
      <c r="QXO125" s="186"/>
      <c r="QXP125" s="186"/>
      <c r="QXQ125" s="176"/>
      <c r="QXR125" s="191"/>
      <c r="QXS125" s="186"/>
      <c r="QXT125" s="186"/>
      <c r="QXU125" s="176"/>
      <c r="QXV125" s="191"/>
      <c r="QXW125" s="186"/>
      <c r="QXX125" s="186"/>
      <c r="QXY125" s="176"/>
      <c r="QXZ125" s="191"/>
      <c r="QYA125" s="186"/>
      <c r="QYB125" s="186"/>
      <c r="QYC125" s="176"/>
      <c r="QYD125" s="191"/>
      <c r="QYE125" s="186"/>
      <c r="QYF125" s="186"/>
      <c r="QYG125" s="176"/>
      <c r="QYH125" s="191"/>
      <c r="QYI125" s="186"/>
      <c r="QYJ125" s="186"/>
      <c r="QYK125" s="176"/>
      <c r="QYL125" s="191"/>
      <c r="QYM125" s="186"/>
      <c r="QYN125" s="186"/>
      <c r="QYO125" s="176"/>
      <c r="QYP125" s="191"/>
      <c r="QYQ125" s="186"/>
      <c r="QYR125" s="186"/>
      <c r="QYS125" s="176"/>
      <c r="QYT125" s="191"/>
      <c r="QYU125" s="186"/>
      <c r="QYV125" s="186"/>
      <c r="QYW125" s="176"/>
      <c r="QYX125" s="191"/>
      <c r="QYY125" s="186"/>
      <c r="QYZ125" s="186"/>
      <c r="QZA125" s="176"/>
      <c r="QZB125" s="191"/>
      <c r="QZC125" s="186"/>
      <c r="QZD125" s="186"/>
      <c r="QZE125" s="176"/>
      <c r="QZF125" s="191"/>
      <c r="QZG125" s="186"/>
      <c r="QZH125" s="186"/>
      <c r="QZI125" s="176"/>
      <c r="QZJ125" s="191"/>
      <c r="QZK125" s="186"/>
      <c r="QZL125" s="186"/>
      <c r="QZM125" s="176"/>
      <c r="QZN125" s="191"/>
      <c r="QZO125" s="186"/>
      <c r="QZP125" s="186"/>
      <c r="QZQ125" s="176"/>
      <c r="QZR125" s="191"/>
      <c r="QZS125" s="186"/>
      <c r="QZT125" s="186"/>
      <c r="QZU125" s="176"/>
      <c r="QZV125" s="191"/>
      <c r="QZW125" s="186"/>
      <c r="QZX125" s="186"/>
      <c r="QZY125" s="176"/>
      <c r="QZZ125" s="191"/>
      <c r="RAA125" s="186"/>
      <c r="RAB125" s="186"/>
      <c r="RAC125" s="176"/>
      <c r="RAD125" s="191"/>
      <c r="RAE125" s="186"/>
      <c r="RAF125" s="186"/>
      <c r="RAG125" s="176"/>
      <c r="RAH125" s="191"/>
      <c r="RAI125" s="186"/>
      <c r="RAJ125" s="186"/>
      <c r="RAK125" s="176"/>
      <c r="RAL125" s="191"/>
      <c r="RAM125" s="186"/>
      <c r="RAN125" s="186"/>
      <c r="RAO125" s="176"/>
      <c r="RAP125" s="191"/>
      <c r="RAQ125" s="186"/>
      <c r="RAR125" s="186"/>
      <c r="RAS125" s="176"/>
      <c r="RAT125" s="191"/>
      <c r="RAU125" s="186"/>
      <c r="RAV125" s="186"/>
      <c r="RAW125" s="176"/>
      <c r="RAX125" s="191"/>
      <c r="RAY125" s="186"/>
      <c r="RAZ125" s="186"/>
      <c r="RBA125" s="176"/>
      <c r="RBB125" s="191"/>
      <c r="RBC125" s="186"/>
      <c r="RBD125" s="186"/>
      <c r="RBE125" s="176"/>
      <c r="RBF125" s="191"/>
      <c r="RBG125" s="186"/>
      <c r="RBH125" s="186"/>
      <c r="RBI125" s="176"/>
      <c r="RBJ125" s="191"/>
      <c r="RBK125" s="186"/>
      <c r="RBL125" s="186"/>
      <c r="RBM125" s="176"/>
      <c r="RBN125" s="191"/>
      <c r="RBO125" s="186"/>
      <c r="RBP125" s="186"/>
      <c r="RBQ125" s="176"/>
      <c r="RBR125" s="191"/>
      <c r="RBS125" s="186"/>
      <c r="RBT125" s="186"/>
      <c r="RBU125" s="176"/>
      <c r="RBV125" s="191"/>
      <c r="RBW125" s="186"/>
      <c r="RBX125" s="186"/>
      <c r="RBY125" s="176"/>
      <c r="RBZ125" s="191"/>
      <c r="RCA125" s="186"/>
      <c r="RCB125" s="186"/>
      <c r="RCC125" s="176"/>
      <c r="RCD125" s="191"/>
      <c r="RCE125" s="186"/>
      <c r="RCF125" s="186"/>
      <c r="RCG125" s="176"/>
      <c r="RCH125" s="191"/>
      <c r="RCI125" s="186"/>
      <c r="RCJ125" s="186"/>
      <c r="RCK125" s="176"/>
      <c r="RCL125" s="191"/>
      <c r="RCM125" s="186"/>
      <c r="RCN125" s="186"/>
      <c r="RCO125" s="176"/>
      <c r="RCP125" s="191"/>
      <c r="RCQ125" s="186"/>
      <c r="RCR125" s="186"/>
      <c r="RCS125" s="176"/>
      <c r="RCT125" s="191"/>
      <c r="RCU125" s="186"/>
      <c r="RCV125" s="186"/>
      <c r="RCW125" s="176"/>
      <c r="RCX125" s="191"/>
      <c r="RCY125" s="186"/>
      <c r="RCZ125" s="186"/>
      <c r="RDA125" s="176"/>
      <c r="RDB125" s="191"/>
      <c r="RDC125" s="186"/>
      <c r="RDD125" s="186"/>
      <c r="RDE125" s="176"/>
      <c r="RDF125" s="191"/>
      <c r="RDG125" s="186"/>
      <c r="RDH125" s="186"/>
      <c r="RDI125" s="176"/>
      <c r="RDJ125" s="191"/>
      <c r="RDK125" s="186"/>
      <c r="RDL125" s="186"/>
      <c r="RDM125" s="176"/>
      <c r="RDN125" s="191"/>
      <c r="RDO125" s="186"/>
      <c r="RDP125" s="186"/>
      <c r="RDQ125" s="176"/>
      <c r="RDR125" s="191"/>
      <c r="RDS125" s="186"/>
      <c r="RDT125" s="186"/>
      <c r="RDU125" s="176"/>
      <c r="RDV125" s="191"/>
      <c r="RDW125" s="186"/>
      <c r="RDX125" s="186"/>
      <c r="RDY125" s="176"/>
      <c r="RDZ125" s="191"/>
      <c r="REA125" s="186"/>
      <c r="REB125" s="186"/>
      <c r="REC125" s="176"/>
      <c r="RED125" s="191"/>
      <c r="REE125" s="186"/>
      <c r="REF125" s="186"/>
      <c r="REG125" s="176"/>
      <c r="REH125" s="191"/>
      <c r="REI125" s="186"/>
      <c r="REJ125" s="186"/>
      <c r="REK125" s="176"/>
      <c r="REL125" s="191"/>
      <c r="REM125" s="186"/>
      <c r="REN125" s="186"/>
      <c r="REO125" s="176"/>
      <c r="REP125" s="191"/>
      <c r="REQ125" s="186"/>
      <c r="RER125" s="186"/>
      <c r="RES125" s="176"/>
      <c r="RET125" s="191"/>
      <c r="REU125" s="186"/>
      <c r="REV125" s="186"/>
      <c r="REW125" s="176"/>
      <c r="REX125" s="191"/>
      <c r="REY125" s="186"/>
      <c r="REZ125" s="186"/>
      <c r="RFA125" s="176"/>
      <c r="RFB125" s="191"/>
      <c r="RFC125" s="186"/>
      <c r="RFD125" s="186"/>
      <c r="RFE125" s="176"/>
      <c r="RFF125" s="191"/>
      <c r="RFG125" s="186"/>
      <c r="RFH125" s="186"/>
      <c r="RFI125" s="176"/>
      <c r="RFJ125" s="191"/>
      <c r="RFK125" s="186"/>
      <c r="RFL125" s="186"/>
      <c r="RFM125" s="176"/>
      <c r="RFN125" s="191"/>
      <c r="RFO125" s="186"/>
      <c r="RFP125" s="186"/>
      <c r="RFQ125" s="176"/>
      <c r="RFR125" s="191"/>
      <c r="RFS125" s="186"/>
      <c r="RFT125" s="186"/>
      <c r="RFU125" s="176"/>
      <c r="RFV125" s="191"/>
      <c r="RFW125" s="186"/>
      <c r="RFX125" s="186"/>
      <c r="RFY125" s="176"/>
      <c r="RFZ125" s="191"/>
      <c r="RGA125" s="186"/>
      <c r="RGB125" s="186"/>
      <c r="RGC125" s="176"/>
      <c r="RGD125" s="191"/>
      <c r="RGE125" s="186"/>
      <c r="RGF125" s="186"/>
      <c r="RGG125" s="176"/>
      <c r="RGH125" s="191"/>
      <c r="RGI125" s="186"/>
      <c r="RGJ125" s="186"/>
      <c r="RGK125" s="176"/>
      <c r="RGL125" s="191"/>
      <c r="RGM125" s="186"/>
      <c r="RGN125" s="186"/>
      <c r="RGO125" s="176"/>
      <c r="RGP125" s="191"/>
      <c r="RGQ125" s="186"/>
      <c r="RGR125" s="186"/>
      <c r="RGS125" s="176"/>
      <c r="RGT125" s="191"/>
      <c r="RGU125" s="186"/>
      <c r="RGV125" s="186"/>
      <c r="RGW125" s="176"/>
      <c r="RGX125" s="191"/>
      <c r="RGY125" s="186"/>
      <c r="RGZ125" s="186"/>
      <c r="RHA125" s="176"/>
      <c r="RHB125" s="191"/>
      <c r="RHC125" s="186"/>
      <c r="RHD125" s="186"/>
      <c r="RHE125" s="176"/>
      <c r="RHF125" s="191"/>
      <c r="RHG125" s="186"/>
      <c r="RHH125" s="186"/>
      <c r="RHI125" s="176"/>
      <c r="RHJ125" s="191"/>
      <c r="RHK125" s="186"/>
      <c r="RHL125" s="186"/>
      <c r="RHM125" s="176"/>
      <c r="RHN125" s="191"/>
      <c r="RHO125" s="186"/>
      <c r="RHP125" s="186"/>
      <c r="RHQ125" s="176"/>
      <c r="RHR125" s="191"/>
      <c r="RHS125" s="186"/>
      <c r="RHT125" s="186"/>
      <c r="RHU125" s="176"/>
      <c r="RHV125" s="191"/>
      <c r="RHW125" s="186"/>
      <c r="RHX125" s="186"/>
      <c r="RHY125" s="176"/>
      <c r="RHZ125" s="191"/>
      <c r="RIA125" s="186"/>
      <c r="RIB125" s="186"/>
      <c r="RIC125" s="176"/>
      <c r="RID125" s="191"/>
      <c r="RIE125" s="186"/>
      <c r="RIF125" s="186"/>
      <c r="RIG125" s="176"/>
      <c r="RIH125" s="191"/>
      <c r="RII125" s="186"/>
      <c r="RIJ125" s="186"/>
      <c r="RIK125" s="176"/>
      <c r="RIL125" s="191"/>
      <c r="RIM125" s="186"/>
      <c r="RIN125" s="186"/>
      <c r="RIO125" s="176"/>
      <c r="RIP125" s="191"/>
      <c r="RIQ125" s="186"/>
      <c r="RIR125" s="186"/>
      <c r="RIS125" s="176"/>
      <c r="RIT125" s="191"/>
      <c r="RIU125" s="186"/>
      <c r="RIV125" s="186"/>
      <c r="RIW125" s="176"/>
      <c r="RIX125" s="191"/>
      <c r="RIY125" s="186"/>
      <c r="RIZ125" s="186"/>
      <c r="RJA125" s="176"/>
      <c r="RJB125" s="191"/>
      <c r="RJC125" s="186"/>
      <c r="RJD125" s="186"/>
      <c r="RJE125" s="176"/>
      <c r="RJF125" s="191"/>
      <c r="RJG125" s="186"/>
      <c r="RJH125" s="186"/>
      <c r="RJI125" s="176"/>
      <c r="RJJ125" s="191"/>
      <c r="RJK125" s="186"/>
      <c r="RJL125" s="186"/>
      <c r="RJM125" s="176"/>
      <c r="RJN125" s="191"/>
      <c r="RJO125" s="186"/>
      <c r="RJP125" s="186"/>
      <c r="RJQ125" s="176"/>
      <c r="RJR125" s="191"/>
      <c r="RJS125" s="186"/>
      <c r="RJT125" s="186"/>
      <c r="RJU125" s="176"/>
      <c r="RJV125" s="191"/>
      <c r="RJW125" s="186"/>
      <c r="RJX125" s="186"/>
      <c r="RJY125" s="176"/>
      <c r="RJZ125" s="191"/>
      <c r="RKA125" s="186"/>
      <c r="RKB125" s="186"/>
      <c r="RKC125" s="176"/>
      <c r="RKD125" s="191"/>
      <c r="RKE125" s="186"/>
      <c r="RKF125" s="186"/>
      <c r="RKG125" s="176"/>
      <c r="RKH125" s="191"/>
      <c r="RKI125" s="186"/>
      <c r="RKJ125" s="186"/>
      <c r="RKK125" s="176"/>
      <c r="RKL125" s="191"/>
      <c r="RKM125" s="186"/>
      <c r="RKN125" s="186"/>
      <c r="RKO125" s="176"/>
      <c r="RKP125" s="191"/>
      <c r="RKQ125" s="186"/>
      <c r="RKR125" s="186"/>
      <c r="RKS125" s="176"/>
      <c r="RKT125" s="191"/>
      <c r="RKU125" s="186"/>
      <c r="RKV125" s="186"/>
      <c r="RKW125" s="176"/>
      <c r="RKX125" s="191"/>
      <c r="RKY125" s="186"/>
      <c r="RKZ125" s="186"/>
      <c r="RLA125" s="176"/>
      <c r="RLB125" s="191"/>
      <c r="RLC125" s="186"/>
      <c r="RLD125" s="186"/>
      <c r="RLE125" s="176"/>
      <c r="RLF125" s="191"/>
      <c r="RLG125" s="186"/>
      <c r="RLH125" s="186"/>
      <c r="RLI125" s="176"/>
      <c r="RLJ125" s="191"/>
      <c r="RLK125" s="186"/>
      <c r="RLL125" s="186"/>
      <c r="RLM125" s="176"/>
      <c r="RLN125" s="191"/>
      <c r="RLO125" s="186"/>
      <c r="RLP125" s="186"/>
      <c r="RLQ125" s="176"/>
      <c r="RLR125" s="191"/>
      <c r="RLS125" s="186"/>
      <c r="RLT125" s="186"/>
      <c r="RLU125" s="176"/>
      <c r="RLV125" s="191"/>
      <c r="RLW125" s="186"/>
      <c r="RLX125" s="186"/>
      <c r="RLY125" s="176"/>
      <c r="RLZ125" s="191"/>
      <c r="RMA125" s="186"/>
      <c r="RMB125" s="186"/>
      <c r="RMC125" s="176"/>
      <c r="RMD125" s="191"/>
      <c r="RME125" s="186"/>
      <c r="RMF125" s="186"/>
      <c r="RMG125" s="176"/>
      <c r="RMH125" s="191"/>
      <c r="RMI125" s="186"/>
      <c r="RMJ125" s="186"/>
      <c r="RMK125" s="176"/>
      <c r="RML125" s="191"/>
      <c r="RMM125" s="186"/>
      <c r="RMN125" s="186"/>
      <c r="RMO125" s="176"/>
      <c r="RMP125" s="191"/>
      <c r="RMQ125" s="186"/>
      <c r="RMR125" s="186"/>
      <c r="RMS125" s="176"/>
      <c r="RMT125" s="191"/>
      <c r="RMU125" s="186"/>
      <c r="RMV125" s="186"/>
      <c r="RMW125" s="176"/>
      <c r="RMX125" s="191"/>
      <c r="RMY125" s="186"/>
      <c r="RMZ125" s="186"/>
      <c r="RNA125" s="176"/>
      <c r="RNB125" s="191"/>
      <c r="RNC125" s="186"/>
      <c r="RND125" s="186"/>
      <c r="RNE125" s="176"/>
      <c r="RNF125" s="191"/>
      <c r="RNG125" s="186"/>
      <c r="RNH125" s="186"/>
      <c r="RNI125" s="176"/>
      <c r="RNJ125" s="191"/>
      <c r="RNK125" s="186"/>
      <c r="RNL125" s="186"/>
      <c r="RNM125" s="176"/>
      <c r="RNN125" s="191"/>
      <c r="RNO125" s="186"/>
      <c r="RNP125" s="186"/>
      <c r="RNQ125" s="176"/>
      <c r="RNR125" s="191"/>
      <c r="RNS125" s="186"/>
      <c r="RNT125" s="186"/>
      <c r="RNU125" s="176"/>
      <c r="RNV125" s="191"/>
      <c r="RNW125" s="186"/>
      <c r="RNX125" s="186"/>
      <c r="RNY125" s="176"/>
      <c r="RNZ125" s="191"/>
      <c r="ROA125" s="186"/>
      <c r="ROB125" s="186"/>
      <c r="ROC125" s="176"/>
      <c r="ROD125" s="191"/>
      <c r="ROE125" s="186"/>
      <c r="ROF125" s="186"/>
      <c r="ROG125" s="176"/>
      <c r="ROH125" s="191"/>
      <c r="ROI125" s="186"/>
      <c r="ROJ125" s="186"/>
      <c r="ROK125" s="176"/>
      <c r="ROL125" s="191"/>
      <c r="ROM125" s="186"/>
      <c r="RON125" s="186"/>
      <c r="ROO125" s="176"/>
      <c r="ROP125" s="191"/>
      <c r="ROQ125" s="186"/>
      <c r="ROR125" s="186"/>
      <c r="ROS125" s="176"/>
      <c r="ROT125" s="191"/>
      <c r="ROU125" s="186"/>
      <c r="ROV125" s="186"/>
      <c r="ROW125" s="176"/>
      <c r="ROX125" s="191"/>
      <c r="ROY125" s="186"/>
      <c r="ROZ125" s="186"/>
      <c r="RPA125" s="176"/>
      <c r="RPB125" s="191"/>
      <c r="RPC125" s="186"/>
      <c r="RPD125" s="186"/>
      <c r="RPE125" s="176"/>
      <c r="RPF125" s="191"/>
      <c r="RPG125" s="186"/>
      <c r="RPH125" s="186"/>
      <c r="RPI125" s="176"/>
      <c r="RPJ125" s="191"/>
      <c r="RPK125" s="186"/>
      <c r="RPL125" s="186"/>
      <c r="RPM125" s="176"/>
      <c r="RPN125" s="191"/>
      <c r="RPO125" s="186"/>
      <c r="RPP125" s="186"/>
      <c r="RPQ125" s="176"/>
      <c r="RPR125" s="191"/>
      <c r="RPS125" s="186"/>
      <c r="RPT125" s="186"/>
      <c r="RPU125" s="176"/>
      <c r="RPV125" s="191"/>
      <c r="RPW125" s="186"/>
      <c r="RPX125" s="186"/>
      <c r="RPY125" s="176"/>
      <c r="RPZ125" s="191"/>
      <c r="RQA125" s="186"/>
      <c r="RQB125" s="186"/>
      <c r="RQC125" s="176"/>
      <c r="RQD125" s="191"/>
      <c r="RQE125" s="186"/>
      <c r="RQF125" s="186"/>
      <c r="RQG125" s="176"/>
      <c r="RQH125" s="191"/>
      <c r="RQI125" s="186"/>
      <c r="RQJ125" s="186"/>
      <c r="RQK125" s="176"/>
      <c r="RQL125" s="191"/>
      <c r="RQM125" s="186"/>
      <c r="RQN125" s="186"/>
      <c r="RQO125" s="176"/>
      <c r="RQP125" s="191"/>
      <c r="RQQ125" s="186"/>
      <c r="RQR125" s="186"/>
      <c r="RQS125" s="176"/>
      <c r="RQT125" s="191"/>
      <c r="RQU125" s="186"/>
      <c r="RQV125" s="186"/>
      <c r="RQW125" s="176"/>
      <c r="RQX125" s="191"/>
      <c r="RQY125" s="186"/>
      <c r="RQZ125" s="186"/>
      <c r="RRA125" s="176"/>
      <c r="RRB125" s="191"/>
      <c r="RRC125" s="186"/>
      <c r="RRD125" s="186"/>
      <c r="RRE125" s="176"/>
      <c r="RRF125" s="191"/>
      <c r="RRG125" s="186"/>
      <c r="RRH125" s="186"/>
      <c r="RRI125" s="176"/>
      <c r="RRJ125" s="191"/>
      <c r="RRK125" s="186"/>
      <c r="RRL125" s="186"/>
      <c r="RRM125" s="176"/>
      <c r="RRN125" s="191"/>
      <c r="RRO125" s="186"/>
      <c r="RRP125" s="186"/>
      <c r="RRQ125" s="176"/>
      <c r="RRR125" s="191"/>
      <c r="RRS125" s="186"/>
      <c r="RRT125" s="186"/>
      <c r="RRU125" s="176"/>
      <c r="RRV125" s="191"/>
      <c r="RRW125" s="186"/>
      <c r="RRX125" s="186"/>
      <c r="RRY125" s="176"/>
      <c r="RRZ125" s="191"/>
      <c r="RSA125" s="186"/>
      <c r="RSB125" s="186"/>
      <c r="RSC125" s="176"/>
      <c r="RSD125" s="191"/>
      <c r="RSE125" s="186"/>
      <c r="RSF125" s="186"/>
      <c r="RSG125" s="176"/>
      <c r="RSH125" s="191"/>
      <c r="RSI125" s="186"/>
      <c r="RSJ125" s="186"/>
      <c r="RSK125" s="176"/>
      <c r="RSL125" s="191"/>
      <c r="RSM125" s="186"/>
      <c r="RSN125" s="186"/>
      <c r="RSO125" s="176"/>
      <c r="RSP125" s="191"/>
      <c r="RSQ125" s="186"/>
      <c r="RSR125" s="186"/>
      <c r="RSS125" s="176"/>
      <c r="RST125" s="191"/>
      <c r="RSU125" s="186"/>
      <c r="RSV125" s="186"/>
      <c r="RSW125" s="176"/>
      <c r="RSX125" s="191"/>
      <c r="RSY125" s="186"/>
      <c r="RSZ125" s="186"/>
      <c r="RTA125" s="176"/>
      <c r="RTB125" s="191"/>
      <c r="RTC125" s="186"/>
      <c r="RTD125" s="186"/>
      <c r="RTE125" s="176"/>
      <c r="RTF125" s="191"/>
      <c r="RTG125" s="186"/>
      <c r="RTH125" s="186"/>
      <c r="RTI125" s="176"/>
      <c r="RTJ125" s="191"/>
      <c r="RTK125" s="186"/>
      <c r="RTL125" s="186"/>
      <c r="RTM125" s="176"/>
      <c r="RTN125" s="191"/>
      <c r="RTO125" s="186"/>
      <c r="RTP125" s="186"/>
      <c r="RTQ125" s="176"/>
      <c r="RTR125" s="191"/>
      <c r="RTS125" s="186"/>
      <c r="RTT125" s="186"/>
      <c r="RTU125" s="176"/>
      <c r="RTV125" s="191"/>
      <c r="RTW125" s="186"/>
      <c r="RTX125" s="186"/>
      <c r="RTY125" s="176"/>
      <c r="RTZ125" s="191"/>
      <c r="RUA125" s="186"/>
      <c r="RUB125" s="186"/>
      <c r="RUC125" s="176"/>
      <c r="RUD125" s="191"/>
      <c r="RUE125" s="186"/>
      <c r="RUF125" s="186"/>
      <c r="RUG125" s="176"/>
      <c r="RUH125" s="191"/>
      <c r="RUI125" s="186"/>
      <c r="RUJ125" s="186"/>
      <c r="RUK125" s="176"/>
      <c r="RUL125" s="191"/>
      <c r="RUM125" s="186"/>
      <c r="RUN125" s="186"/>
      <c r="RUO125" s="176"/>
      <c r="RUP125" s="191"/>
      <c r="RUQ125" s="186"/>
      <c r="RUR125" s="186"/>
      <c r="RUS125" s="176"/>
      <c r="RUT125" s="191"/>
      <c r="RUU125" s="186"/>
      <c r="RUV125" s="186"/>
      <c r="RUW125" s="176"/>
      <c r="RUX125" s="191"/>
      <c r="RUY125" s="186"/>
      <c r="RUZ125" s="186"/>
      <c r="RVA125" s="176"/>
      <c r="RVB125" s="191"/>
      <c r="RVC125" s="186"/>
      <c r="RVD125" s="186"/>
      <c r="RVE125" s="176"/>
      <c r="RVF125" s="191"/>
      <c r="RVG125" s="186"/>
      <c r="RVH125" s="186"/>
      <c r="RVI125" s="176"/>
      <c r="RVJ125" s="191"/>
      <c r="RVK125" s="186"/>
      <c r="RVL125" s="186"/>
      <c r="RVM125" s="176"/>
      <c r="RVN125" s="191"/>
      <c r="RVO125" s="186"/>
      <c r="RVP125" s="186"/>
      <c r="RVQ125" s="176"/>
      <c r="RVR125" s="191"/>
      <c r="RVS125" s="186"/>
      <c r="RVT125" s="186"/>
      <c r="RVU125" s="176"/>
      <c r="RVV125" s="191"/>
      <c r="RVW125" s="186"/>
      <c r="RVX125" s="186"/>
      <c r="RVY125" s="176"/>
      <c r="RVZ125" s="191"/>
      <c r="RWA125" s="186"/>
      <c r="RWB125" s="186"/>
      <c r="RWC125" s="176"/>
      <c r="RWD125" s="191"/>
      <c r="RWE125" s="186"/>
      <c r="RWF125" s="186"/>
      <c r="RWG125" s="176"/>
      <c r="RWH125" s="191"/>
      <c r="RWI125" s="186"/>
      <c r="RWJ125" s="186"/>
      <c r="RWK125" s="176"/>
      <c r="RWL125" s="191"/>
      <c r="RWM125" s="186"/>
      <c r="RWN125" s="186"/>
      <c r="RWO125" s="176"/>
      <c r="RWP125" s="191"/>
      <c r="RWQ125" s="186"/>
      <c r="RWR125" s="186"/>
      <c r="RWS125" s="176"/>
      <c r="RWT125" s="191"/>
      <c r="RWU125" s="186"/>
      <c r="RWV125" s="186"/>
      <c r="RWW125" s="176"/>
      <c r="RWX125" s="191"/>
      <c r="RWY125" s="186"/>
      <c r="RWZ125" s="186"/>
      <c r="RXA125" s="176"/>
      <c r="RXB125" s="191"/>
      <c r="RXC125" s="186"/>
      <c r="RXD125" s="186"/>
      <c r="RXE125" s="176"/>
      <c r="RXF125" s="191"/>
      <c r="RXG125" s="186"/>
      <c r="RXH125" s="186"/>
      <c r="RXI125" s="176"/>
      <c r="RXJ125" s="191"/>
      <c r="RXK125" s="186"/>
      <c r="RXL125" s="186"/>
      <c r="RXM125" s="176"/>
      <c r="RXN125" s="191"/>
      <c r="RXO125" s="186"/>
      <c r="RXP125" s="186"/>
      <c r="RXQ125" s="176"/>
      <c r="RXR125" s="191"/>
      <c r="RXS125" s="186"/>
      <c r="RXT125" s="186"/>
      <c r="RXU125" s="176"/>
      <c r="RXV125" s="191"/>
      <c r="RXW125" s="186"/>
      <c r="RXX125" s="186"/>
      <c r="RXY125" s="176"/>
      <c r="RXZ125" s="191"/>
      <c r="RYA125" s="186"/>
      <c r="RYB125" s="186"/>
      <c r="RYC125" s="176"/>
      <c r="RYD125" s="191"/>
      <c r="RYE125" s="186"/>
      <c r="RYF125" s="186"/>
      <c r="RYG125" s="176"/>
      <c r="RYH125" s="191"/>
      <c r="RYI125" s="186"/>
      <c r="RYJ125" s="186"/>
      <c r="RYK125" s="176"/>
      <c r="RYL125" s="191"/>
      <c r="RYM125" s="186"/>
      <c r="RYN125" s="186"/>
      <c r="RYO125" s="176"/>
      <c r="RYP125" s="191"/>
      <c r="RYQ125" s="186"/>
      <c r="RYR125" s="186"/>
      <c r="RYS125" s="176"/>
      <c r="RYT125" s="191"/>
      <c r="RYU125" s="186"/>
      <c r="RYV125" s="186"/>
      <c r="RYW125" s="176"/>
      <c r="RYX125" s="191"/>
      <c r="RYY125" s="186"/>
      <c r="RYZ125" s="186"/>
      <c r="RZA125" s="176"/>
      <c r="RZB125" s="191"/>
      <c r="RZC125" s="186"/>
      <c r="RZD125" s="186"/>
      <c r="RZE125" s="176"/>
      <c r="RZF125" s="191"/>
      <c r="RZG125" s="186"/>
      <c r="RZH125" s="186"/>
      <c r="RZI125" s="176"/>
      <c r="RZJ125" s="191"/>
      <c r="RZK125" s="186"/>
      <c r="RZL125" s="186"/>
      <c r="RZM125" s="176"/>
      <c r="RZN125" s="191"/>
      <c r="RZO125" s="186"/>
      <c r="RZP125" s="186"/>
      <c r="RZQ125" s="176"/>
      <c r="RZR125" s="191"/>
      <c r="RZS125" s="186"/>
      <c r="RZT125" s="186"/>
      <c r="RZU125" s="176"/>
      <c r="RZV125" s="191"/>
      <c r="RZW125" s="186"/>
      <c r="RZX125" s="186"/>
      <c r="RZY125" s="176"/>
      <c r="RZZ125" s="191"/>
      <c r="SAA125" s="186"/>
      <c r="SAB125" s="186"/>
      <c r="SAC125" s="176"/>
      <c r="SAD125" s="191"/>
      <c r="SAE125" s="186"/>
      <c r="SAF125" s="186"/>
      <c r="SAG125" s="176"/>
      <c r="SAH125" s="191"/>
      <c r="SAI125" s="186"/>
      <c r="SAJ125" s="186"/>
      <c r="SAK125" s="176"/>
      <c r="SAL125" s="191"/>
      <c r="SAM125" s="186"/>
      <c r="SAN125" s="186"/>
      <c r="SAO125" s="176"/>
      <c r="SAP125" s="191"/>
      <c r="SAQ125" s="186"/>
      <c r="SAR125" s="186"/>
      <c r="SAS125" s="176"/>
      <c r="SAT125" s="191"/>
      <c r="SAU125" s="186"/>
      <c r="SAV125" s="186"/>
      <c r="SAW125" s="176"/>
      <c r="SAX125" s="191"/>
      <c r="SAY125" s="186"/>
      <c r="SAZ125" s="186"/>
      <c r="SBA125" s="176"/>
      <c r="SBB125" s="191"/>
      <c r="SBC125" s="186"/>
      <c r="SBD125" s="186"/>
      <c r="SBE125" s="176"/>
      <c r="SBF125" s="191"/>
      <c r="SBG125" s="186"/>
      <c r="SBH125" s="186"/>
      <c r="SBI125" s="176"/>
      <c r="SBJ125" s="191"/>
      <c r="SBK125" s="186"/>
      <c r="SBL125" s="186"/>
      <c r="SBM125" s="176"/>
      <c r="SBN125" s="191"/>
      <c r="SBO125" s="186"/>
      <c r="SBP125" s="186"/>
      <c r="SBQ125" s="176"/>
      <c r="SBR125" s="191"/>
      <c r="SBS125" s="186"/>
      <c r="SBT125" s="186"/>
      <c r="SBU125" s="176"/>
      <c r="SBV125" s="191"/>
      <c r="SBW125" s="186"/>
      <c r="SBX125" s="186"/>
      <c r="SBY125" s="176"/>
      <c r="SBZ125" s="191"/>
      <c r="SCA125" s="186"/>
      <c r="SCB125" s="186"/>
      <c r="SCC125" s="176"/>
      <c r="SCD125" s="191"/>
      <c r="SCE125" s="186"/>
      <c r="SCF125" s="186"/>
      <c r="SCG125" s="176"/>
      <c r="SCH125" s="191"/>
      <c r="SCI125" s="186"/>
      <c r="SCJ125" s="186"/>
      <c r="SCK125" s="176"/>
      <c r="SCL125" s="191"/>
      <c r="SCM125" s="186"/>
      <c r="SCN125" s="186"/>
      <c r="SCO125" s="176"/>
      <c r="SCP125" s="191"/>
      <c r="SCQ125" s="186"/>
      <c r="SCR125" s="186"/>
      <c r="SCS125" s="176"/>
      <c r="SCT125" s="191"/>
      <c r="SCU125" s="186"/>
      <c r="SCV125" s="186"/>
      <c r="SCW125" s="176"/>
      <c r="SCX125" s="191"/>
      <c r="SCY125" s="186"/>
      <c r="SCZ125" s="186"/>
      <c r="SDA125" s="176"/>
      <c r="SDB125" s="191"/>
      <c r="SDC125" s="186"/>
      <c r="SDD125" s="186"/>
      <c r="SDE125" s="176"/>
      <c r="SDF125" s="191"/>
      <c r="SDG125" s="186"/>
      <c r="SDH125" s="186"/>
      <c r="SDI125" s="176"/>
      <c r="SDJ125" s="191"/>
      <c r="SDK125" s="186"/>
      <c r="SDL125" s="186"/>
      <c r="SDM125" s="176"/>
      <c r="SDN125" s="191"/>
      <c r="SDO125" s="186"/>
      <c r="SDP125" s="186"/>
      <c r="SDQ125" s="176"/>
      <c r="SDR125" s="191"/>
      <c r="SDS125" s="186"/>
      <c r="SDT125" s="186"/>
      <c r="SDU125" s="176"/>
      <c r="SDV125" s="191"/>
      <c r="SDW125" s="186"/>
      <c r="SDX125" s="186"/>
      <c r="SDY125" s="176"/>
      <c r="SDZ125" s="191"/>
      <c r="SEA125" s="186"/>
      <c r="SEB125" s="186"/>
      <c r="SEC125" s="176"/>
      <c r="SED125" s="191"/>
      <c r="SEE125" s="186"/>
      <c r="SEF125" s="186"/>
      <c r="SEG125" s="176"/>
      <c r="SEH125" s="191"/>
      <c r="SEI125" s="186"/>
      <c r="SEJ125" s="186"/>
      <c r="SEK125" s="176"/>
      <c r="SEL125" s="191"/>
      <c r="SEM125" s="186"/>
      <c r="SEN125" s="186"/>
      <c r="SEO125" s="176"/>
      <c r="SEP125" s="191"/>
      <c r="SEQ125" s="186"/>
      <c r="SER125" s="186"/>
      <c r="SES125" s="176"/>
      <c r="SET125" s="191"/>
      <c r="SEU125" s="186"/>
      <c r="SEV125" s="186"/>
      <c r="SEW125" s="176"/>
      <c r="SEX125" s="191"/>
      <c r="SEY125" s="186"/>
      <c r="SEZ125" s="186"/>
      <c r="SFA125" s="176"/>
      <c r="SFB125" s="191"/>
      <c r="SFC125" s="186"/>
      <c r="SFD125" s="186"/>
      <c r="SFE125" s="176"/>
      <c r="SFF125" s="191"/>
      <c r="SFG125" s="186"/>
      <c r="SFH125" s="186"/>
      <c r="SFI125" s="176"/>
      <c r="SFJ125" s="191"/>
      <c r="SFK125" s="186"/>
      <c r="SFL125" s="186"/>
      <c r="SFM125" s="176"/>
      <c r="SFN125" s="191"/>
      <c r="SFO125" s="186"/>
      <c r="SFP125" s="186"/>
      <c r="SFQ125" s="176"/>
      <c r="SFR125" s="191"/>
      <c r="SFS125" s="186"/>
      <c r="SFT125" s="186"/>
      <c r="SFU125" s="176"/>
      <c r="SFV125" s="191"/>
      <c r="SFW125" s="186"/>
      <c r="SFX125" s="186"/>
      <c r="SFY125" s="176"/>
      <c r="SFZ125" s="191"/>
      <c r="SGA125" s="186"/>
      <c r="SGB125" s="186"/>
      <c r="SGC125" s="176"/>
      <c r="SGD125" s="191"/>
      <c r="SGE125" s="186"/>
      <c r="SGF125" s="186"/>
      <c r="SGG125" s="176"/>
      <c r="SGH125" s="191"/>
      <c r="SGI125" s="186"/>
      <c r="SGJ125" s="186"/>
      <c r="SGK125" s="176"/>
      <c r="SGL125" s="191"/>
      <c r="SGM125" s="186"/>
      <c r="SGN125" s="186"/>
      <c r="SGO125" s="176"/>
      <c r="SGP125" s="191"/>
      <c r="SGQ125" s="186"/>
      <c r="SGR125" s="186"/>
      <c r="SGS125" s="176"/>
      <c r="SGT125" s="191"/>
      <c r="SGU125" s="186"/>
      <c r="SGV125" s="186"/>
      <c r="SGW125" s="176"/>
      <c r="SGX125" s="191"/>
      <c r="SGY125" s="186"/>
      <c r="SGZ125" s="186"/>
      <c r="SHA125" s="176"/>
      <c r="SHB125" s="191"/>
      <c r="SHC125" s="186"/>
      <c r="SHD125" s="186"/>
      <c r="SHE125" s="176"/>
      <c r="SHF125" s="191"/>
      <c r="SHG125" s="186"/>
      <c r="SHH125" s="186"/>
      <c r="SHI125" s="176"/>
      <c r="SHJ125" s="191"/>
      <c r="SHK125" s="186"/>
      <c r="SHL125" s="186"/>
      <c r="SHM125" s="176"/>
      <c r="SHN125" s="191"/>
      <c r="SHO125" s="186"/>
      <c r="SHP125" s="186"/>
      <c r="SHQ125" s="176"/>
      <c r="SHR125" s="191"/>
      <c r="SHS125" s="186"/>
      <c r="SHT125" s="186"/>
      <c r="SHU125" s="176"/>
      <c r="SHV125" s="191"/>
      <c r="SHW125" s="186"/>
      <c r="SHX125" s="186"/>
      <c r="SHY125" s="176"/>
      <c r="SHZ125" s="191"/>
      <c r="SIA125" s="186"/>
      <c r="SIB125" s="186"/>
      <c r="SIC125" s="176"/>
      <c r="SID125" s="191"/>
      <c r="SIE125" s="186"/>
      <c r="SIF125" s="186"/>
      <c r="SIG125" s="176"/>
      <c r="SIH125" s="191"/>
      <c r="SII125" s="186"/>
      <c r="SIJ125" s="186"/>
      <c r="SIK125" s="176"/>
      <c r="SIL125" s="191"/>
      <c r="SIM125" s="186"/>
      <c r="SIN125" s="186"/>
      <c r="SIO125" s="176"/>
      <c r="SIP125" s="191"/>
      <c r="SIQ125" s="186"/>
      <c r="SIR125" s="186"/>
      <c r="SIS125" s="176"/>
      <c r="SIT125" s="191"/>
      <c r="SIU125" s="186"/>
      <c r="SIV125" s="186"/>
      <c r="SIW125" s="176"/>
      <c r="SIX125" s="191"/>
      <c r="SIY125" s="186"/>
      <c r="SIZ125" s="186"/>
      <c r="SJA125" s="176"/>
      <c r="SJB125" s="191"/>
      <c r="SJC125" s="186"/>
      <c r="SJD125" s="186"/>
      <c r="SJE125" s="176"/>
      <c r="SJF125" s="191"/>
      <c r="SJG125" s="186"/>
      <c r="SJH125" s="186"/>
      <c r="SJI125" s="176"/>
      <c r="SJJ125" s="191"/>
      <c r="SJK125" s="186"/>
      <c r="SJL125" s="186"/>
      <c r="SJM125" s="176"/>
      <c r="SJN125" s="191"/>
      <c r="SJO125" s="186"/>
      <c r="SJP125" s="186"/>
      <c r="SJQ125" s="176"/>
      <c r="SJR125" s="191"/>
      <c r="SJS125" s="186"/>
      <c r="SJT125" s="186"/>
      <c r="SJU125" s="176"/>
      <c r="SJV125" s="191"/>
      <c r="SJW125" s="186"/>
      <c r="SJX125" s="186"/>
      <c r="SJY125" s="176"/>
      <c r="SJZ125" s="191"/>
      <c r="SKA125" s="186"/>
      <c r="SKB125" s="186"/>
      <c r="SKC125" s="176"/>
      <c r="SKD125" s="191"/>
      <c r="SKE125" s="186"/>
      <c r="SKF125" s="186"/>
      <c r="SKG125" s="176"/>
      <c r="SKH125" s="191"/>
      <c r="SKI125" s="186"/>
      <c r="SKJ125" s="186"/>
      <c r="SKK125" s="176"/>
      <c r="SKL125" s="191"/>
      <c r="SKM125" s="186"/>
      <c r="SKN125" s="186"/>
      <c r="SKO125" s="176"/>
      <c r="SKP125" s="191"/>
      <c r="SKQ125" s="186"/>
      <c r="SKR125" s="186"/>
      <c r="SKS125" s="176"/>
      <c r="SKT125" s="191"/>
      <c r="SKU125" s="186"/>
      <c r="SKV125" s="186"/>
      <c r="SKW125" s="176"/>
      <c r="SKX125" s="191"/>
      <c r="SKY125" s="186"/>
      <c r="SKZ125" s="186"/>
      <c r="SLA125" s="176"/>
      <c r="SLB125" s="191"/>
      <c r="SLC125" s="186"/>
      <c r="SLD125" s="186"/>
      <c r="SLE125" s="176"/>
      <c r="SLF125" s="191"/>
      <c r="SLG125" s="186"/>
      <c r="SLH125" s="186"/>
      <c r="SLI125" s="176"/>
      <c r="SLJ125" s="191"/>
      <c r="SLK125" s="186"/>
      <c r="SLL125" s="186"/>
      <c r="SLM125" s="176"/>
      <c r="SLN125" s="191"/>
      <c r="SLO125" s="186"/>
      <c r="SLP125" s="186"/>
      <c r="SLQ125" s="176"/>
      <c r="SLR125" s="191"/>
      <c r="SLS125" s="186"/>
      <c r="SLT125" s="186"/>
      <c r="SLU125" s="176"/>
      <c r="SLV125" s="191"/>
      <c r="SLW125" s="186"/>
      <c r="SLX125" s="186"/>
      <c r="SLY125" s="176"/>
      <c r="SLZ125" s="191"/>
      <c r="SMA125" s="186"/>
      <c r="SMB125" s="186"/>
      <c r="SMC125" s="176"/>
      <c r="SMD125" s="191"/>
      <c r="SME125" s="186"/>
      <c r="SMF125" s="186"/>
      <c r="SMG125" s="176"/>
      <c r="SMH125" s="191"/>
      <c r="SMI125" s="186"/>
      <c r="SMJ125" s="186"/>
      <c r="SMK125" s="176"/>
      <c r="SML125" s="191"/>
      <c r="SMM125" s="186"/>
      <c r="SMN125" s="186"/>
      <c r="SMO125" s="176"/>
      <c r="SMP125" s="191"/>
      <c r="SMQ125" s="186"/>
      <c r="SMR125" s="186"/>
      <c r="SMS125" s="176"/>
      <c r="SMT125" s="191"/>
      <c r="SMU125" s="186"/>
      <c r="SMV125" s="186"/>
      <c r="SMW125" s="176"/>
      <c r="SMX125" s="191"/>
      <c r="SMY125" s="186"/>
      <c r="SMZ125" s="186"/>
      <c r="SNA125" s="176"/>
      <c r="SNB125" s="191"/>
      <c r="SNC125" s="186"/>
      <c r="SND125" s="186"/>
      <c r="SNE125" s="176"/>
      <c r="SNF125" s="191"/>
      <c r="SNG125" s="186"/>
      <c r="SNH125" s="186"/>
      <c r="SNI125" s="176"/>
      <c r="SNJ125" s="191"/>
      <c r="SNK125" s="186"/>
      <c r="SNL125" s="186"/>
      <c r="SNM125" s="176"/>
      <c r="SNN125" s="191"/>
      <c r="SNO125" s="186"/>
      <c r="SNP125" s="186"/>
      <c r="SNQ125" s="176"/>
      <c r="SNR125" s="191"/>
      <c r="SNS125" s="186"/>
      <c r="SNT125" s="186"/>
      <c r="SNU125" s="176"/>
      <c r="SNV125" s="191"/>
      <c r="SNW125" s="186"/>
      <c r="SNX125" s="186"/>
      <c r="SNY125" s="176"/>
      <c r="SNZ125" s="191"/>
      <c r="SOA125" s="186"/>
      <c r="SOB125" s="186"/>
      <c r="SOC125" s="176"/>
      <c r="SOD125" s="191"/>
      <c r="SOE125" s="186"/>
      <c r="SOF125" s="186"/>
      <c r="SOG125" s="176"/>
      <c r="SOH125" s="191"/>
      <c r="SOI125" s="186"/>
      <c r="SOJ125" s="186"/>
      <c r="SOK125" s="176"/>
      <c r="SOL125" s="191"/>
      <c r="SOM125" s="186"/>
      <c r="SON125" s="186"/>
      <c r="SOO125" s="176"/>
      <c r="SOP125" s="191"/>
      <c r="SOQ125" s="186"/>
      <c r="SOR125" s="186"/>
      <c r="SOS125" s="176"/>
      <c r="SOT125" s="191"/>
      <c r="SOU125" s="186"/>
      <c r="SOV125" s="186"/>
      <c r="SOW125" s="176"/>
      <c r="SOX125" s="191"/>
      <c r="SOY125" s="186"/>
      <c r="SOZ125" s="186"/>
      <c r="SPA125" s="176"/>
      <c r="SPB125" s="191"/>
      <c r="SPC125" s="186"/>
      <c r="SPD125" s="186"/>
      <c r="SPE125" s="176"/>
      <c r="SPF125" s="191"/>
      <c r="SPG125" s="186"/>
      <c r="SPH125" s="186"/>
      <c r="SPI125" s="176"/>
      <c r="SPJ125" s="191"/>
      <c r="SPK125" s="186"/>
      <c r="SPL125" s="186"/>
      <c r="SPM125" s="176"/>
      <c r="SPN125" s="191"/>
      <c r="SPO125" s="186"/>
      <c r="SPP125" s="186"/>
      <c r="SPQ125" s="176"/>
      <c r="SPR125" s="191"/>
      <c r="SPS125" s="186"/>
      <c r="SPT125" s="186"/>
      <c r="SPU125" s="176"/>
      <c r="SPV125" s="191"/>
      <c r="SPW125" s="186"/>
      <c r="SPX125" s="186"/>
      <c r="SPY125" s="176"/>
      <c r="SPZ125" s="191"/>
      <c r="SQA125" s="186"/>
      <c r="SQB125" s="186"/>
      <c r="SQC125" s="176"/>
      <c r="SQD125" s="191"/>
      <c r="SQE125" s="186"/>
      <c r="SQF125" s="186"/>
      <c r="SQG125" s="176"/>
      <c r="SQH125" s="191"/>
      <c r="SQI125" s="186"/>
      <c r="SQJ125" s="186"/>
      <c r="SQK125" s="176"/>
      <c r="SQL125" s="191"/>
      <c r="SQM125" s="186"/>
      <c r="SQN125" s="186"/>
      <c r="SQO125" s="176"/>
      <c r="SQP125" s="191"/>
      <c r="SQQ125" s="186"/>
      <c r="SQR125" s="186"/>
      <c r="SQS125" s="176"/>
      <c r="SQT125" s="191"/>
      <c r="SQU125" s="186"/>
      <c r="SQV125" s="186"/>
      <c r="SQW125" s="176"/>
      <c r="SQX125" s="191"/>
      <c r="SQY125" s="186"/>
      <c r="SQZ125" s="186"/>
      <c r="SRA125" s="176"/>
      <c r="SRB125" s="191"/>
      <c r="SRC125" s="186"/>
      <c r="SRD125" s="186"/>
      <c r="SRE125" s="176"/>
      <c r="SRF125" s="191"/>
      <c r="SRG125" s="186"/>
      <c r="SRH125" s="186"/>
      <c r="SRI125" s="176"/>
      <c r="SRJ125" s="191"/>
      <c r="SRK125" s="186"/>
      <c r="SRL125" s="186"/>
      <c r="SRM125" s="176"/>
      <c r="SRN125" s="191"/>
      <c r="SRO125" s="186"/>
      <c r="SRP125" s="186"/>
      <c r="SRQ125" s="176"/>
      <c r="SRR125" s="191"/>
      <c r="SRS125" s="186"/>
      <c r="SRT125" s="186"/>
      <c r="SRU125" s="176"/>
      <c r="SRV125" s="191"/>
      <c r="SRW125" s="186"/>
      <c r="SRX125" s="186"/>
      <c r="SRY125" s="176"/>
      <c r="SRZ125" s="191"/>
      <c r="SSA125" s="186"/>
      <c r="SSB125" s="186"/>
      <c r="SSC125" s="176"/>
      <c r="SSD125" s="191"/>
      <c r="SSE125" s="186"/>
      <c r="SSF125" s="186"/>
      <c r="SSG125" s="176"/>
      <c r="SSH125" s="191"/>
      <c r="SSI125" s="186"/>
      <c r="SSJ125" s="186"/>
      <c r="SSK125" s="176"/>
      <c r="SSL125" s="191"/>
      <c r="SSM125" s="186"/>
      <c r="SSN125" s="186"/>
      <c r="SSO125" s="176"/>
      <c r="SSP125" s="191"/>
      <c r="SSQ125" s="186"/>
      <c r="SSR125" s="186"/>
      <c r="SSS125" s="176"/>
      <c r="SST125" s="191"/>
      <c r="SSU125" s="186"/>
      <c r="SSV125" s="186"/>
      <c r="SSW125" s="176"/>
      <c r="SSX125" s="191"/>
      <c r="SSY125" s="186"/>
      <c r="SSZ125" s="186"/>
      <c r="STA125" s="176"/>
      <c r="STB125" s="191"/>
      <c r="STC125" s="186"/>
      <c r="STD125" s="186"/>
      <c r="STE125" s="176"/>
      <c r="STF125" s="191"/>
      <c r="STG125" s="186"/>
      <c r="STH125" s="186"/>
      <c r="STI125" s="176"/>
      <c r="STJ125" s="191"/>
      <c r="STK125" s="186"/>
      <c r="STL125" s="186"/>
      <c r="STM125" s="176"/>
      <c r="STN125" s="191"/>
      <c r="STO125" s="186"/>
      <c r="STP125" s="186"/>
      <c r="STQ125" s="176"/>
      <c r="STR125" s="191"/>
      <c r="STS125" s="186"/>
      <c r="STT125" s="186"/>
      <c r="STU125" s="176"/>
      <c r="STV125" s="191"/>
      <c r="STW125" s="186"/>
      <c r="STX125" s="186"/>
      <c r="STY125" s="176"/>
      <c r="STZ125" s="191"/>
      <c r="SUA125" s="186"/>
      <c r="SUB125" s="186"/>
      <c r="SUC125" s="176"/>
      <c r="SUD125" s="191"/>
      <c r="SUE125" s="186"/>
      <c r="SUF125" s="186"/>
      <c r="SUG125" s="176"/>
      <c r="SUH125" s="191"/>
      <c r="SUI125" s="186"/>
      <c r="SUJ125" s="186"/>
      <c r="SUK125" s="176"/>
      <c r="SUL125" s="191"/>
      <c r="SUM125" s="186"/>
      <c r="SUN125" s="186"/>
      <c r="SUO125" s="176"/>
      <c r="SUP125" s="191"/>
      <c r="SUQ125" s="186"/>
      <c r="SUR125" s="186"/>
      <c r="SUS125" s="176"/>
      <c r="SUT125" s="191"/>
      <c r="SUU125" s="186"/>
      <c r="SUV125" s="186"/>
      <c r="SUW125" s="176"/>
      <c r="SUX125" s="191"/>
      <c r="SUY125" s="186"/>
      <c r="SUZ125" s="186"/>
      <c r="SVA125" s="176"/>
      <c r="SVB125" s="191"/>
      <c r="SVC125" s="186"/>
      <c r="SVD125" s="186"/>
      <c r="SVE125" s="176"/>
      <c r="SVF125" s="191"/>
      <c r="SVG125" s="186"/>
      <c r="SVH125" s="186"/>
      <c r="SVI125" s="176"/>
      <c r="SVJ125" s="191"/>
      <c r="SVK125" s="186"/>
      <c r="SVL125" s="186"/>
      <c r="SVM125" s="176"/>
      <c r="SVN125" s="191"/>
      <c r="SVO125" s="186"/>
      <c r="SVP125" s="186"/>
      <c r="SVQ125" s="176"/>
      <c r="SVR125" s="191"/>
      <c r="SVS125" s="186"/>
      <c r="SVT125" s="186"/>
      <c r="SVU125" s="176"/>
      <c r="SVV125" s="191"/>
      <c r="SVW125" s="186"/>
      <c r="SVX125" s="186"/>
      <c r="SVY125" s="176"/>
      <c r="SVZ125" s="191"/>
      <c r="SWA125" s="186"/>
      <c r="SWB125" s="186"/>
      <c r="SWC125" s="176"/>
      <c r="SWD125" s="191"/>
      <c r="SWE125" s="186"/>
      <c r="SWF125" s="186"/>
      <c r="SWG125" s="176"/>
      <c r="SWH125" s="191"/>
      <c r="SWI125" s="186"/>
      <c r="SWJ125" s="186"/>
      <c r="SWK125" s="176"/>
      <c r="SWL125" s="191"/>
      <c r="SWM125" s="186"/>
      <c r="SWN125" s="186"/>
      <c r="SWO125" s="176"/>
      <c r="SWP125" s="191"/>
      <c r="SWQ125" s="186"/>
      <c r="SWR125" s="186"/>
      <c r="SWS125" s="176"/>
      <c r="SWT125" s="191"/>
      <c r="SWU125" s="186"/>
      <c r="SWV125" s="186"/>
      <c r="SWW125" s="176"/>
      <c r="SWX125" s="191"/>
      <c r="SWY125" s="186"/>
      <c r="SWZ125" s="186"/>
      <c r="SXA125" s="176"/>
      <c r="SXB125" s="191"/>
      <c r="SXC125" s="186"/>
      <c r="SXD125" s="186"/>
      <c r="SXE125" s="176"/>
      <c r="SXF125" s="191"/>
      <c r="SXG125" s="186"/>
      <c r="SXH125" s="186"/>
      <c r="SXI125" s="176"/>
      <c r="SXJ125" s="191"/>
      <c r="SXK125" s="186"/>
      <c r="SXL125" s="186"/>
      <c r="SXM125" s="176"/>
      <c r="SXN125" s="191"/>
      <c r="SXO125" s="186"/>
      <c r="SXP125" s="186"/>
      <c r="SXQ125" s="176"/>
      <c r="SXR125" s="191"/>
      <c r="SXS125" s="186"/>
      <c r="SXT125" s="186"/>
      <c r="SXU125" s="176"/>
      <c r="SXV125" s="191"/>
      <c r="SXW125" s="186"/>
      <c r="SXX125" s="186"/>
      <c r="SXY125" s="176"/>
      <c r="SXZ125" s="191"/>
      <c r="SYA125" s="186"/>
      <c r="SYB125" s="186"/>
      <c r="SYC125" s="176"/>
      <c r="SYD125" s="191"/>
      <c r="SYE125" s="186"/>
      <c r="SYF125" s="186"/>
      <c r="SYG125" s="176"/>
      <c r="SYH125" s="191"/>
      <c r="SYI125" s="186"/>
      <c r="SYJ125" s="186"/>
      <c r="SYK125" s="176"/>
      <c r="SYL125" s="191"/>
      <c r="SYM125" s="186"/>
      <c r="SYN125" s="186"/>
      <c r="SYO125" s="176"/>
      <c r="SYP125" s="191"/>
      <c r="SYQ125" s="186"/>
      <c r="SYR125" s="186"/>
      <c r="SYS125" s="176"/>
      <c r="SYT125" s="191"/>
      <c r="SYU125" s="186"/>
      <c r="SYV125" s="186"/>
      <c r="SYW125" s="176"/>
      <c r="SYX125" s="191"/>
      <c r="SYY125" s="186"/>
      <c r="SYZ125" s="186"/>
      <c r="SZA125" s="176"/>
      <c r="SZB125" s="191"/>
      <c r="SZC125" s="186"/>
      <c r="SZD125" s="186"/>
      <c r="SZE125" s="176"/>
      <c r="SZF125" s="191"/>
      <c r="SZG125" s="186"/>
      <c r="SZH125" s="186"/>
      <c r="SZI125" s="176"/>
      <c r="SZJ125" s="191"/>
      <c r="SZK125" s="186"/>
      <c r="SZL125" s="186"/>
      <c r="SZM125" s="176"/>
      <c r="SZN125" s="191"/>
      <c r="SZO125" s="186"/>
      <c r="SZP125" s="186"/>
      <c r="SZQ125" s="176"/>
      <c r="SZR125" s="191"/>
      <c r="SZS125" s="186"/>
      <c r="SZT125" s="186"/>
      <c r="SZU125" s="176"/>
      <c r="SZV125" s="191"/>
      <c r="SZW125" s="186"/>
      <c r="SZX125" s="186"/>
      <c r="SZY125" s="176"/>
      <c r="SZZ125" s="191"/>
      <c r="TAA125" s="186"/>
      <c r="TAB125" s="186"/>
      <c r="TAC125" s="176"/>
      <c r="TAD125" s="191"/>
      <c r="TAE125" s="186"/>
      <c r="TAF125" s="186"/>
      <c r="TAG125" s="176"/>
      <c r="TAH125" s="191"/>
      <c r="TAI125" s="186"/>
      <c r="TAJ125" s="186"/>
      <c r="TAK125" s="176"/>
      <c r="TAL125" s="191"/>
      <c r="TAM125" s="186"/>
      <c r="TAN125" s="186"/>
      <c r="TAO125" s="176"/>
      <c r="TAP125" s="191"/>
      <c r="TAQ125" s="186"/>
      <c r="TAR125" s="186"/>
      <c r="TAS125" s="176"/>
      <c r="TAT125" s="191"/>
      <c r="TAU125" s="186"/>
      <c r="TAV125" s="186"/>
      <c r="TAW125" s="176"/>
      <c r="TAX125" s="191"/>
      <c r="TAY125" s="186"/>
      <c r="TAZ125" s="186"/>
      <c r="TBA125" s="176"/>
      <c r="TBB125" s="191"/>
      <c r="TBC125" s="186"/>
      <c r="TBD125" s="186"/>
      <c r="TBE125" s="176"/>
      <c r="TBF125" s="191"/>
      <c r="TBG125" s="186"/>
      <c r="TBH125" s="186"/>
      <c r="TBI125" s="176"/>
      <c r="TBJ125" s="191"/>
      <c r="TBK125" s="186"/>
      <c r="TBL125" s="186"/>
      <c r="TBM125" s="176"/>
      <c r="TBN125" s="191"/>
      <c r="TBO125" s="186"/>
      <c r="TBP125" s="186"/>
      <c r="TBQ125" s="176"/>
      <c r="TBR125" s="191"/>
      <c r="TBS125" s="186"/>
      <c r="TBT125" s="186"/>
      <c r="TBU125" s="176"/>
      <c r="TBV125" s="191"/>
      <c r="TBW125" s="186"/>
      <c r="TBX125" s="186"/>
      <c r="TBY125" s="176"/>
      <c r="TBZ125" s="191"/>
      <c r="TCA125" s="186"/>
      <c r="TCB125" s="186"/>
      <c r="TCC125" s="176"/>
      <c r="TCD125" s="191"/>
      <c r="TCE125" s="186"/>
      <c r="TCF125" s="186"/>
      <c r="TCG125" s="176"/>
      <c r="TCH125" s="191"/>
      <c r="TCI125" s="186"/>
      <c r="TCJ125" s="186"/>
      <c r="TCK125" s="176"/>
      <c r="TCL125" s="191"/>
      <c r="TCM125" s="186"/>
      <c r="TCN125" s="186"/>
      <c r="TCO125" s="176"/>
      <c r="TCP125" s="191"/>
      <c r="TCQ125" s="186"/>
      <c r="TCR125" s="186"/>
      <c r="TCS125" s="176"/>
      <c r="TCT125" s="191"/>
      <c r="TCU125" s="186"/>
      <c r="TCV125" s="186"/>
      <c r="TCW125" s="176"/>
      <c r="TCX125" s="191"/>
      <c r="TCY125" s="186"/>
      <c r="TCZ125" s="186"/>
      <c r="TDA125" s="176"/>
      <c r="TDB125" s="191"/>
      <c r="TDC125" s="186"/>
      <c r="TDD125" s="186"/>
      <c r="TDE125" s="176"/>
      <c r="TDF125" s="191"/>
      <c r="TDG125" s="186"/>
      <c r="TDH125" s="186"/>
      <c r="TDI125" s="176"/>
      <c r="TDJ125" s="191"/>
      <c r="TDK125" s="186"/>
      <c r="TDL125" s="186"/>
      <c r="TDM125" s="176"/>
      <c r="TDN125" s="191"/>
      <c r="TDO125" s="186"/>
      <c r="TDP125" s="186"/>
      <c r="TDQ125" s="176"/>
      <c r="TDR125" s="191"/>
      <c r="TDS125" s="186"/>
      <c r="TDT125" s="186"/>
      <c r="TDU125" s="176"/>
      <c r="TDV125" s="191"/>
      <c r="TDW125" s="186"/>
      <c r="TDX125" s="186"/>
      <c r="TDY125" s="176"/>
      <c r="TDZ125" s="191"/>
      <c r="TEA125" s="186"/>
      <c r="TEB125" s="186"/>
      <c r="TEC125" s="176"/>
      <c r="TED125" s="191"/>
      <c r="TEE125" s="186"/>
      <c r="TEF125" s="186"/>
      <c r="TEG125" s="176"/>
      <c r="TEH125" s="191"/>
      <c r="TEI125" s="186"/>
      <c r="TEJ125" s="186"/>
      <c r="TEK125" s="176"/>
      <c r="TEL125" s="191"/>
      <c r="TEM125" s="186"/>
      <c r="TEN125" s="186"/>
      <c r="TEO125" s="176"/>
      <c r="TEP125" s="191"/>
      <c r="TEQ125" s="186"/>
      <c r="TER125" s="186"/>
      <c r="TES125" s="176"/>
      <c r="TET125" s="191"/>
      <c r="TEU125" s="186"/>
      <c r="TEV125" s="186"/>
      <c r="TEW125" s="176"/>
      <c r="TEX125" s="191"/>
      <c r="TEY125" s="186"/>
      <c r="TEZ125" s="186"/>
      <c r="TFA125" s="176"/>
      <c r="TFB125" s="191"/>
      <c r="TFC125" s="186"/>
      <c r="TFD125" s="186"/>
      <c r="TFE125" s="176"/>
      <c r="TFF125" s="191"/>
      <c r="TFG125" s="186"/>
      <c r="TFH125" s="186"/>
      <c r="TFI125" s="176"/>
      <c r="TFJ125" s="191"/>
      <c r="TFK125" s="186"/>
      <c r="TFL125" s="186"/>
      <c r="TFM125" s="176"/>
      <c r="TFN125" s="191"/>
      <c r="TFO125" s="186"/>
      <c r="TFP125" s="186"/>
      <c r="TFQ125" s="176"/>
      <c r="TFR125" s="191"/>
      <c r="TFS125" s="186"/>
      <c r="TFT125" s="186"/>
      <c r="TFU125" s="176"/>
      <c r="TFV125" s="191"/>
      <c r="TFW125" s="186"/>
      <c r="TFX125" s="186"/>
      <c r="TFY125" s="176"/>
      <c r="TFZ125" s="191"/>
      <c r="TGA125" s="186"/>
      <c r="TGB125" s="186"/>
      <c r="TGC125" s="176"/>
      <c r="TGD125" s="191"/>
      <c r="TGE125" s="186"/>
      <c r="TGF125" s="186"/>
      <c r="TGG125" s="176"/>
      <c r="TGH125" s="191"/>
      <c r="TGI125" s="186"/>
      <c r="TGJ125" s="186"/>
      <c r="TGK125" s="176"/>
      <c r="TGL125" s="191"/>
      <c r="TGM125" s="186"/>
      <c r="TGN125" s="186"/>
      <c r="TGO125" s="176"/>
      <c r="TGP125" s="191"/>
      <c r="TGQ125" s="186"/>
      <c r="TGR125" s="186"/>
      <c r="TGS125" s="176"/>
      <c r="TGT125" s="191"/>
      <c r="TGU125" s="186"/>
      <c r="TGV125" s="186"/>
      <c r="TGW125" s="176"/>
      <c r="TGX125" s="191"/>
      <c r="TGY125" s="186"/>
      <c r="TGZ125" s="186"/>
      <c r="THA125" s="176"/>
      <c r="THB125" s="191"/>
      <c r="THC125" s="186"/>
      <c r="THD125" s="186"/>
      <c r="THE125" s="176"/>
      <c r="THF125" s="191"/>
      <c r="THG125" s="186"/>
      <c r="THH125" s="186"/>
      <c r="THI125" s="176"/>
      <c r="THJ125" s="191"/>
      <c r="THK125" s="186"/>
      <c r="THL125" s="186"/>
      <c r="THM125" s="176"/>
      <c r="THN125" s="191"/>
      <c r="THO125" s="186"/>
      <c r="THP125" s="186"/>
      <c r="THQ125" s="176"/>
      <c r="THR125" s="191"/>
      <c r="THS125" s="186"/>
      <c r="THT125" s="186"/>
      <c r="THU125" s="176"/>
      <c r="THV125" s="191"/>
      <c r="THW125" s="186"/>
      <c r="THX125" s="186"/>
      <c r="THY125" s="176"/>
      <c r="THZ125" s="191"/>
      <c r="TIA125" s="186"/>
      <c r="TIB125" s="186"/>
      <c r="TIC125" s="176"/>
      <c r="TID125" s="191"/>
      <c r="TIE125" s="186"/>
      <c r="TIF125" s="186"/>
      <c r="TIG125" s="176"/>
      <c r="TIH125" s="191"/>
      <c r="TII125" s="186"/>
      <c r="TIJ125" s="186"/>
      <c r="TIK125" s="176"/>
      <c r="TIL125" s="191"/>
      <c r="TIM125" s="186"/>
      <c r="TIN125" s="186"/>
      <c r="TIO125" s="176"/>
      <c r="TIP125" s="191"/>
      <c r="TIQ125" s="186"/>
      <c r="TIR125" s="186"/>
      <c r="TIS125" s="176"/>
      <c r="TIT125" s="191"/>
      <c r="TIU125" s="186"/>
      <c r="TIV125" s="186"/>
      <c r="TIW125" s="176"/>
      <c r="TIX125" s="191"/>
      <c r="TIY125" s="186"/>
      <c r="TIZ125" s="186"/>
      <c r="TJA125" s="176"/>
      <c r="TJB125" s="191"/>
      <c r="TJC125" s="186"/>
      <c r="TJD125" s="186"/>
      <c r="TJE125" s="176"/>
      <c r="TJF125" s="191"/>
      <c r="TJG125" s="186"/>
      <c r="TJH125" s="186"/>
      <c r="TJI125" s="176"/>
      <c r="TJJ125" s="191"/>
      <c r="TJK125" s="186"/>
      <c r="TJL125" s="186"/>
      <c r="TJM125" s="176"/>
      <c r="TJN125" s="191"/>
      <c r="TJO125" s="186"/>
      <c r="TJP125" s="186"/>
      <c r="TJQ125" s="176"/>
      <c r="TJR125" s="191"/>
      <c r="TJS125" s="186"/>
      <c r="TJT125" s="186"/>
      <c r="TJU125" s="176"/>
      <c r="TJV125" s="191"/>
      <c r="TJW125" s="186"/>
      <c r="TJX125" s="186"/>
      <c r="TJY125" s="176"/>
      <c r="TJZ125" s="191"/>
      <c r="TKA125" s="186"/>
      <c r="TKB125" s="186"/>
      <c r="TKC125" s="176"/>
      <c r="TKD125" s="191"/>
      <c r="TKE125" s="186"/>
      <c r="TKF125" s="186"/>
      <c r="TKG125" s="176"/>
      <c r="TKH125" s="191"/>
      <c r="TKI125" s="186"/>
      <c r="TKJ125" s="186"/>
      <c r="TKK125" s="176"/>
      <c r="TKL125" s="191"/>
      <c r="TKM125" s="186"/>
      <c r="TKN125" s="186"/>
      <c r="TKO125" s="176"/>
      <c r="TKP125" s="191"/>
      <c r="TKQ125" s="186"/>
      <c r="TKR125" s="186"/>
      <c r="TKS125" s="176"/>
      <c r="TKT125" s="191"/>
      <c r="TKU125" s="186"/>
      <c r="TKV125" s="186"/>
      <c r="TKW125" s="176"/>
      <c r="TKX125" s="191"/>
      <c r="TKY125" s="186"/>
      <c r="TKZ125" s="186"/>
      <c r="TLA125" s="176"/>
      <c r="TLB125" s="191"/>
      <c r="TLC125" s="186"/>
      <c r="TLD125" s="186"/>
      <c r="TLE125" s="176"/>
      <c r="TLF125" s="191"/>
      <c r="TLG125" s="186"/>
      <c r="TLH125" s="186"/>
      <c r="TLI125" s="176"/>
      <c r="TLJ125" s="191"/>
      <c r="TLK125" s="186"/>
      <c r="TLL125" s="186"/>
      <c r="TLM125" s="176"/>
      <c r="TLN125" s="191"/>
      <c r="TLO125" s="186"/>
      <c r="TLP125" s="186"/>
      <c r="TLQ125" s="176"/>
      <c r="TLR125" s="191"/>
      <c r="TLS125" s="186"/>
      <c r="TLT125" s="186"/>
      <c r="TLU125" s="176"/>
      <c r="TLV125" s="191"/>
      <c r="TLW125" s="186"/>
      <c r="TLX125" s="186"/>
      <c r="TLY125" s="176"/>
      <c r="TLZ125" s="191"/>
      <c r="TMA125" s="186"/>
      <c r="TMB125" s="186"/>
      <c r="TMC125" s="176"/>
      <c r="TMD125" s="191"/>
      <c r="TME125" s="186"/>
      <c r="TMF125" s="186"/>
      <c r="TMG125" s="176"/>
      <c r="TMH125" s="191"/>
      <c r="TMI125" s="186"/>
      <c r="TMJ125" s="186"/>
      <c r="TMK125" s="176"/>
      <c r="TML125" s="191"/>
      <c r="TMM125" s="186"/>
      <c r="TMN125" s="186"/>
      <c r="TMO125" s="176"/>
      <c r="TMP125" s="191"/>
      <c r="TMQ125" s="186"/>
      <c r="TMR125" s="186"/>
      <c r="TMS125" s="176"/>
      <c r="TMT125" s="191"/>
      <c r="TMU125" s="186"/>
      <c r="TMV125" s="186"/>
      <c r="TMW125" s="176"/>
      <c r="TMX125" s="191"/>
      <c r="TMY125" s="186"/>
      <c r="TMZ125" s="186"/>
      <c r="TNA125" s="176"/>
      <c r="TNB125" s="191"/>
      <c r="TNC125" s="186"/>
      <c r="TND125" s="186"/>
      <c r="TNE125" s="176"/>
      <c r="TNF125" s="191"/>
      <c r="TNG125" s="186"/>
      <c r="TNH125" s="186"/>
      <c r="TNI125" s="176"/>
      <c r="TNJ125" s="191"/>
      <c r="TNK125" s="186"/>
      <c r="TNL125" s="186"/>
      <c r="TNM125" s="176"/>
      <c r="TNN125" s="191"/>
      <c r="TNO125" s="186"/>
      <c r="TNP125" s="186"/>
      <c r="TNQ125" s="176"/>
      <c r="TNR125" s="191"/>
      <c r="TNS125" s="186"/>
      <c r="TNT125" s="186"/>
      <c r="TNU125" s="176"/>
      <c r="TNV125" s="191"/>
      <c r="TNW125" s="186"/>
      <c r="TNX125" s="186"/>
      <c r="TNY125" s="176"/>
      <c r="TNZ125" s="191"/>
      <c r="TOA125" s="186"/>
      <c r="TOB125" s="186"/>
      <c r="TOC125" s="176"/>
      <c r="TOD125" s="191"/>
      <c r="TOE125" s="186"/>
      <c r="TOF125" s="186"/>
      <c r="TOG125" s="176"/>
      <c r="TOH125" s="191"/>
      <c r="TOI125" s="186"/>
      <c r="TOJ125" s="186"/>
      <c r="TOK125" s="176"/>
      <c r="TOL125" s="191"/>
      <c r="TOM125" s="186"/>
      <c r="TON125" s="186"/>
      <c r="TOO125" s="176"/>
      <c r="TOP125" s="191"/>
      <c r="TOQ125" s="186"/>
      <c r="TOR125" s="186"/>
      <c r="TOS125" s="176"/>
      <c r="TOT125" s="191"/>
      <c r="TOU125" s="186"/>
      <c r="TOV125" s="186"/>
      <c r="TOW125" s="176"/>
      <c r="TOX125" s="191"/>
      <c r="TOY125" s="186"/>
      <c r="TOZ125" s="186"/>
      <c r="TPA125" s="176"/>
      <c r="TPB125" s="191"/>
      <c r="TPC125" s="186"/>
      <c r="TPD125" s="186"/>
      <c r="TPE125" s="176"/>
      <c r="TPF125" s="191"/>
      <c r="TPG125" s="186"/>
      <c r="TPH125" s="186"/>
      <c r="TPI125" s="176"/>
      <c r="TPJ125" s="191"/>
      <c r="TPK125" s="186"/>
      <c r="TPL125" s="186"/>
      <c r="TPM125" s="176"/>
      <c r="TPN125" s="191"/>
      <c r="TPO125" s="186"/>
      <c r="TPP125" s="186"/>
      <c r="TPQ125" s="176"/>
      <c r="TPR125" s="191"/>
      <c r="TPS125" s="186"/>
      <c r="TPT125" s="186"/>
      <c r="TPU125" s="176"/>
      <c r="TPV125" s="191"/>
      <c r="TPW125" s="186"/>
      <c r="TPX125" s="186"/>
      <c r="TPY125" s="176"/>
      <c r="TPZ125" s="191"/>
      <c r="TQA125" s="186"/>
      <c r="TQB125" s="186"/>
      <c r="TQC125" s="176"/>
      <c r="TQD125" s="191"/>
      <c r="TQE125" s="186"/>
      <c r="TQF125" s="186"/>
      <c r="TQG125" s="176"/>
      <c r="TQH125" s="191"/>
      <c r="TQI125" s="186"/>
      <c r="TQJ125" s="186"/>
      <c r="TQK125" s="176"/>
      <c r="TQL125" s="191"/>
      <c r="TQM125" s="186"/>
      <c r="TQN125" s="186"/>
      <c r="TQO125" s="176"/>
      <c r="TQP125" s="191"/>
      <c r="TQQ125" s="186"/>
      <c r="TQR125" s="186"/>
      <c r="TQS125" s="176"/>
      <c r="TQT125" s="191"/>
      <c r="TQU125" s="186"/>
      <c r="TQV125" s="186"/>
      <c r="TQW125" s="176"/>
      <c r="TQX125" s="191"/>
      <c r="TQY125" s="186"/>
      <c r="TQZ125" s="186"/>
      <c r="TRA125" s="176"/>
      <c r="TRB125" s="191"/>
      <c r="TRC125" s="186"/>
      <c r="TRD125" s="186"/>
      <c r="TRE125" s="176"/>
      <c r="TRF125" s="191"/>
      <c r="TRG125" s="186"/>
      <c r="TRH125" s="186"/>
      <c r="TRI125" s="176"/>
      <c r="TRJ125" s="191"/>
      <c r="TRK125" s="186"/>
      <c r="TRL125" s="186"/>
      <c r="TRM125" s="176"/>
      <c r="TRN125" s="191"/>
      <c r="TRO125" s="186"/>
      <c r="TRP125" s="186"/>
      <c r="TRQ125" s="176"/>
      <c r="TRR125" s="191"/>
      <c r="TRS125" s="186"/>
      <c r="TRT125" s="186"/>
      <c r="TRU125" s="176"/>
      <c r="TRV125" s="191"/>
      <c r="TRW125" s="186"/>
      <c r="TRX125" s="186"/>
      <c r="TRY125" s="176"/>
      <c r="TRZ125" s="191"/>
      <c r="TSA125" s="186"/>
      <c r="TSB125" s="186"/>
      <c r="TSC125" s="176"/>
      <c r="TSD125" s="191"/>
      <c r="TSE125" s="186"/>
      <c r="TSF125" s="186"/>
      <c r="TSG125" s="176"/>
      <c r="TSH125" s="191"/>
      <c r="TSI125" s="186"/>
      <c r="TSJ125" s="186"/>
      <c r="TSK125" s="176"/>
      <c r="TSL125" s="191"/>
      <c r="TSM125" s="186"/>
      <c r="TSN125" s="186"/>
      <c r="TSO125" s="176"/>
      <c r="TSP125" s="191"/>
      <c r="TSQ125" s="186"/>
      <c r="TSR125" s="186"/>
      <c r="TSS125" s="176"/>
      <c r="TST125" s="191"/>
      <c r="TSU125" s="186"/>
      <c r="TSV125" s="186"/>
      <c r="TSW125" s="176"/>
      <c r="TSX125" s="191"/>
      <c r="TSY125" s="186"/>
      <c r="TSZ125" s="186"/>
      <c r="TTA125" s="176"/>
      <c r="TTB125" s="191"/>
      <c r="TTC125" s="186"/>
      <c r="TTD125" s="186"/>
      <c r="TTE125" s="176"/>
      <c r="TTF125" s="191"/>
      <c r="TTG125" s="186"/>
      <c r="TTH125" s="186"/>
      <c r="TTI125" s="176"/>
      <c r="TTJ125" s="191"/>
      <c r="TTK125" s="186"/>
      <c r="TTL125" s="186"/>
      <c r="TTM125" s="176"/>
      <c r="TTN125" s="191"/>
      <c r="TTO125" s="186"/>
      <c r="TTP125" s="186"/>
      <c r="TTQ125" s="176"/>
      <c r="TTR125" s="191"/>
      <c r="TTS125" s="186"/>
      <c r="TTT125" s="186"/>
      <c r="TTU125" s="176"/>
      <c r="TTV125" s="191"/>
      <c r="TTW125" s="186"/>
      <c r="TTX125" s="186"/>
      <c r="TTY125" s="176"/>
      <c r="TTZ125" s="191"/>
      <c r="TUA125" s="186"/>
      <c r="TUB125" s="186"/>
      <c r="TUC125" s="176"/>
      <c r="TUD125" s="191"/>
      <c r="TUE125" s="186"/>
      <c r="TUF125" s="186"/>
      <c r="TUG125" s="176"/>
      <c r="TUH125" s="191"/>
      <c r="TUI125" s="186"/>
      <c r="TUJ125" s="186"/>
      <c r="TUK125" s="176"/>
      <c r="TUL125" s="191"/>
      <c r="TUM125" s="186"/>
      <c r="TUN125" s="186"/>
      <c r="TUO125" s="176"/>
      <c r="TUP125" s="191"/>
      <c r="TUQ125" s="186"/>
      <c r="TUR125" s="186"/>
      <c r="TUS125" s="176"/>
      <c r="TUT125" s="191"/>
      <c r="TUU125" s="186"/>
      <c r="TUV125" s="186"/>
      <c r="TUW125" s="176"/>
      <c r="TUX125" s="191"/>
      <c r="TUY125" s="186"/>
      <c r="TUZ125" s="186"/>
      <c r="TVA125" s="176"/>
      <c r="TVB125" s="191"/>
      <c r="TVC125" s="186"/>
      <c r="TVD125" s="186"/>
      <c r="TVE125" s="176"/>
      <c r="TVF125" s="191"/>
      <c r="TVG125" s="186"/>
      <c r="TVH125" s="186"/>
      <c r="TVI125" s="176"/>
      <c r="TVJ125" s="191"/>
      <c r="TVK125" s="186"/>
      <c r="TVL125" s="186"/>
      <c r="TVM125" s="176"/>
      <c r="TVN125" s="191"/>
      <c r="TVO125" s="186"/>
      <c r="TVP125" s="186"/>
      <c r="TVQ125" s="176"/>
      <c r="TVR125" s="191"/>
      <c r="TVS125" s="186"/>
      <c r="TVT125" s="186"/>
      <c r="TVU125" s="176"/>
      <c r="TVV125" s="191"/>
      <c r="TVW125" s="186"/>
      <c r="TVX125" s="186"/>
      <c r="TVY125" s="176"/>
      <c r="TVZ125" s="191"/>
      <c r="TWA125" s="186"/>
      <c r="TWB125" s="186"/>
      <c r="TWC125" s="176"/>
      <c r="TWD125" s="191"/>
      <c r="TWE125" s="186"/>
      <c r="TWF125" s="186"/>
      <c r="TWG125" s="176"/>
      <c r="TWH125" s="191"/>
      <c r="TWI125" s="186"/>
      <c r="TWJ125" s="186"/>
      <c r="TWK125" s="176"/>
      <c r="TWL125" s="191"/>
      <c r="TWM125" s="186"/>
      <c r="TWN125" s="186"/>
      <c r="TWO125" s="176"/>
      <c r="TWP125" s="191"/>
      <c r="TWQ125" s="186"/>
      <c r="TWR125" s="186"/>
      <c r="TWS125" s="176"/>
      <c r="TWT125" s="191"/>
      <c r="TWU125" s="186"/>
      <c r="TWV125" s="186"/>
      <c r="TWW125" s="176"/>
      <c r="TWX125" s="191"/>
      <c r="TWY125" s="186"/>
      <c r="TWZ125" s="186"/>
      <c r="TXA125" s="176"/>
      <c r="TXB125" s="191"/>
      <c r="TXC125" s="186"/>
      <c r="TXD125" s="186"/>
      <c r="TXE125" s="176"/>
      <c r="TXF125" s="191"/>
      <c r="TXG125" s="186"/>
      <c r="TXH125" s="186"/>
      <c r="TXI125" s="176"/>
      <c r="TXJ125" s="191"/>
      <c r="TXK125" s="186"/>
      <c r="TXL125" s="186"/>
      <c r="TXM125" s="176"/>
      <c r="TXN125" s="191"/>
      <c r="TXO125" s="186"/>
      <c r="TXP125" s="186"/>
      <c r="TXQ125" s="176"/>
      <c r="TXR125" s="191"/>
      <c r="TXS125" s="186"/>
      <c r="TXT125" s="186"/>
      <c r="TXU125" s="176"/>
      <c r="TXV125" s="191"/>
      <c r="TXW125" s="186"/>
      <c r="TXX125" s="186"/>
      <c r="TXY125" s="176"/>
      <c r="TXZ125" s="191"/>
      <c r="TYA125" s="186"/>
      <c r="TYB125" s="186"/>
      <c r="TYC125" s="176"/>
      <c r="TYD125" s="191"/>
      <c r="TYE125" s="186"/>
      <c r="TYF125" s="186"/>
      <c r="TYG125" s="176"/>
      <c r="TYH125" s="191"/>
      <c r="TYI125" s="186"/>
      <c r="TYJ125" s="186"/>
      <c r="TYK125" s="176"/>
      <c r="TYL125" s="191"/>
      <c r="TYM125" s="186"/>
      <c r="TYN125" s="186"/>
      <c r="TYO125" s="176"/>
      <c r="TYP125" s="191"/>
      <c r="TYQ125" s="186"/>
      <c r="TYR125" s="186"/>
      <c r="TYS125" s="176"/>
      <c r="TYT125" s="191"/>
      <c r="TYU125" s="186"/>
      <c r="TYV125" s="186"/>
      <c r="TYW125" s="176"/>
      <c r="TYX125" s="191"/>
      <c r="TYY125" s="186"/>
      <c r="TYZ125" s="186"/>
      <c r="TZA125" s="176"/>
      <c r="TZB125" s="191"/>
      <c r="TZC125" s="186"/>
      <c r="TZD125" s="186"/>
      <c r="TZE125" s="176"/>
      <c r="TZF125" s="191"/>
      <c r="TZG125" s="186"/>
      <c r="TZH125" s="186"/>
      <c r="TZI125" s="176"/>
      <c r="TZJ125" s="191"/>
      <c r="TZK125" s="186"/>
      <c r="TZL125" s="186"/>
      <c r="TZM125" s="176"/>
      <c r="TZN125" s="191"/>
      <c r="TZO125" s="186"/>
      <c r="TZP125" s="186"/>
      <c r="TZQ125" s="176"/>
      <c r="TZR125" s="191"/>
      <c r="TZS125" s="186"/>
      <c r="TZT125" s="186"/>
      <c r="TZU125" s="176"/>
      <c r="TZV125" s="191"/>
      <c r="TZW125" s="186"/>
      <c r="TZX125" s="186"/>
      <c r="TZY125" s="176"/>
      <c r="TZZ125" s="191"/>
      <c r="UAA125" s="186"/>
      <c r="UAB125" s="186"/>
      <c r="UAC125" s="176"/>
      <c r="UAD125" s="191"/>
      <c r="UAE125" s="186"/>
      <c r="UAF125" s="186"/>
      <c r="UAG125" s="176"/>
      <c r="UAH125" s="191"/>
      <c r="UAI125" s="186"/>
      <c r="UAJ125" s="186"/>
      <c r="UAK125" s="176"/>
      <c r="UAL125" s="191"/>
      <c r="UAM125" s="186"/>
      <c r="UAN125" s="186"/>
      <c r="UAO125" s="176"/>
      <c r="UAP125" s="191"/>
      <c r="UAQ125" s="186"/>
      <c r="UAR125" s="186"/>
      <c r="UAS125" s="176"/>
      <c r="UAT125" s="191"/>
      <c r="UAU125" s="186"/>
      <c r="UAV125" s="186"/>
      <c r="UAW125" s="176"/>
      <c r="UAX125" s="191"/>
      <c r="UAY125" s="186"/>
      <c r="UAZ125" s="186"/>
      <c r="UBA125" s="176"/>
      <c r="UBB125" s="191"/>
      <c r="UBC125" s="186"/>
      <c r="UBD125" s="186"/>
      <c r="UBE125" s="176"/>
      <c r="UBF125" s="191"/>
      <c r="UBG125" s="186"/>
      <c r="UBH125" s="186"/>
      <c r="UBI125" s="176"/>
      <c r="UBJ125" s="191"/>
      <c r="UBK125" s="186"/>
      <c r="UBL125" s="186"/>
      <c r="UBM125" s="176"/>
      <c r="UBN125" s="191"/>
      <c r="UBO125" s="186"/>
      <c r="UBP125" s="186"/>
      <c r="UBQ125" s="176"/>
      <c r="UBR125" s="191"/>
      <c r="UBS125" s="186"/>
      <c r="UBT125" s="186"/>
      <c r="UBU125" s="176"/>
      <c r="UBV125" s="191"/>
      <c r="UBW125" s="186"/>
      <c r="UBX125" s="186"/>
      <c r="UBY125" s="176"/>
      <c r="UBZ125" s="191"/>
      <c r="UCA125" s="186"/>
      <c r="UCB125" s="186"/>
      <c r="UCC125" s="176"/>
      <c r="UCD125" s="191"/>
      <c r="UCE125" s="186"/>
      <c r="UCF125" s="186"/>
      <c r="UCG125" s="176"/>
      <c r="UCH125" s="191"/>
      <c r="UCI125" s="186"/>
      <c r="UCJ125" s="186"/>
      <c r="UCK125" s="176"/>
      <c r="UCL125" s="191"/>
      <c r="UCM125" s="186"/>
      <c r="UCN125" s="186"/>
      <c r="UCO125" s="176"/>
      <c r="UCP125" s="191"/>
      <c r="UCQ125" s="186"/>
      <c r="UCR125" s="186"/>
      <c r="UCS125" s="176"/>
      <c r="UCT125" s="191"/>
      <c r="UCU125" s="186"/>
      <c r="UCV125" s="186"/>
      <c r="UCW125" s="176"/>
      <c r="UCX125" s="191"/>
      <c r="UCY125" s="186"/>
      <c r="UCZ125" s="186"/>
      <c r="UDA125" s="176"/>
      <c r="UDB125" s="191"/>
      <c r="UDC125" s="186"/>
      <c r="UDD125" s="186"/>
      <c r="UDE125" s="176"/>
      <c r="UDF125" s="191"/>
      <c r="UDG125" s="186"/>
      <c r="UDH125" s="186"/>
      <c r="UDI125" s="176"/>
      <c r="UDJ125" s="191"/>
      <c r="UDK125" s="186"/>
      <c r="UDL125" s="186"/>
      <c r="UDM125" s="176"/>
      <c r="UDN125" s="191"/>
      <c r="UDO125" s="186"/>
      <c r="UDP125" s="186"/>
      <c r="UDQ125" s="176"/>
      <c r="UDR125" s="191"/>
      <c r="UDS125" s="186"/>
      <c r="UDT125" s="186"/>
      <c r="UDU125" s="176"/>
      <c r="UDV125" s="191"/>
      <c r="UDW125" s="186"/>
      <c r="UDX125" s="186"/>
      <c r="UDY125" s="176"/>
      <c r="UDZ125" s="191"/>
      <c r="UEA125" s="186"/>
      <c r="UEB125" s="186"/>
      <c r="UEC125" s="176"/>
      <c r="UED125" s="191"/>
      <c r="UEE125" s="186"/>
      <c r="UEF125" s="186"/>
      <c r="UEG125" s="176"/>
      <c r="UEH125" s="191"/>
      <c r="UEI125" s="186"/>
      <c r="UEJ125" s="186"/>
      <c r="UEK125" s="176"/>
      <c r="UEL125" s="191"/>
      <c r="UEM125" s="186"/>
      <c r="UEN125" s="186"/>
      <c r="UEO125" s="176"/>
      <c r="UEP125" s="191"/>
      <c r="UEQ125" s="186"/>
      <c r="UER125" s="186"/>
      <c r="UES125" s="176"/>
      <c r="UET125" s="191"/>
      <c r="UEU125" s="186"/>
      <c r="UEV125" s="186"/>
      <c r="UEW125" s="176"/>
      <c r="UEX125" s="191"/>
      <c r="UEY125" s="186"/>
      <c r="UEZ125" s="186"/>
      <c r="UFA125" s="176"/>
      <c r="UFB125" s="191"/>
      <c r="UFC125" s="186"/>
      <c r="UFD125" s="186"/>
      <c r="UFE125" s="176"/>
      <c r="UFF125" s="191"/>
      <c r="UFG125" s="186"/>
      <c r="UFH125" s="186"/>
      <c r="UFI125" s="176"/>
      <c r="UFJ125" s="191"/>
      <c r="UFK125" s="186"/>
      <c r="UFL125" s="186"/>
      <c r="UFM125" s="176"/>
      <c r="UFN125" s="191"/>
      <c r="UFO125" s="186"/>
      <c r="UFP125" s="186"/>
      <c r="UFQ125" s="176"/>
      <c r="UFR125" s="191"/>
      <c r="UFS125" s="186"/>
      <c r="UFT125" s="186"/>
      <c r="UFU125" s="176"/>
      <c r="UFV125" s="191"/>
      <c r="UFW125" s="186"/>
      <c r="UFX125" s="186"/>
      <c r="UFY125" s="176"/>
      <c r="UFZ125" s="191"/>
      <c r="UGA125" s="186"/>
      <c r="UGB125" s="186"/>
      <c r="UGC125" s="176"/>
      <c r="UGD125" s="191"/>
      <c r="UGE125" s="186"/>
      <c r="UGF125" s="186"/>
      <c r="UGG125" s="176"/>
      <c r="UGH125" s="191"/>
      <c r="UGI125" s="186"/>
      <c r="UGJ125" s="186"/>
      <c r="UGK125" s="176"/>
      <c r="UGL125" s="191"/>
      <c r="UGM125" s="186"/>
      <c r="UGN125" s="186"/>
      <c r="UGO125" s="176"/>
      <c r="UGP125" s="191"/>
      <c r="UGQ125" s="186"/>
      <c r="UGR125" s="186"/>
      <c r="UGS125" s="176"/>
      <c r="UGT125" s="191"/>
      <c r="UGU125" s="186"/>
      <c r="UGV125" s="186"/>
      <c r="UGW125" s="176"/>
      <c r="UGX125" s="191"/>
      <c r="UGY125" s="186"/>
      <c r="UGZ125" s="186"/>
      <c r="UHA125" s="176"/>
      <c r="UHB125" s="191"/>
      <c r="UHC125" s="186"/>
      <c r="UHD125" s="186"/>
      <c r="UHE125" s="176"/>
      <c r="UHF125" s="191"/>
      <c r="UHG125" s="186"/>
      <c r="UHH125" s="186"/>
      <c r="UHI125" s="176"/>
      <c r="UHJ125" s="191"/>
      <c r="UHK125" s="186"/>
      <c r="UHL125" s="186"/>
      <c r="UHM125" s="176"/>
      <c r="UHN125" s="191"/>
      <c r="UHO125" s="186"/>
      <c r="UHP125" s="186"/>
      <c r="UHQ125" s="176"/>
      <c r="UHR125" s="191"/>
      <c r="UHS125" s="186"/>
      <c r="UHT125" s="186"/>
      <c r="UHU125" s="176"/>
      <c r="UHV125" s="191"/>
      <c r="UHW125" s="186"/>
      <c r="UHX125" s="186"/>
      <c r="UHY125" s="176"/>
      <c r="UHZ125" s="191"/>
      <c r="UIA125" s="186"/>
      <c r="UIB125" s="186"/>
      <c r="UIC125" s="176"/>
      <c r="UID125" s="191"/>
      <c r="UIE125" s="186"/>
      <c r="UIF125" s="186"/>
      <c r="UIG125" s="176"/>
      <c r="UIH125" s="191"/>
      <c r="UII125" s="186"/>
      <c r="UIJ125" s="186"/>
      <c r="UIK125" s="176"/>
      <c r="UIL125" s="191"/>
      <c r="UIM125" s="186"/>
      <c r="UIN125" s="186"/>
      <c r="UIO125" s="176"/>
      <c r="UIP125" s="191"/>
      <c r="UIQ125" s="186"/>
      <c r="UIR125" s="186"/>
      <c r="UIS125" s="176"/>
      <c r="UIT125" s="191"/>
      <c r="UIU125" s="186"/>
      <c r="UIV125" s="186"/>
      <c r="UIW125" s="176"/>
      <c r="UIX125" s="191"/>
      <c r="UIY125" s="186"/>
      <c r="UIZ125" s="186"/>
      <c r="UJA125" s="176"/>
      <c r="UJB125" s="191"/>
      <c r="UJC125" s="186"/>
      <c r="UJD125" s="186"/>
      <c r="UJE125" s="176"/>
      <c r="UJF125" s="191"/>
      <c r="UJG125" s="186"/>
      <c r="UJH125" s="186"/>
      <c r="UJI125" s="176"/>
      <c r="UJJ125" s="191"/>
      <c r="UJK125" s="186"/>
      <c r="UJL125" s="186"/>
      <c r="UJM125" s="176"/>
      <c r="UJN125" s="191"/>
      <c r="UJO125" s="186"/>
      <c r="UJP125" s="186"/>
      <c r="UJQ125" s="176"/>
      <c r="UJR125" s="191"/>
      <c r="UJS125" s="186"/>
      <c r="UJT125" s="186"/>
      <c r="UJU125" s="176"/>
      <c r="UJV125" s="191"/>
      <c r="UJW125" s="186"/>
      <c r="UJX125" s="186"/>
      <c r="UJY125" s="176"/>
      <c r="UJZ125" s="191"/>
      <c r="UKA125" s="186"/>
      <c r="UKB125" s="186"/>
      <c r="UKC125" s="176"/>
      <c r="UKD125" s="191"/>
      <c r="UKE125" s="186"/>
      <c r="UKF125" s="186"/>
      <c r="UKG125" s="176"/>
      <c r="UKH125" s="191"/>
      <c r="UKI125" s="186"/>
      <c r="UKJ125" s="186"/>
      <c r="UKK125" s="176"/>
      <c r="UKL125" s="191"/>
      <c r="UKM125" s="186"/>
      <c r="UKN125" s="186"/>
      <c r="UKO125" s="176"/>
      <c r="UKP125" s="191"/>
      <c r="UKQ125" s="186"/>
      <c r="UKR125" s="186"/>
      <c r="UKS125" s="176"/>
      <c r="UKT125" s="191"/>
      <c r="UKU125" s="186"/>
      <c r="UKV125" s="186"/>
      <c r="UKW125" s="176"/>
      <c r="UKX125" s="191"/>
      <c r="UKY125" s="186"/>
      <c r="UKZ125" s="186"/>
      <c r="ULA125" s="176"/>
      <c r="ULB125" s="191"/>
      <c r="ULC125" s="186"/>
      <c r="ULD125" s="186"/>
      <c r="ULE125" s="176"/>
      <c r="ULF125" s="191"/>
      <c r="ULG125" s="186"/>
      <c r="ULH125" s="186"/>
      <c r="ULI125" s="176"/>
      <c r="ULJ125" s="191"/>
      <c r="ULK125" s="186"/>
      <c r="ULL125" s="186"/>
      <c r="ULM125" s="176"/>
      <c r="ULN125" s="191"/>
      <c r="ULO125" s="186"/>
      <c r="ULP125" s="186"/>
      <c r="ULQ125" s="176"/>
      <c r="ULR125" s="191"/>
      <c r="ULS125" s="186"/>
      <c r="ULT125" s="186"/>
      <c r="ULU125" s="176"/>
      <c r="ULV125" s="191"/>
      <c r="ULW125" s="186"/>
      <c r="ULX125" s="186"/>
      <c r="ULY125" s="176"/>
      <c r="ULZ125" s="191"/>
      <c r="UMA125" s="186"/>
      <c r="UMB125" s="186"/>
      <c r="UMC125" s="176"/>
      <c r="UMD125" s="191"/>
      <c r="UME125" s="186"/>
      <c r="UMF125" s="186"/>
      <c r="UMG125" s="176"/>
      <c r="UMH125" s="191"/>
      <c r="UMI125" s="186"/>
      <c r="UMJ125" s="186"/>
      <c r="UMK125" s="176"/>
      <c r="UML125" s="191"/>
      <c r="UMM125" s="186"/>
      <c r="UMN125" s="186"/>
      <c r="UMO125" s="176"/>
      <c r="UMP125" s="191"/>
      <c r="UMQ125" s="186"/>
      <c r="UMR125" s="186"/>
      <c r="UMS125" s="176"/>
      <c r="UMT125" s="191"/>
      <c r="UMU125" s="186"/>
      <c r="UMV125" s="186"/>
      <c r="UMW125" s="176"/>
      <c r="UMX125" s="191"/>
      <c r="UMY125" s="186"/>
      <c r="UMZ125" s="186"/>
      <c r="UNA125" s="176"/>
      <c r="UNB125" s="191"/>
      <c r="UNC125" s="186"/>
      <c r="UND125" s="186"/>
      <c r="UNE125" s="176"/>
      <c r="UNF125" s="191"/>
      <c r="UNG125" s="186"/>
      <c r="UNH125" s="186"/>
      <c r="UNI125" s="176"/>
      <c r="UNJ125" s="191"/>
      <c r="UNK125" s="186"/>
      <c r="UNL125" s="186"/>
      <c r="UNM125" s="176"/>
      <c r="UNN125" s="191"/>
      <c r="UNO125" s="186"/>
      <c r="UNP125" s="186"/>
      <c r="UNQ125" s="176"/>
      <c r="UNR125" s="191"/>
      <c r="UNS125" s="186"/>
      <c r="UNT125" s="186"/>
      <c r="UNU125" s="176"/>
      <c r="UNV125" s="191"/>
      <c r="UNW125" s="186"/>
      <c r="UNX125" s="186"/>
      <c r="UNY125" s="176"/>
      <c r="UNZ125" s="191"/>
      <c r="UOA125" s="186"/>
      <c r="UOB125" s="186"/>
      <c r="UOC125" s="176"/>
      <c r="UOD125" s="191"/>
      <c r="UOE125" s="186"/>
      <c r="UOF125" s="186"/>
      <c r="UOG125" s="176"/>
      <c r="UOH125" s="191"/>
      <c r="UOI125" s="186"/>
      <c r="UOJ125" s="186"/>
      <c r="UOK125" s="176"/>
      <c r="UOL125" s="191"/>
      <c r="UOM125" s="186"/>
      <c r="UON125" s="186"/>
      <c r="UOO125" s="176"/>
      <c r="UOP125" s="191"/>
      <c r="UOQ125" s="186"/>
      <c r="UOR125" s="186"/>
      <c r="UOS125" s="176"/>
      <c r="UOT125" s="191"/>
      <c r="UOU125" s="186"/>
      <c r="UOV125" s="186"/>
      <c r="UOW125" s="176"/>
      <c r="UOX125" s="191"/>
      <c r="UOY125" s="186"/>
      <c r="UOZ125" s="186"/>
      <c r="UPA125" s="176"/>
      <c r="UPB125" s="191"/>
      <c r="UPC125" s="186"/>
      <c r="UPD125" s="186"/>
      <c r="UPE125" s="176"/>
      <c r="UPF125" s="191"/>
      <c r="UPG125" s="186"/>
      <c r="UPH125" s="186"/>
      <c r="UPI125" s="176"/>
      <c r="UPJ125" s="191"/>
      <c r="UPK125" s="186"/>
      <c r="UPL125" s="186"/>
      <c r="UPM125" s="176"/>
      <c r="UPN125" s="191"/>
      <c r="UPO125" s="186"/>
      <c r="UPP125" s="186"/>
      <c r="UPQ125" s="176"/>
      <c r="UPR125" s="191"/>
      <c r="UPS125" s="186"/>
      <c r="UPT125" s="186"/>
      <c r="UPU125" s="176"/>
      <c r="UPV125" s="191"/>
      <c r="UPW125" s="186"/>
      <c r="UPX125" s="186"/>
      <c r="UPY125" s="176"/>
      <c r="UPZ125" s="191"/>
      <c r="UQA125" s="186"/>
      <c r="UQB125" s="186"/>
      <c r="UQC125" s="176"/>
      <c r="UQD125" s="191"/>
      <c r="UQE125" s="186"/>
      <c r="UQF125" s="186"/>
      <c r="UQG125" s="176"/>
      <c r="UQH125" s="191"/>
      <c r="UQI125" s="186"/>
      <c r="UQJ125" s="186"/>
      <c r="UQK125" s="176"/>
      <c r="UQL125" s="191"/>
      <c r="UQM125" s="186"/>
      <c r="UQN125" s="186"/>
      <c r="UQO125" s="176"/>
      <c r="UQP125" s="191"/>
      <c r="UQQ125" s="186"/>
      <c r="UQR125" s="186"/>
      <c r="UQS125" s="176"/>
      <c r="UQT125" s="191"/>
      <c r="UQU125" s="186"/>
      <c r="UQV125" s="186"/>
      <c r="UQW125" s="176"/>
      <c r="UQX125" s="191"/>
      <c r="UQY125" s="186"/>
      <c r="UQZ125" s="186"/>
      <c r="URA125" s="176"/>
      <c r="URB125" s="191"/>
      <c r="URC125" s="186"/>
      <c r="URD125" s="186"/>
      <c r="URE125" s="176"/>
      <c r="URF125" s="191"/>
      <c r="URG125" s="186"/>
      <c r="URH125" s="186"/>
      <c r="URI125" s="176"/>
      <c r="URJ125" s="191"/>
      <c r="URK125" s="186"/>
      <c r="URL125" s="186"/>
      <c r="URM125" s="176"/>
      <c r="URN125" s="191"/>
      <c r="URO125" s="186"/>
      <c r="URP125" s="186"/>
      <c r="URQ125" s="176"/>
      <c r="URR125" s="191"/>
      <c r="URS125" s="186"/>
      <c r="URT125" s="186"/>
      <c r="URU125" s="176"/>
      <c r="URV125" s="191"/>
      <c r="URW125" s="186"/>
      <c r="URX125" s="186"/>
      <c r="URY125" s="176"/>
      <c r="URZ125" s="191"/>
      <c r="USA125" s="186"/>
      <c r="USB125" s="186"/>
      <c r="USC125" s="176"/>
      <c r="USD125" s="191"/>
      <c r="USE125" s="186"/>
      <c r="USF125" s="186"/>
      <c r="USG125" s="176"/>
      <c r="USH125" s="191"/>
      <c r="USI125" s="186"/>
      <c r="USJ125" s="186"/>
      <c r="USK125" s="176"/>
      <c r="USL125" s="191"/>
      <c r="USM125" s="186"/>
      <c r="USN125" s="186"/>
      <c r="USO125" s="176"/>
      <c r="USP125" s="191"/>
      <c r="USQ125" s="186"/>
      <c r="USR125" s="186"/>
      <c r="USS125" s="176"/>
      <c r="UST125" s="191"/>
      <c r="USU125" s="186"/>
      <c r="USV125" s="186"/>
      <c r="USW125" s="176"/>
      <c r="USX125" s="191"/>
      <c r="USY125" s="186"/>
      <c r="USZ125" s="186"/>
      <c r="UTA125" s="176"/>
      <c r="UTB125" s="191"/>
      <c r="UTC125" s="186"/>
      <c r="UTD125" s="186"/>
      <c r="UTE125" s="176"/>
      <c r="UTF125" s="191"/>
      <c r="UTG125" s="186"/>
      <c r="UTH125" s="186"/>
      <c r="UTI125" s="176"/>
      <c r="UTJ125" s="191"/>
      <c r="UTK125" s="186"/>
      <c r="UTL125" s="186"/>
      <c r="UTM125" s="176"/>
      <c r="UTN125" s="191"/>
      <c r="UTO125" s="186"/>
      <c r="UTP125" s="186"/>
      <c r="UTQ125" s="176"/>
      <c r="UTR125" s="191"/>
      <c r="UTS125" s="186"/>
      <c r="UTT125" s="186"/>
      <c r="UTU125" s="176"/>
      <c r="UTV125" s="191"/>
      <c r="UTW125" s="186"/>
      <c r="UTX125" s="186"/>
      <c r="UTY125" s="176"/>
      <c r="UTZ125" s="191"/>
      <c r="UUA125" s="186"/>
      <c r="UUB125" s="186"/>
      <c r="UUC125" s="176"/>
      <c r="UUD125" s="191"/>
      <c r="UUE125" s="186"/>
      <c r="UUF125" s="186"/>
      <c r="UUG125" s="176"/>
      <c r="UUH125" s="191"/>
      <c r="UUI125" s="186"/>
      <c r="UUJ125" s="186"/>
      <c r="UUK125" s="176"/>
      <c r="UUL125" s="191"/>
      <c r="UUM125" s="186"/>
      <c r="UUN125" s="186"/>
      <c r="UUO125" s="176"/>
      <c r="UUP125" s="191"/>
      <c r="UUQ125" s="186"/>
      <c r="UUR125" s="186"/>
      <c r="UUS125" s="176"/>
      <c r="UUT125" s="191"/>
      <c r="UUU125" s="186"/>
      <c r="UUV125" s="186"/>
      <c r="UUW125" s="176"/>
      <c r="UUX125" s="191"/>
      <c r="UUY125" s="186"/>
      <c r="UUZ125" s="186"/>
      <c r="UVA125" s="176"/>
      <c r="UVB125" s="191"/>
      <c r="UVC125" s="186"/>
      <c r="UVD125" s="186"/>
      <c r="UVE125" s="176"/>
      <c r="UVF125" s="191"/>
      <c r="UVG125" s="186"/>
      <c r="UVH125" s="186"/>
      <c r="UVI125" s="176"/>
      <c r="UVJ125" s="191"/>
      <c r="UVK125" s="186"/>
      <c r="UVL125" s="186"/>
      <c r="UVM125" s="176"/>
      <c r="UVN125" s="191"/>
      <c r="UVO125" s="186"/>
      <c r="UVP125" s="186"/>
      <c r="UVQ125" s="176"/>
      <c r="UVR125" s="191"/>
      <c r="UVS125" s="186"/>
      <c r="UVT125" s="186"/>
      <c r="UVU125" s="176"/>
      <c r="UVV125" s="191"/>
      <c r="UVW125" s="186"/>
      <c r="UVX125" s="186"/>
      <c r="UVY125" s="176"/>
      <c r="UVZ125" s="191"/>
      <c r="UWA125" s="186"/>
      <c r="UWB125" s="186"/>
      <c r="UWC125" s="176"/>
      <c r="UWD125" s="191"/>
      <c r="UWE125" s="186"/>
      <c r="UWF125" s="186"/>
      <c r="UWG125" s="176"/>
      <c r="UWH125" s="191"/>
      <c r="UWI125" s="186"/>
      <c r="UWJ125" s="186"/>
      <c r="UWK125" s="176"/>
      <c r="UWL125" s="191"/>
      <c r="UWM125" s="186"/>
      <c r="UWN125" s="186"/>
      <c r="UWO125" s="176"/>
      <c r="UWP125" s="191"/>
      <c r="UWQ125" s="186"/>
      <c r="UWR125" s="186"/>
      <c r="UWS125" s="176"/>
      <c r="UWT125" s="191"/>
      <c r="UWU125" s="186"/>
      <c r="UWV125" s="186"/>
      <c r="UWW125" s="176"/>
      <c r="UWX125" s="191"/>
      <c r="UWY125" s="186"/>
      <c r="UWZ125" s="186"/>
      <c r="UXA125" s="176"/>
      <c r="UXB125" s="191"/>
      <c r="UXC125" s="186"/>
      <c r="UXD125" s="186"/>
      <c r="UXE125" s="176"/>
      <c r="UXF125" s="191"/>
      <c r="UXG125" s="186"/>
      <c r="UXH125" s="186"/>
      <c r="UXI125" s="176"/>
      <c r="UXJ125" s="191"/>
      <c r="UXK125" s="186"/>
      <c r="UXL125" s="186"/>
      <c r="UXM125" s="176"/>
      <c r="UXN125" s="191"/>
      <c r="UXO125" s="186"/>
      <c r="UXP125" s="186"/>
      <c r="UXQ125" s="176"/>
      <c r="UXR125" s="191"/>
      <c r="UXS125" s="186"/>
      <c r="UXT125" s="186"/>
      <c r="UXU125" s="176"/>
      <c r="UXV125" s="191"/>
      <c r="UXW125" s="186"/>
      <c r="UXX125" s="186"/>
      <c r="UXY125" s="176"/>
      <c r="UXZ125" s="191"/>
      <c r="UYA125" s="186"/>
      <c r="UYB125" s="186"/>
      <c r="UYC125" s="176"/>
      <c r="UYD125" s="191"/>
      <c r="UYE125" s="186"/>
      <c r="UYF125" s="186"/>
      <c r="UYG125" s="176"/>
      <c r="UYH125" s="191"/>
      <c r="UYI125" s="186"/>
      <c r="UYJ125" s="186"/>
      <c r="UYK125" s="176"/>
      <c r="UYL125" s="191"/>
      <c r="UYM125" s="186"/>
      <c r="UYN125" s="186"/>
      <c r="UYO125" s="176"/>
      <c r="UYP125" s="191"/>
      <c r="UYQ125" s="186"/>
      <c r="UYR125" s="186"/>
      <c r="UYS125" s="176"/>
      <c r="UYT125" s="191"/>
      <c r="UYU125" s="186"/>
      <c r="UYV125" s="186"/>
      <c r="UYW125" s="176"/>
      <c r="UYX125" s="191"/>
      <c r="UYY125" s="186"/>
      <c r="UYZ125" s="186"/>
      <c r="UZA125" s="176"/>
      <c r="UZB125" s="191"/>
      <c r="UZC125" s="186"/>
      <c r="UZD125" s="186"/>
      <c r="UZE125" s="176"/>
      <c r="UZF125" s="191"/>
      <c r="UZG125" s="186"/>
      <c r="UZH125" s="186"/>
      <c r="UZI125" s="176"/>
      <c r="UZJ125" s="191"/>
      <c r="UZK125" s="186"/>
      <c r="UZL125" s="186"/>
      <c r="UZM125" s="176"/>
      <c r="UZN125" s="191"/>
      <c r="UZO125" s="186"/>
      <c r="UZP125" s="186"/>
      <c r="UZQ125" s="176"/>
      <c r="UZR125" s="191"/>
      <c r="UZS125" s="186"/>
      <c r="UZT125" s="186"/>
      <c r="UZU125" s="176"/>
      <c r="UZV125" s="191"/>
      <c r="UZW125" s="186"/>
      <c r="UZX125" s="186"/>
      <c r="UZY125" s="176"/>
      <c r="UZZ125" s="191"/>
      <c r="VAA125" s="186"/>
      <c r="VAB125" s="186"/>
      <c r="VAC125" s="176"/>
      <c r="VAD125" s="191"/>
      <c r="VAE125" s="186"/>
      <c r="VAF125" s="186"/>
      <c r="VAG125" s="176"/>
      <c r="VAH125" s="191"/>
      <c r="VAI125" s="186"/>
      <c r="VAJ125" s="186"/>
      <c r="VAK125" s="176"/>
      <c r="VAL125" s="191"/>
      <c r="VAM125" s="186"/>
      <c r="VAN125" s="186"/>
      <c r="VAO125" s="176"/>
      <c r="VAP125" s="191"/>
      <c r="VAQ125" s="186"/>
      <c r="VAR125" s="186"/>
      <c r="VAS125" s="176"/>
      <c r="VAT125" s="191"/>
      <c r="VAU125" s="186"/>
      <c r="VAV125" s="186"/>
      <c r="VAW125" s="176"/>
      <c r="VAX125" s="191"/>
      <c r="VAY125" s="186"/>
      <c r="VAZ125" s="186"/>
      <c r="VBA125" s="176"/>
      <c r="VBB125" s="191"/>
      <c r="VBC125" s="186"/>
      <c r="VBD125" s="186"/>
      <c r="VBE125" s="176"/>
      <c r="VBF125" s="191"/>
      <c r="VBG125" s="186"/>
      <c r="VBH125" s="186"/>
      <c r="VBI125" s="176"/>
      <c r="VBJ125" s="191"/>
      <c r="VBK125" s="186"/>
      <c r="VBL125" s="186"/>
      <c r="VBM125" s="176"/>
      <c r="VBN125" s="191"/>
      <c r="VBO125" s="186"/>
      <c r="VBP125" s="186"/>
      <c r="VBQ125" s="176"/>
      <c r="VBR125" s="191"/>
      <c r="VBS125" s="186"/>
      <c r="VBT125" s="186"/>
      <c r="VBU125" s="176"/>
      <c r="VBV125" s="191"/>
      <c r="VBW125" s="186"/>
      <c r="VBX125" s="186"/>
      <c r="VBY125" s="176"/>
      <c r="VBZ125" s="191"/>
      <c r="VCA125" s="186"/>
      <c r="VCB125" s="186"/>
      <c r="VCC125" s="176"/>
      <c r="VCD125" s="191"/>
      <c r="VCE125" s="186"/>
      <c r="VCF125" s="186"/>
      <c r="VCG125" s="176"/>
      <c r="VCH125" s="191"/>
      <c r="VCI125" s="186"/>
      <c r="VCJ125" s="186"/>
      <c r="VCK125" s="176"/>
      <c r="VCL125" s="191"/>
      <c r="VCM125" s="186"/>
      <c r="VCN125" s="186"/>
      <c r="VCO125" s="176"/>
      <c r="VCP125" s="191"/>
      <c r="VCQ125" s="186"/>
      <c r="VCR125" s="186"/>
      <c r="VCS125" s="176"/>
      <c r="VCT125" s="191"/>
      <c r="VCU125" s="186"/>
      <c r="VCV125" s="186"/>
      <c r="VCW125" s="176"/>
      <c r="VCX125" s="191"/>
      <c r="VCY125" s="186"/>
      <c r="VCZ125" s="186"/>
      <c r="VDA125" s="176"/>
      <c r="VDB125" s="191"/>
      <c r="VDC125" s="186"/>
      <c r="VDD125" s="186"/>
      <c r="VDE125" s="176"/>
      <c r="VDF125" s="191"/>
      <c r="VDG125" s="186"/>
      <c r="VDH125" s="186"/>
      <c r="VDI125" s="176"/>
      <c r="VDJ125" s="191"/>
      <c r="VDK125" s="186"/>
      <c r="VDL125" s="186"/>
      <c r="VDM125" s="176"/>
      <c r="VDN125" s="191"/>
      <c r="VDO125" s="186"/>
      <c r="VDP125" s="186"/>
      <c r="VDQ125" s="176"/>
      <c r="VDR125" s="191"/>
      <c r="VDS125" s="186"/>
      <c r="VDT125" s="186"/>
      <c r="VDU125" s="176"/>
      <c r="VDV125" s="191"/>
      <c r="VDW125" s="186"/>
      <c r="VDX125" s="186"/>
      <c r="VDY125" s="176"/>
      <c r="VDZ125" s="191"/>
      <c r="VEA125" s="186"/>
      <c r="VEB125" s="186"/>
      <c r="VEC125" s="176"/>
      <c r="VED125" s="191"/>
      <c r="VEE125" s="186"/>
      <c r="VEF125" s="186"/>
      <c r="VEG125" s="176"/>
      <c r="VEH125" s="191"/>
      <c r="VEI125" s="186"/>
      <c r="VEJ125" s="186"/>
      <c r="VEK125" s="176"/>
      <c r="VEL125" s="191"/>
      <c r="VEM125" s="186"/>
      <c r="VEN125" s="186"/>
      <c r="VEO125" s="176"/>
      <c r="VEP125" s="191"/>
      <c r="VEQ125" s="186"/>
      <c r="VER125" s="186"/>
      <c r="VES125" s="176"/>
      <c r="VET125" s="191"/>
      <c r="VEU125" s="186"/>
      <c r="VEV125" s="186"/>
      <c r="VEW125" s="176"/>
      <c r="VEX125" s="191"/>
      <c r="VEY125" s="186"/>
      <c r="VEZ125" s="186"/>
      <c r="VFA125" s="176"/>
      <c r="VFB125" s="191"/>
      <c r="VFC125" s="186"/>
      <c r="VFD125" s="186"/>
      <c r="VFE125" s="176"/>
      <c r="VFF125" s="191"/>
      <c r="VFG125" s="186"/>
      <c r="VFH125" s="186"/>
      <c r="VFI125" s="176"/>
      <c r="VFJ125" s="191"/>
      <c r="VFK125" s="186"/>
      <c r="VFL125" s="186"/>
      <c r="VFM125" s="176"/>
      <c r="VFN125" s="191"/>
      <c r="VFO125" s="186"/>
      <c r="VFP125" s="186"/>
      <c r="VFQ125" s="176"/>
      <c r="VFR125" s="191"/>
      <c r="VFS125" s="186"/>
      <c r="VFT125" s="186"/>
      <c r="VFU125" s="176"/>
      <c r="VFV125" s="191"/>
      <c r="VFW125" s="186"/>
      <c r="VFX125" s="186"/>
      <c r="VFY125" s="176"/>
      <c r="VFZ125" s="191"/>
      <c r="VGA125" s="186"/>
      <c r="VGB125" s="186"/>
      <c r="VGC125" s="176"/>
      <c r="VGD125" s="191"/>
      <c r="VGE125" s="186"/>
      <c r="VGF125" s="186"/>
      <c r="VGG125" s="176"/>
      <c r="VGH125" s="191"/>
      <c r="VGI125" s="186"/>
      <c r="VGJ125" s="186"/>
      <c r="VGK125" s="176"/>
      <c r="VGL125" s="191"/>
      <c r="VGM125" s="186"/>
      <c r="VGN125" s="186"/>
      <c r="VGO125" s="176"/>
      <c r="VGP125" s="191"/>
      <c r="VGQ125" s="186"/>
      <c r="VGR125" s="186"/>
      <c r="VGS125" s="176"/>
      <c r="VGT125" s="191"/>
      <c r="VGU125" s="186"/>
      <c r="VGV125" s="186"/>
      <c r="VGW125" s="176"/>
      <c r="VGX125" s="191"/>
      <c r="VGY125" s="186"/>
      <c r="VGZ125" s="186"/>
      <c r="VHA125" s="176"/>
      <c r="VHB125" s="191"/>
      <c r="VHC125" s="186"/>
      <c r="VHD125" s="186"/>
      <c r="VHE125" s="176"/>
      <c r="VHF125" s="191"/>
      <c r="VHG125" s="186"/>
      <c r="VHH125" s="186"/>
      <c r="VHI125" s="176"/>
      <c r="VHJ125" s="191"/>
      <c r="VHK125" s="186"/>
      <c r="VHL125" s="186"/>
      <c r="VHM125" s="176"/>
      <c r="VHN125" s="191"/>
      <c r="VHO125" s="186"/>
      <c r="VHP125" s="186"/>
      <c r="VHQ125" s="176"/>
      <c r="VHR125" s="191"/>
      <c r="VHS125" s="186"/>
      <c r="VHT125" s="186"/>
      <c r="VHU125" s="176"/>
      <c r="VHV125" s="191"/>
      <c r="VHW125" s="186"/>
      <c r="VHX125" s="186"/>
      <c r="VHY125" s="176"/>
      <c r="VHZ125" s="191"/>
      <c r="VIA125" s="186"/>
      <c r="VIB125" s="186"/>
      <c r="VIC125" s="176"/>
      <c r="VID125" s="191"/>
      <c r="VIE125" s="186"/>
      <c r="VIF125" s="186"/>
      <c r="VIG125" s="176"/>
      <c r="VIH125" s="191"/>
      <c r="VII125" s="186"/>
      <c r="VIJ125" s="186"/>
      <c r="VIK125" s="176"/>
      <c r="VIL125" s="191"/>
      <c r="VIM125" s="186"/>
      <c r="VIN125" s="186"/>
      <c r="VIO125" s="176"/>
      <c r="VIP125" s="191"/>
      <c r="VIQ125" s="186"/>
      <c r="VIR125" s="186"/>
      <c r="VIS125" s="176"/>
      <c r="VIT125" s="191"/>
      <c r="VIU125" s="186"/>
      <c r="VIV125" s="186"/>
      <c r="VIW125" s="176"/>
      <c r="VIX125" s="191"/>
      <c r="VIY125" s="186"/>
      <c r="VIZ125" s="186"/>
      <c r="VJA125" s="176"/>
      <c r="VJB125" s="191"/>
      <c r="VJC125" s="186"/>
      <c r="VJD125" s="186"/>
      <c r="VJE125" s="176"/>
      <c r="VJF125" s="191"/>
      <c r="VJG125" s="186"/>
      <c r="VJH125" s="186"/>
      <c r="VJI125" s="176"/>
      <c r="VJJ125" s="191"/>
      <c r="VJK125" s="186"/>
      <c r="VJL125" s="186"/>
      <c r="VJM125" s="176"/>
      <c r="VJN125" s="191"/>
      <c r="VJO125" s="186"/>
      <c r="VJP125" s="186"/>
      <c r="VJQ125" s="176"/>
      <c r="VJR125" s="191"/>
      <c r="VJS125" s="186"/>
      <c r="VJT125" s="186"/>
      <c r="VJU125" s="176"/>
      <c r="VJV125" s="191"/>
      <c r="VJW125" s="186"/>
      <c r="VJX125" s="186"/>
      <c r="VJY125" s="176"/>
      <c r="VJZ125" s="191"/>
      <c r="VKA125" s="186"/>
      <c r="VKB125" s="186"/>
      <c r="VKC125" s="176"/>
      <c r="VKD125" s="191"/>
      <c r="VKE125" s="186"/>
      <c r="VKF125" s="186"/>
      <c r="VKG125" s="176"/>
      <c r="VKH125" s="191"/>
      <c r="VKI125" s="186"/>
      <c r="VKJ125" s="186"/>
      <c r="VKK125" s="176"/>
      <c r="VKL125" s="191"/>
      <c r="VKM125" s="186"/>
      <c r="VKN125" s="186"/>
      <c r="VKO125" s="176"/>
      <c r="VKP125" s="191"/>
      <c r="VKQ125" s="186"/>
      <c r="VKR125" s="186"/>
      <c r="VKS125" s="176"/>
      <c r="VKT125" s="191"/>
      <c r="VKU125" s="186"/>
      <c r="VKV125" s="186"/>
      <c r="VKW125" s="176"/>
      <c r="VKX125" s="191"/>
      <c r="VKY125" s="186"/>
      <c r="VKZ125" s="186"/>
      <c r="VLA125" s="176"/>
      <c r="VLB125" s="191"/>
      <c r="VLC125" s="186"/>
      <c r="VLD125" s="186"/>
      <c r="VLE125" s="176"/>
      <c r="VLF125" s="191"/>
      <c r="VLG125" s="186"/>
      <c r="VLH125" s="186"/>
      <c r="VLI125" s="176"/>
      <c r="VLJ125" s="191"/>
      <c r="VLK125" s="186"/>
      <c r="VLL125" s="186"/>
      <c r="VLM125" s="176"/>
      <c r="VLN125" s="191"/>
      <c r="VLO125" s="186"/>
      <c r="VLP125" s="186"/>
      <c r="VLQ125" s="176"/>
      <c r="VLR125" s="191"/>
      <c r="VLS125" s="186"/>
      <c r="VLT125" s="186"/>
      <c r="VLU125" s="176"/>
      <c r="VLV125" s="191"/>
      <c r="VLW125" s="186"/>
      <c r="VLX125" s="186"/>
      <c r="VLY125" s="176"/>
      <c r="VLZ125" s="191"/>
      <c r="VMA125" s="186"/>
      <c r="VMB125" s="186"/>
      <c r="VMC125" s="176"/>
      <c r="VMD125" s="191"/>
      <c r="VME125" s="186"/>
      <c r="VMF125" s="186"/>
      <c r="VMG125" s="176"/>
      <c r="VMH125" s="191"/>
      <c r="VMI125" s="186"/>
      <c r="VMJ125" s="186"/>
      <c r="VMK125" s="176"/>
      <c r="VML125" s="191"/>
      <c r="VMM125" s="186"/>
      <c r="VMN125" s="186"/>
      <c r="VMO125" s="176"/>
      <c r="VMP125" s="191"/>
      <c r="VMQ125" s="186"/>
      <c r="VMR125" s="186"/>
      <c r="VMS125" s="176"/>
      <c r="VMT125" s="191"/>
      <c r="VMU125" s="186"/>
      <c r="VMV125" s="186"/>
      <c r="VMW125" s="176"/>
      <c r="VMX125" s="191"/>
      <c r="VMY125" s="186"/>
      <c r="VMZ125" s="186"/>
      <c r="VNA125" s="176"/>
      <c r="VNB125" s="191"/>
      <c r="VNC125" s="186"/>
      <c r="VND125" s="186"/>
      <c r="VNE125" s="176"/>
      <c r="VNF125" s="191"/>
      <c r="VNG125" s="186"/>
      <c r="VNH125" s="186"/>
      <c r="VNI125" s="176"/>
      <c r="VNJ125" s="191"/>
      <c r="VNK125" s="186"/>
      <c r="VNL125" s="186"/>
      <c r="VNM125" s="176"/>
      <c r="VNN125" s="191"/>
      <c r="VNO125" s="186"/>
      <c r="VNP125" s="186"/>
      <c r="VNQ125" s="176"/>
      <c r="VNR125" s="191"/>
      <c r="VNS125" s="186"/>
      <c r="VNT125" s="186"/>
      <c r="VNU125" s="176"/>
      <c r="VNV125" s="191"/>
      <c r="VNW125" s="186"/>
      <c r="VNX125" s="186"/>
      <c r="VNY125" s="176"/>
      <c r="VNZ125" s="191"/>
      <c r="VOA125" s="186"/>
      <c r="VOB125" s="186"/>
      <c r="VOC125" s="176"/>
      <c r="VOD125" s="191"/>
      <c r="VOE125" s="186"/>
      <c r="VOF125" s="186"/>
      <c r="VOG125" s="176"/>
      <c r="VOH125" s="191"/>
      <c r="VOI125" s="186"/>
      <c r="VOJ125" s="186"/>
      <c r="VOK125" s="176"/>
      <c r="VOL125" s="191"/>
      <c r="VOM125" s="186"/>
      <c r="VON125" s="186"/>
      <c r="VOO125" s="176"/>
      <c r="VOP125" s="191"/>
      <c r="VOQ125" s="186"/>
      <c r="VOR125" s="186"/>
      <c r="VOS125" s="176"/>
      <c r="VOT125" s="191"/>
      <c r="VOU125" s="186"/>
      <c r="VOV125" s="186"/>
      <c r="VOW125" s="176"/>
      <c r="VOX125" s="191"/>
      <c r="VOY125" s="186"/>
      <c r="VOZ125" s="186"/>
      <c r="VPA125" s="176"/>
      <c r="VPB125" s="191"/>
      <c r="VPC125" s="186"/>
      <c r="VPD125" s="186"/>
      <c r="VPE125" s="176"/>
      <c r="VPF125" s="191"/>
      <c r="VPG125" s="186"/>
      <c r="VPH125" s="186"/>
      <c r="VPI125" s="176"/>
      <c r="VPJ125" s="191"/>
      <c r="VPK125" s="186"/>
      <c r="VPL125" s="186"/>
      <c r="VPM125" s="176"/>
      <c r="VPN125" s="191"/>
      <c r="VPO125" s="186"/>
      <c r="VPP125" s="186"/>
      <c r="VPQ125" s="176"/>
      <c r="VPR125" s="191"/>
      <c r="VPS125" s="186"/>
      <c r="VPT125" s="186"/>
      <c r="VPU125" s="176"/>
      <c r="VPV125" s="191"/>
      <c r="VPW125" s="186"/>
      <c r="VPX125" s="186"/>
      <c r="VPY125" s="176"/>
      <c r="VPZ125" s="191"/>
      <c r="VQA125" s="186"/>
      <c r="VQB125" s="186"/>
      <c r="VQC125" s="176"/>
      <c r="VQD125" s="191"/>
      <c r="VQE125" s="186"/>
      <c r="VQF125" s="186"/>
      <c r="VQG125" s="176"/>
      <c r="VQH125" s="191"/>
      <c r="VQI125" s="186"/>
      <c r="VQJ125" s="186"/>
      <c r="VQK125" s="176"/>
      <c r="VQL125" s="191"/>
      <c r="VQM125" s="186"/>
      <c r="VQN125" s="186"/>
      <c r="VQO125" s="176"/>
      <c r="VQP125" s="191"/>
      <c r="VQQ125" s="186"/>
      <c r="VQR125" s="186"/>
      <c r="VQS125" s="176"/>
      <c r="VQT125" s="191"/>
      <c r="VQU125" s="186"/>
      <c r="VQV125" s="186"/>
      <c r="VQW125" s="176"/>
      <c r="VQX125" s="191"/>
      <c r="VQY125" s="186"/>
      <c r="VQZ125" s="186"/>
      <c r="VRA125" s="176"/>
      <c r="VRB125" s="191"/>
      <c r="VRC125" s="186"/>
      <c r="VRD125" s="186"/>
      <c r="VRE125" s="176"/>
      <c r="VRF125" s="191"/>
      <c r="VRG125" s="186"/>
      <c r="VRH125" s="186"/>
      <c r="VRI125" s="176"/>
      <c r="VRJ125" s="191"/>
      <c r="VRK125" s="186"/>
      <c r="VRL125" s="186"/>
      <c r="VRM125" s="176"/>
      <c r="VRN125" s="191"/>
      <c r="VRO125" s="186"/>
      <c r="VRP125" s="186"/>
      <c r="VRQ125" s="176"/>
      <c r="VRR125" s="191"/>
      <c r="VRS125" s="186"/>
      <c r="VRT125" s="186"/>
      <c r="VRU125" s="176"/>
      <c r="VRV125" s="191"/>
      <c r="VRW125" s="186"/>
      <c r="VRX125" s="186"/>
      <c r="VRY125" s="176"/>
      <c r="VRZ125" s="191"/>
      <c r="VSA125" s="186"/>
      <c r="VSB125" s="186"/>
      <c r="VSC125" s="176"/>
      <c r="VSD125" s="191"/>
      <c r="VSE125" s="186"/>
      <c r="VSF125" s="186"/>
      <c r="VSG125" s="176"/>
      <c r="VSH125" s="191"/>
      <c r="VSI125" s="186"/>
      <c r="VSJ125" s="186"/>
      <c r="VSK125" s="176"/>
      <c r="VSL125" s="191"/>
      <c r="VSM125" s="186"/>
      <c r="VSN125" s="186"/>
      <c r="VSO125" s="176"/>
      <c r="VSP125" s="191"/>
      <c r="VSQ125" s="186"/>
      <c r="VSR125" s="186"/>
      <c r="VSS125" s="176"/>
      <c r="VST125" s="191"/>
      <c r="VSU125" s="186"/>
      <c r="VSV125" s="186"/>
      <c r="VSW125" s="176"/>
      <c r="VSX125" s="191"/>
      <c r="VSY125" s="186"/>
      <c r="VSZ125" s="186"/>
      <c r="VTA125" s="176"/>
      <c r="VTB125" s="191"/>
      <c r="VTC125" s="186"/>
      <c r="VTD125" s="186"/>
      <c r="VTE125" s="176"/>
      <c r="VTF125" s="191"/>
      <c r="VTG125" s="186"/>
      <c r="VTH125" s="186"/>
      <c r="VTI125" s="176"/>
      <c r="VTJ125" s="191"/>
      <c r="VTK125" s="186"/>
      <c r="VTL125" s="186"/>
      <c r="VTM125" s="176"/>
      <c r="VTN125" s="191"/>
      <c r="VTO125" s="186"/>
      <c r="VTP125" s="186"/>
      <c r="VTQ125" s="176"/>
      <c r="VTR125" s="191"/>
      <c r="VTS125" s="186"/>
      <c r="VTT125" s="186"/>
      <c r="VTU125" s="176"/>
      <c r="VTV125" s="191"/>
      <c r="VTW125" s="186"/>
      <c r="VTX125" s="186"/>
      <c r="VTY125" s="176"/>
      <c r="VTZ125" s="191"/>
      <c r="VUA125" s="186"/>
      <c r="VUB125" s="186"/>
      <c r="VUC125" s="176"/>
      <c r="VUD125" s="191"/>
      <c r="VUE125" s="186"/>
      <c r="VUF125" s="186"/>
      <c r="VUG125" s="176"/>
      <c r="VUH125" s="191"/>
      <c r="VUI125" s="186"/>
      <c r="VUJ125" s="186"/>
      <c r="VUK125" s="176"/>
      <c r="VUL125" s="191"/>
      <c r="VUM125" s="186"/>
      <c r="VUN125" s="186"/>
      <c r="VUO125" s="176"/>
      <c r="VUP125" s="191"/>
      <c r="VUQ125" s="186"/>
      <c r="VUR125" s="186"/>
      <c r="VUS125" s="176"/>
      <c r="VUT125" s="191"/>
      <c r="VUU125" s="186"/>
      <c r="VUV125" s="186"/>
      <c r="VUW125" s="176"/>
      <c r="VUX125" s="191"/>
      <c r="VUY125" s="186"/>
      <c r="VUZ125" s="186"/>
      <c r="VVA125" s="176"/>
      <c r="VVB125" s="191"/>
      <c r="VVC125" s="186"/>
      <c r="VVD125" s="186"/>
      <c r="VVE125" s="176"/>
      <c r="VVF125" s="191"/>
      <c r="VVG125" s="186"/>
      <c r="VVH125" s="186"/>
      <c r="VVI125" s="176"/>
      <c r="VVJ125" s="191"/>
      <c r="VVK125" s="186"/>
      <c r="VVL125" s="186"/>
      <c r="VVM125" s="176"/>
      <c r="VVN125" s="191"/>
      <c r="VVO125" s="186"/>
      <c r="VVP125" s="186"/>
      <c r="VVQ125" s="176"/>
      <c r="VVR125" s="191"/>
      <c r="VVS125" s="186"/>
      <c r="VVT125" s="186"/>
      <c r="VVU125" s="176"/>
      <c r="VVV125" s="191"/>
      <c r="VVW125" s="186"/>
      <c r="VVX125" s="186"/>
      <c r="VVY125" s="176"/>
      <c r="VVZ125" s="191"/>
      <c r="VWA125" s="186"/>
      <c r="VWB125" s="186"/>
      <c r="VWC125" s="176"/>
      <c r="VWD125" s="191"/>
      <c r="VWE125" s="186"/>
      <c r="VWF125" s="186"/>
      <c r="VWG125" s="176"/>
      <c r="VWH125" s="191"/>
      <c r="VWI125" s="186"/>
      <c r="VWJ125" s="186"/>
      <c r="VWK125" s="176"/>
      <c r="VWL125" s="191"/>
      <c r="VWM125" s="186"/>
      <c r="VWN125" s="186"/>
      <c r="VWO125" s="176"/>
      <c r="VWP125" s="191"/>
      <c r="VWQ125" s="186"/>
      <c r="VWR125" s="186"/>
      <c r="VWS125" s="176"/>
      <c r="VWT125" s="191"/>
      <c r="VWU125" s="186"/>
      <c r="VWV125" s="186"/>
      <c r="VWW125" s="176"/>
      <c r="VWX125" s="191"/>
      <c r="VWY125" s="186"/>
      <c r="VWZ125" s="186"/>
      <c r="VXA125" s="176"/>
      <c r="VXB125" s="191"/>
      <c r="VXC125" s="186"/>
      <c r="VXD125" s="186"/>
      <c r="VXE125" s="176"/>
      <c r="VXF125" s="191"/>
      <c r="VXG125" s="186"/>
      <c r="VXH125" s="186"/>
      <c r="VXI125" s="176"/>
      <c r="VXJ125" s="191"/>
      <c r="VXK125" s="186"/>
      <c r="VXL125" s="186"/>
      <c r="VXM125" s="176"/>
      <c r="VXN125" s="191"/>
      <c r="VXO125" s="186"/>
      <c r="VXP125" s="186"/>
      <c r="VXQ125" s="176"/>
      <c r="VXR125" s="191"/>
      <c r="VXS125" s="186"/>
      <c r="VXT125" s="186"/>
      <c r="VXU125" s="176"/>
      <c r="VXV125" s="191"/>
      <c r="VXW125" s="186"/>
      <c r="VXX125" s="186"/>
      <c r="VXY125" s="176"/>
      <c r="VXZ125" s="191"/>
      <c r="VYA125" s="186"/>
      <c r="VYB125" s="186"/>
      <c r="VYC125" s="176"/>
      <c r="VYD125" s="191"/>
      <c r="VYE125" s="186"/>
      <c r="VYF125" s="186"/>
      <c r="VYG125" s="176"/>
      <c r="VYH125" s="191"/>
      <c r="VYI125" s="186"/>
      <c r="VYJ125" s="186"/>
      <c r="VYK125" s="176"/>
      <c r="VYL125" s="191"/>
      <c r="VYM125" s="186"/>
      <c r="VYN125" s="186"/>
      <c r="VYO125" s="176"/>
      <c r="VYP125" s="191"/>
      <c r="VYQ125" s="186"/>
      <c r="VYR125" s="186"/>
      <c r="VYS125" s="176"/>
      <c r="VYT125" s="191"/>
      <c r="VYU125" s="186"/>
      <c r="VYV125" s="186"/>
      <c r="VYW125" s="176"/>
      <c r="VYX125" s="191"/>
      <c r="VYY125" s="186"/>
      <c r="VYZ125" s="186"/>
      <c r="VZA125" s="176"/>
      <c r="VZB125" s="191"/>
      <c r="VZC125" s="186"/>
      <c r="VZD125" s="186"/>
      <c r="VZE125" s="176"/>
      <c r="VZF125" s="191"/>
      <c r="VZG125" s="186"/>
      <c r="VZH125" s="186"/>
      <c r="VZI125" s="176"/>
      <c r="VZJ125" s="191"/>
      <c r="VZK125" s="186"/>
      <c r="VZL125" s="186"/>
      <c r="VZM125" s="176"/>
      <c r="VZN125" s="191"/>
      <c r="VZO125" s="186"/>
      <c r="VZP125" s="186"/>
      <c r="VZQ125" s="176"/>
      <c r="VZR125" s="191"/>
      <c r="VZS125" s="186"/>
      <c r="VZT125" s="186"/>
      <c r="VZU125" s="176"/>
      <c r="VZV125" s="191"/>
      <c r="VZW125" s="186"/>
      <c r="VZX125" s="186"/>
      <c r="VZY125" s="176"/>
      <c r="VZZ125" s="191"/>
      <c r="WAA125" s="186"/>
      <c r="WAB125" s="186"/>
      <c r="WAC125" s="176"/>
      <c r="WAD125" s="191"/>
      <c r="WAE125" s="186"/>
      <c r="WAF125" s="186"/>
      <c r="WAG125" s="176"/>
      <c r="WAH125" s="191"/>
      <c r="WAI125" s="186"/>
      <c r="WAJ125" s="186"/>
      <c r="WAK125" s="176"/>
      <c r="WAL125" s="191"/>
      <c r="WAM125" s="186"/>
      <c r="WAN125" s="186"/>
      <c r="WAO125" s="176"/>
      <c r="WAP125" s="191"/>
      <c r="WAQ125" s="186"/>
      <c r="WAR125" s="186"/>
      <c r="WAS125" s="176"/>
      <c r="WAT125" s="191"/>
      <c r="WAU125" s="186"/>
      <c r="WAV125" s="186"/>
      <c r="WAW125" s="176"/>
      <c r="WAX125" s="191"/>
      <c r="WAY125" s="186"/>
      <c r="WAZ125" s="186"/>
      <c r="WBA125" s="176"/>
      <c r="WBB125" s="191"/>
      <c r="WBC125" s="186"/>
      <c r="WBD125" s="186"/>
      <c r="WBE125" s="176"/>
      <c r="WBF125" s="191"/>
      <c r="WBG125" s="186"/>
      <c r="WBH125" s="186"/>
      <c r="WBI125" s="176"/>
      <c r="WBJ125" s="191"/>
      <c r="WBK125" s="186"/>
      <c r="WBL125" s="186"/>
      <c r="WBM125" s="176"/>
      <c r="WBN125" s="191"/>
      <c r="WBO125" s="186"/>
      <c r="WBP125" s="186"/>
      <c r="WBQ125" s="176"/>
      <c r="WBR125" s="191"/>
      <c r="WBS125" s="186"/>
      <c r="WBT125" s="186"/>
      <c r="WBU125" s="176"/>
      <c r="WBV125" s="191"/>
      <c r="WBW125" s="186"/>
      <c r="WBX125" s="186"/>
      <c r="WBY125" s="176"/>
      <c r="WBZ125" s="191"/>
      <c r="WCA125" s="186"/>
      <c r="WCB125" s="186"/>
      <c r="WCC125" s="176"/>
      <c r="WCD125" s="191"/>
      <c r="WCE125" s="186"/>
      <c r="WCF125" s="186"/>
      <c r="WCG125" s="176"/>
      <c r="WCH125" s="191"/>
      <c r="WCI125" s="186"/>
      <c r="WCJ125" s="186"/>
      <c r="WCK125" s="176"/>
      <c r="WCL125" s="191"/>
      <c r="WCM125" s="186"/>
      <c r="WCN125" s="186"/>
      <c r="WCO125" s="176"/>
      <c r="WCP125" s="191"/>
      <c r="WCQ125" s="186"/>
      <c r="WCR125" s="186"/>
      <c r="WCS125" s="176"/>
      <c r="WCT125" s="191"/>
      <c r="WCU125" s="186"/>
      <c r="WCV125" s="186"/>
      <c r="WCW125" s="176"/>
      <c r="WCX125" s="191"/>
      <c r="WCY125" s="186"/>
      <c r="WCZ125" s="186"/>
      <c r="WDA125" s="176"/>
      <c r="WDB125" s="191"/>
      <c r="WDC125" s="186"/>
      <c r="WDD125" s="186"/>
      <c r="WDE125" s="176"/>
      <c r="WDF125" s="191"/>
      <c r="WDG125" s="186"/>
      <c r="WDH125" s="186"/>
      <c r="WDI125" s="176"/>
      <c r="WDJ125" s="191"/>
      <c r="WDK125" s="186"/>
      <c r="WDL125" s="186"/>
      <c r="WDM125" s="176"/>
      <c r="WDN125" s="191"/>
      <c r="WDO125" s="186"/>
      <c r="WDP125" s="186"/>
      <c r="WDQ125" s="176"/>
      <c r="WDR125" s="191"/>
      <c r="WDS125" s="186"/>
      <c r="WDT125" s="186"/>
      <c r="WDU125" s="176"/>
      <c r="WDV125" s="191"/>
      <c r="WDW125" s="186"/>
      <c r="WDX125" s="186"/>
      <c r="WDY125" s="176"/>
      <c r="WDZ125" s="191"/>
      <c r="WEA125" s="186"/>
      <c r="WEB125" s="186"/>
      <c r="WEC125" s="176"/>
      <c r="WED125" s="191"/>
      <c r="WEE125" s="186"/>
      <c r="WEF125" s="186"/>
      <c r="WEG125" s="176"/>
      <c r="WEH125" s="191"/>
      <c r="WEI125" s="186"/>
      <c r="WEJ125" s="186"/>
      <c r="WEK125" s="176"/>
      <c r="WEL125" s="191"/>
      <c r="WEM125" s="186"/>
      <c r="WEN125" s="186"/>
      <c r="WEO125" s="176"/>
      <c r="WEP125" s="191"/>
      <c r="WEQ125" s="186"/>
      <c r="WER125" s="186"/>
      <c r="WES125" s="176"/>
      <c r="WET125" s="191"/>
      <c r="WEU125" s="186"/>
      <c r="WEV125" s="186"/>
      <c r="WEW125" s="176"/>
      <c r="WEX125" s="191"/>
      <c r="WEY125" s="186"/>
      <c r="WEZ125" s="186"/>
      <c r="WFA125" s="176"/>
      <c r="WFB125" s="191"/>
      <c r="WFC125" s="186"/>
      <c r="WFD125" s="186"/>
      <c r="WFE125" s="176"/>
      <c r="WFF125" s="191"/>
      <c r="WFG125" s="186"/>
      <c r="WFH125" s="186"/>
      <c r="WFI125" s="176"/>
      <c r="WFJ125" s="191"/>
      <c r="WFK125" s="186"/>
      <c r="WFL125" s="186"/>
      <c r="WFM125" s="176"/>
      <c r="WFN125" s="191"/>
      <c r="WFO125" s="186"/>
      <c r="WFP125" s="186"/>
      <c r="WFQ125" s="176"/>
      <c r="WFR125" s="191"/>
      <c r="WFS125" s="186"/>
      <c r="WFT125" s="186"/>
      <c r="WFU125" s="176"/>
      <c r="WFV125" s="191"/>
      <c r="WFW125" s="186"/>
      <c r="WFX125" s="186"/>
      <c r="WFY125" s="176"/>
      <c r="WFZ125" s="191"/>
      <c r="WGA125" s="186"/>
      <c r="WGB125" s="186"/>
      <c r="WGC125" s="176"/>
      <c r="WGD125" s="191"/>
      <c r="WGE125" s="186"/>
      <c r="WGF125" s="186"/>
      <c r="WGG125" s="176"/>
      <c r="WGH125" s="191"/>
      <c r="WGI125" s="186"/>
      <c r="WGJ125" s="186"/>
      <c r="WGK125" s="176"/>
      <c r="WGL125" s="191"/>
      <c r="WGM125" s="186"/>
      <c r="WGN125" s="186"/>
      <c r="WGO125" s="176"/>
      <c r="WGP125" s="191"/>
      <c r="WGQ125" s="186"/>
      <c r="WGR125" s="186"/>
      <c r="WGS125" s="176"/>
      <c r="WGT125" s="191"/>
      <c r="WGU125" s="186"/>
      <c r="WGV125" s="186"/>
      <c r="WGW125" s="176"/>
      <c r="WGX125" s="191"/>
      <c r="WGY125" s="186"/>
      <c r="WGZ125" s="186"/>
      <c r="WHA125" s="176"/>
      <c r="WHB125" s="191"/>
      <c r="WHC125" s="186"/>
      <c r="WHD125" s="186"/>
      <c r="WHE125" s="176"/>
      <c r="WHF125" s="191"/>
      <c r="WHG125" s="186"/>
      <c r="WHH125" s="186"/>
      <c r="WHI125" s="176"/>
      <c r="WHJ125" s="191"/>
      <c r="WHK125" s="186"/>
      <c r="WHL125" s="186"/>
      <c r="WHM125" s="176"/>
      <c r="WHN125" s="191"/>
      <c r="WHO125" s="186"/>
      <c r="WHP125" s="186"/>
      <c r="WHQ125" s="176"/>
      <c r="WHR125" s="191"/>
      <c r="WHS125" s="186"/>
      <c r="WHT125" s="186"/>
      <c r="WHU125" s="176"/>
      <c r="WHV125" s="191"/>
      <c r="WHW125" s="186"/>
      <c r="WHX125" s="186"/>
      <c r="WHY125" s="176"/>
      <c r="WHZ125" s="191"/>
      <c r="WIA125" s="186"/>
      <c r="WIB125" s="186"/>
      <c r="WIC125" s="176"/>
      <c r="WID125" s="191"/>
      <c r="WIE125" s="186"/>
      <c r="WIF125" s="186"/>
      <c r="WIG125" s="176"/>
      <c r="WIH125" s="191"/>
      <c r="WII125" s="186"/>
      <c r="WIJ125" s="186"/>
      <c r="WIK125" s="176"/>
      <c r="WIL125" s="191"/>
      <c r="WIM125" s="186"/>
      <c r="WIN125" s="186"/>
      <c r="WIO125" s="176"/>
      <c r="WIP125" s="191"/>
      <c r="WIQ125" s="186"/>
      <c r="WIR125" s="186"/>
      <c r="WIS125" s="176"/>
      <c r="WIT125" s="191"/>
      <c r="WIU125" s="186"/>
      <c r="WIV125" s="186"/>
      <c r="WIW125" s="176"/>
      <c r="WIX125" s="191"/>
      <c r="WIY125" s="186"/>
      <c r="WIZ125" s="186"/>
      <c r="WJA125" s="176"/>
      <c r="WJB125" s="191"/>
      <c r="WJC125" s="186"/>
      <c r="WJD125" s="186"/>
      <c r="WJE125" s="176"/>
      <c r="WJF125" s="191"/>
      <c r="WJG125" s="186"/>
      <c r="WJH125" s="186"/>
      <c r="WJI125" s="176"/>
      <c r="WJJ125" s="191"/>
      <c r="WJK125" s="186"/>
      <c r="WJL125" s="186"/>
      <c r="WJM125" s="176"/>
      <c r="WJN125" s="191"/>
      <c r="WJO125" s="186"/>
      <c r="WJP125" s="186"/>
      <c r="WJQ125" s="176"/>
      <c r="WJR125" s="191"/>
      <c r="WJS125" s="186"/>
      <c r="WJT125" s="186"/>
      <c r="WJU125" s="176"/>
      <c r="WJV125" s="191"/>
      <c r="WJW125" s="186"/>
      <c r="WJX125" s="186"/>
      <c r="WJY125" s="176"/>
      <c r="WJZ125" s="191"/>
      <c r="WKA125" s="186"/>
      <c r="WKB125" s="186"/>
      <c r="WKC125" s="176"/>
      <c r="WKD125" s="191"/>
      <c r="WKE125" s="186"/>
      <c r="WKF125" s="186"/>
      <c r="WKG125" s="176"/>
      <c r="WKH125" s="191"/>
      <c r="WKI125" s="186"/>
      <c r="WKJ125" s="186"/>
      <c r="WKK125" s="176"/>
      <c r="WKL125" s="191"/>
      <c r="WKM125" s="186"/>
      <c r="WKN125" s="186"/>
      <c r="WKO125" s="176"/>
      <c r="WKP125" s="191"/>
      <c r="WKQ125" s="186"/>
      <c r="WKR125" s="186"/>
      <c r="WKS125" s="176"/>
      <c r="WKT125" s="191"/>
      <c r="WKU125" s="186"/>
      <c r="WKV125" s="186"/>
      <c r="WKW125" s="176"/>
      <c r="WKX125" s="191"/>
      <c r="WKY125" s="186"/>
      <c r="WKZ125" s="186"/>
      <c r="WLA125" s="176"/>
      <c r="WLB125" s="191"/>
      <c r="WLC125" s="186"/>
      <c r="WLD125" s="186"/>
      <c r="WLE125" s="176"/>
      <c r="WLF125" s="191"/>
      <c r="WLG125" s="186"/>
      <c r="WLH125" s="186"/>
      <c r="WLI125" s="176"/>
      <c r="WLJ125" s="191"/>
      <c r="WLK125" s="186"/>
      <c r="WLL125" s="186"/>
      <c r="WLM125" s="176"/>
      <c r="WLN125" s="191"/>
      <c r="WLO125" s="186"/>
      <c r="WLP125" s="186"/>
      <c r="WLQ125" s="176"/>
      <c r="WLR125" s="191"/>
      <c r="WLS125" s="186"/>
      <c r="WLT125" s="186"/>
      <c r="WLU125" s="176"/>
      <c r="WLV125" s="191"/>
      <c r="WLW125" s="186"/>
      <c r="WLX125" s="186"/>
      <c r="WLY125" s="176"/>
      <c r="WLZ125" s="191"/>
      <c r="WMA125" s="186"/>
      <c r="WMB125" s="186"/>
      <c r="WMC125" s="176"/>
      <c r="WMD125" s="191"/>
      <c r="WME125" s="186"/>
      <c r="WMF125" s="186"/>
      <c r="WMG125" s="176"/>
      <c r="WMH125" s="191"/>
      <c r="WMI125" s="186"/>
      <c r="WMJ125" s="186"/>
      <c r="WMK125" s="176"/>
      <c r="WML125" s="191"/>
      <c r="WMM125" s="186"/>
      <c r="WMN125" s="186"/>
      <c r="WMO125" s="176"/>
      <c r="WMP125" s="191"/>
      <c r="WMQ125" s="186"/>
      <c r="WMR125" s="186"/>
      <c r="WMS125" s="176"/>
      <c r="WMT125" s="191"/>
      <c r="WMU125" s="186"/>
      <c r="WMV125" s="186"/>
      <c r="WMW125" s="176"/>
      <c r="WMX125" s="191"/>
      <c r="WMY125" s="186"/>
      <c r="WMZ125" s="186"/>
      <c r="WNA125" s="176"/>
      <c r="WNB125" s="191"/>
      <c r="WNC125" s="186"/>
      <c r="WND125" s="186"/>
      <c r="WNE125" s="176"/>
      <c r="WNF125" s="191"/>
      <c r="WNG125" s="186"/>
      <c r="WNH125" s="186"/>
      <c r="WNI125" s="176"/>
      <c r="WNJ125" s="191"/>
      <c r="WNK125" s="186"/>
      <c r="WNL125" s="186"/>
      <c r="WNM125" s="176"/>
      <c r="WNN125" s="191"/>
      <c r="WNO125" s="186"/>
      <c r="WNP125" s="186"/>
      <c r="WNQ125" s="176"/>
      <c r="WNR125" s="191"/>
      <c r="WNS125" s="186"/>
      <c r="WNT125" s="186"/>
      <c r="WNU125" s="176"/>
      <c r="WNV125" s="191"/>
      <c r="WNW125" s="186"/>
      <c r="WNX125" s="186"/>
      <c r="WNY125" s="176"/>
      <c r="WNZ125" s="191"/>
      <c r="WOA125" s="186"/>
      <c r="WOB125" s="186"/>
      <c r="WOC125" s="176"/>
      <c r="WOD125" s="191"/>
      <c r="WOE125" s="186"/>
      <c r="WOF125" s="186"/>
      <c r="WOG125" s="176"/>
      <c r="WOH125" s="191"/>
      <c r="WOI125" s="186"/>
      <c r="WOJ125" s="186"/>
      <c r="WOK125" s="176"/>
      <c r="WOL125" s="191"/>
      <c r="WOM125" s="186"/>
      <c r="WON125" s="186"/>
      <c r="WOO125" s="176"/>
      <c r="WOP125" s="191"/>
      <c r="WOQ125" s="186"/>
      <c r="WOR125" s="186"/>
      <c r="WOS125" s="176"/>
      <c r="WOT125" s="191"/>
      <c r="WOU125" s="186"/>
      <c r="WOV125" s="186"/>
      <c r="WOW125" s="176"/>
      <c r="WOX125" s="191"/>
      <c r="WOY125" s="186"/>
      <c r="WOZ125" s="186"/>
      <c r="WPA125" s="176"/>
      <c r="WPB125" s="191"/>
      <c r="WPC125" s="186"/>
      <c r="WPD125" s="186"/>
      <c r="WPE125" s="176"/>
      <c r="WPF125" s="191"/>
      <c r="WPG125" s="186"/>
      <c r="WPH125" s="186"/>
      <c r="WPI125" s="176"/>
      <c r="WPJ125" s="191"/>
      <c r="WPK125" s="186"/>
      <c r="WPL125" s="186"/>
      <c r="WPM125" s="176"/>
      <c r="WPN125" s="191"/>
      <c r="WPO125" s="186"/>
      <c r="WPP125" s="186"/>
      <c r="WPQ125" s="176"/>
      <c r="WPR125" s="191"/>
      <c r="WPS125" s="186"/>
      <c r="WPT125" s="186"/>
      <c r="WPU125" s="176"/>
      <c r="WPV125" s="191"/>
      <c r="WPW125" s="186"/>
      <c r="WPX125" s="186"/>
      <c r="WPY125" s="176"/>
      <c r="WPZ125" s="191"/>
      <c r="WQA125" s="186"/>
      <c r="WQB125" s="186"/>
      <c r="WQC125" s="176"/>
      <c r="WQD125" s="191"/>
      <c r="WQE125" s="186"/>
      <c r="WQF125" s="186"/>
      <c r="WQG125" s="176"/>
      <c r="WQH125" s="191"/>
      <c r="WQI125" s="186"/>
      <c r="WQJ125" s="186"/>
      <c r="WQK125" s="176"/>
      <c r="WQL125" s="191"/>
      <c r="WQM125" s="186"/>
      <c r="WQN125" s="186"/>
      <c r="WQO125" s="176"/>
      <c r="WQP125" s="191"/>
      <c r="WQQ125" s="186"/>
      <c r="WQR125" s="186"/>
      <c r="WQS125" s="176"/>
      <c r="WQT125" s="191"/>
      <c r="WQU125" s="186"/>
      <c r="WQV125" s="186"/>
      <c r="WQW125" s="176"/>
      <c r="WQX125" s="191"/>
      <c r="WQY125" s="186"/>
      <c r="WQZ125" s="186"/>
      <c r="WRA125" s="176"/>
      <c r="WRB125" s="191"/>
      <c r="WRC125" s="186"/>
      <c r="WRD125" s="186"/>
      <c r="WRE125" s="176"/>
      <c r="WRF125" s="191"/>
      <c r="WRG125" s="186"/>
      <c r="WRH125" s="186"/>
      <c r="WRI125" s="176"/>
      <c r="WRJ125" s="191"/>
      <c r="WRK125" s="186"/>
      <c r="WRL125" s="186"/>
      <c r="WRM125" s="176"/>
      <c r="WRN125" s="191"/>
      <c r="WRO125" s="186"/>
      <c r="WRP125" s="186"/>
      <c r="WRQ125" s="176"/>
      <c r="WRR125" s="191"/>
      <c r="WRS125" s="186"/>
      <c r="WRT125" s="186"/>
      <c r="WRU125" s="176"/>
      <c r="WRV125" s="191"/>
      <c r="WRW125" s="186"/>
      <c r="WRX125" s="186"/>
      <c r="WRY125" s="176"/>
      <c r="WRZ125" s="191"/>
      <c r="WSA125" s="186"/>
      <c r="WSB125" s="186"/>
      <c r="WSC125" s="176"/>
      <c r="WSD125" s="191"/>
      <c r="WSE125" s="186"/>
      <c r="WSF125" s="186"/>
      <c r="WSG125" s="176"/>
      <c r="WSH125" s="191"/>
      <c r="WSI125" s="186"/>
      <c r="WSJ125" s="186"/>
      <c r="WSK125" s="176"/>
      <c r="WSL125" s="191"/>
      <c r="WSM125" s="186"/>
      <c r="WSN125" s="186"/>
      <c r="WSO125" s="176"/>
      <c r="WSP125" s="191"/>
      <c r="WSQ125" s="186"/>
      <c r="WSR125" s="186"/>
      <c r="WSS125" s="176"/>
      <c r="WST125" s="191"/>
      <c r="WSU125" s="186"/>
      <c r="WSV125" s="186"/>
      <c r="WSW125" s="176"/>
      <c r="WSX125" s="191"/>
      <c r="WSY125" s="186"/>
      <c r="WSZ125" s="186"/>
      <c r="WTA125" s="176"/>
      <c r="WTB125" s="191"/>
      <c r="WTC125" s="186"/>
      <c r="WTD125" s="186"/>
      <c r="WTE125" s="176"/>
      <c r="WTF125" s="191"/>
      <c r="WTG125" s="186"/>
      <c r="WTH125" s="186"/>
      <c r="WTI125" s="176"/>
      <c r="WTJ125" s="191"/>
      <c r="WTK125" s="186"/>
      <c r="WTL125" s="186"/>
      <c r="WTM125" s="176"/>
      <c r="WTN125" s="191"/>
      <c r="WTO125" s="186"/>
      <c r="WTP125" s="186"/>
      <c r="WTQ125" s="176"/>
      <c r="WTR125" s="191"/>
      <c r="WTS125" s="186"/>
      <c r="WTT125" s="186"/>
      <c r="WTU125" s="176"/>
      <c r="WTV125" s="191"/>
      <c r="WTW125" s="186"/>
      <c r="WTX125" s="186"/>
      <c r="WTY125" s="176"/>
      <c r="WTZ125" s="191"/>
      <c r="WUA125" s="186"/>
      <c r="WUB125" s="186"/>
      <c r="WUC125" s="176"/>
      <c r="WUD125" s="191"/>
      <c r="WUE125" s="186"/>
      <c r="WUF125" s="186"/>
      <c r="WUG125" s="176"/>
      <c r="WUH125" s="191"/>
      <c r="WUI125" s="186"/>
      <c r="WUJ125" s="186"/>
      <c r="WUK125" s="176"/>
      <c r="WUL125" s="191"/>
      <c r="WUM125" s="186"/>
      <c r="WUN125" s="186"/>
      <c r="WUO125" s="176"/>
      <c r="WUP125" s="191"/>
      <c r="WUQ125" s="186"/>
      <c r="WUR125" s="186"/>
      <c r="WUS125" s="176"/>
      <c r="WUT125" s="191"/>
      <c r="WUU125" s="186"/>
      <c r="WUV125" s="186"/>
      <c r="WUW125" s="176"/>
      <c r="WUX125" s="191"/>
      <c r="WUY125" s="186"/>
      <c r="WUZ125" s="186"/>
      <c r="WVA125" s="176"/>
      <c r="WVB125" s="191"/>
      <c r="WVC125" s="186"/>
      <c r="WVD125" s="186"/>
      <c r="WVE125" s="176"/>
      <c r="WVF125" s="191"/>
      <c r="WVG125" s="186"/>
      <c r="WVH125" s="186"/>
      <c r="WVI125" s="176"/>
      <c r="WVJ125" s="191"/>
      <c r="WVK125" s="186"/>
      <c r="WVL125" s="186"/>
      <c r="WVM125" s="176"/>
      <c r="WVN125" s="191"/>
      <c r="WVO125" s="186"/>
      <c r="WVP125" s="186"/>
      <c r="WVQ125" s="176"/>
      <c r="WVR125" s="191"/>
      <c r="WVS125" s="186"/>
      <c r="WVT125" s="186"/>
      <c r="WVU125" s="176"/>
      <c r="WVV125" s="191"/>
      <c r="WVW125" s="186"/>
      <c r="WVX125" s="186"/>
      <c r="WVY125" s="176"/>
      <c r="WVZ125" s="191"/>
      <c r="WWA125" s="186"/>
      <c r="WWB125" s="186"/>
      <c r="WWC125" s="176"/>
      <c r="WWD125" s="191"/>
      <c r="WWE125" s="186"/>
      <c r="WWF125" s="186"/>
      <c r="WWG125" s="176"/>
      <c r="WWH125" s="191"/>
      <c r="WWI125" s="186"/>
      <c r="WWJ125" s="186"/>
      <c r="WWK125" s="176"/>
      <c r="WWL125" s="191"/>
      <c r="WWM125" s="186"/>
      <c r="WWN125" s="186"/>
      <c r="WWO125" s="176"/>
      <c r="WWP125" s="191"/>
      <c r="WWQ125" s="186"/>
      <c r="WWR125" s="186"/>
      <c r="WWS125" s="176"/>
      <c r="WWT125" s="191"/>
      <c r="WWU125" s="186"/>
      <c r="WWV125" s="186"/>
      <c r="WWW125" s="176"/>
      <c r="WWX125" s="191"/>
      <c r="WWY125" s="186"/>
      <c r="WWZ125" s="186"/>
      <c r="WXA125" s="176"/>
      <c r="WXB125" s="191"/>
      <c r="WXC125" s="186"/>
      <c r="WXD125" s="186"/>
      <c r="WXE125" s="176"/>
      <c r="WXF125" s="191"/>
      <c r="WXG125" s="186"/>
      <c r="WXH125" s="186"/>
      <c r="WXI125" s="176"/>
      <c r="WXJ125" s="191"/>
      <c r="WXK125" s="186"/>
      <c r="WXL125" s="186"/>
      <c r="WXM125" s="176"/>
      <c r="WXN125" s="191"/>
      <c r="WXO125" s="186"/>
      <c r="WXP125" s="186"/>
      <c r="WXQ125" s="176"/>
      <c r="WXR125" s="191"/>
      <c r="WXS125" s="186"/>
      <c r="WXT125" s="186"/>
      <c r="WXU125" s="176"/>
      <c r="WXV125" s="191"/>
      <c r="WXW125" s="186"/>
      <c r="WXX125" s="186"/>
      <c r="WXY125" s="176"/>
      <c r="WXZ125" s="191"/>
      <c r="WYA125" s="186"/>
      <c r="WYB125" s="186"/>
      <c r="WYC125" s="176"/>
      <c r="WYD125" s="191"/>
      <c r="WYE125" s="186"/>
      <c r="WYF125" s="186"/>
      <c r="WYG125" s="176"/>
      <c r="WYH125" s="191"/>
      <c r="WYI125" s="186"/>
      <c r="WYJ125" s="186"/>
      <c r="WYK125" s="176"/>
      <c r="WYL125" s="191"/>
      <c r="WYM125" s="186"/>
      <c r="WYN125" s="186"/>
      <c r="WYO125" s="176"/>
      <c r="WYP125" s="191"/>
      <c r="WYQ125" s="186"/>
      <c r="WYR125" s="186"/>
      <c r="WYS125" s="176"/>
      <c r="WYT125" s="191"/>
      <c r="WYU125" s="186"/>
      <c r="WYV125" s="186"/>
      <c r="WYW125" s="176"/>
      <c r="WYX125" s="191"/>
      <c r="WYY125" s="186"/>
      <c r="WYZ125" s="186"/>
      <c r="WZA125" s="176"/>
      <c r="WZB125" s="191"/>
      <c r="WZC125" s="186"/>
      <c r="WZD125" s="186"/>
      <c r="WZE125" s="176"/>
      <c r="WZF125" s="191"/>
      <c r="WZG125" s="186"/>
      <c r="WZH125" s="186"/>
      <c r="WZI125" s="176"/>
      <c r="WZJ125" s="191"/>
      <c r="WZK125" s="186"/>
      <c r="WZL125" s="186"/>
      <c r="WZM125" s="176"/>
      <c r="WZN125" s="191"/>
      <c r="WZO125" s="186"/>
      <c r="WZP125" s="186"/>
      <c r="WZQ125" s="176"/>
      <c r="WZR125" s="191"/>
      <c r="WZS125" s="186"/>
      <c r="WZT125" s="186"/>
      <c r="WZU125" s="176"/>
      <c r="WZV125" s="191"/>
      <c r="WZW125" s="186"/>
      <c r="WZX125" s="186"/>
      <c r="WZY125" s="176"/>
      <c r="WZZ125" s="191"/>
      <c r="XAA125" s="186"/>
      <c r="XAB125" s="186"/>
      <c r="XAC125" s="176"/>
      <c r="XAD125" s="191"/>
      <c r="XAE125" s="186"/>
      <c r="XAF125" s="186"/>
      <c r="XAG125" s="176"/>
      <c r="XAH125" s="191"/>
      <c r="XAI125" s="186"/>
      <c r="XAJ125" s="186"/>
      <c r="XAK125" s="176"/>
      <c r="XAL125" s="191"/>
      <c r="XAM125" s="186"/>
      <c r="XAN125" s="186"/>
      <c r="XAO125" s="176"/>
      <c r="XAP125" s="191"/>
      <c r="XAQ125" s="186"/>
      <c r="XAR125" s="186"/>
      <c r="XAS125" s="176"/>
      <c r="XAT125" s="191"/>
      <c r="XAU125" s="186"/>
      <c r="XAV125" s="186"/>
      <c r="XAW125" s="176"/>
      <c r="XAX125" s="191"/>
      <c r="XAY125" s="186"/>
      <c r="XAZ125" s="186"/>
      <c r="XBA125" s="176"/>
      <c r="XBB125" s="191"/>
      <c r="XBC125" s="186"/>
      <c r="XBD125" s="186"/>
      <c r="XBE125" s="176"/>
      <c r="XBF125" s="191"/>
      <c r="XBG125" s="186"/>
      <c r="XBH125" s="186"/>
      <c r="XBI125" s="176"/>
      <c r="XBJ125" s="191"/>
      <c r="XBK125" s="186"/>
      <c r="XBL125" s="186"/>
      <c r="XBM125" s="176"/>
      <c r="XBN125" s="191"/>
      <c r="XBO125" s="186"/>
      <c r="XBP125" s="186"/>
      <c r="XBQ125" s="176"/>
      <c r="XBR125" s="191"/>
      <c r="XBS125" s="186"/>
      <c r="XBT125" s="186"/>
      <c r="XBU125" s="176"/>
      <c r="XBV125" s="191"/>
      <c r="XBW125" s="186"/>
      <c r="XBX125" s="186"/>
      <c r="XBY125" s="176"/>
      <c r="XBZ125" s="191"/>
      <c r="XCA125" s="186"/>
      <c r="XCB125" s="186"/>
      <c r="XCC125" s="176"/>
      <c r="XCD125" s="191"/>
      <c r="XCE125" s="186"/>
      <c r="XCF125" s="186"/>
      <c r="XCG125" s="176"/>
      <c r="XCH125" s="191"/>
      <c r="XCI125" s="186"/>
      <c r="XCJ125" s="186"/>
      <c r="XCK125" s="176"/>
      <c r="XCL125" s="191"/>
      <c r="XCM125" s="186"/>
      <c r="XCN125" s="186"/>
      <c r="XCO125" s="176"/>
      <c r="XCP125" s="191"/>
      <c r="XCQ125" s="186"/>
      <c r="XCR125" s="186"/>
      <c r="XCS125" s="176"/>
      <c r="XCT125" s="191"/>
      <c r="XCU125" s="186"/>
      <c r="XCV125" s="186"/>
      <c r="XCW125" s="176"/>
      <c r="XCX125" s="191"/>
      <c r="XCY125" s="186"/>
      <c r="XCZ125" s="186"/>
      <c r="XDA125" s="176"/>
      <c r="XDB125" s="191"/>
      <c r="XDC125" s="186"/>
      <c r="XDD125" s="186"/>
      <c r="XDE125" s="176"/>
      <c r="XDF125" s="191"/>
      <c r="XDG125" s="186"/>
      <c r="XDH125" s="186"/>
      <c r="XDI125" s="176"/>
      <c r="XDJ125" s="191"/>
      <c r="XDK125" s="186"/>
      <c r="XDL125" s="186"/>
      <c r="XDM125" s="176"/>
      <c r="XDN125" s="191"/>
      <c r="XDO125" s="186"/>
      <c r="XDP125" s="186"/>
      <c r="XDQ125" s="176"/>
      <c r="XDR125" s="191"/>
      <c r="XDS125" s="186"/>
      <c r="XDT125" s="186"/>
      <c r="XDU125" s="176"/>
      <c r="XDV125" s="191"/>
      <c r="XDW125" s="186"/>
      <c r="XDX125" s="186"/>
      <c r="XDY125" s="176"/>
      <c r="XDZ125" s="191"/>
      <c r="XEA125" s="186"/>
      <c r="XEB125" s="186"/>
      <c r="XEC125" s="176"/>
      <c r="XED125" s="191"/>
      <c r="XEE125" s="186"/>
      <c r="XEF125" s="186"/>
      <c r="XEG125" s="176"/>
      <c r="XEH125" s="191"/>
      <c r="XEI125" s="186"/>
      <c r="XEJ125" s="186"/>
      <c r="XEK125" s="176"/>
      <c r="XEL125" s="191"/>
      <c r="XEM125" s="186"/>
      <c r="XEN125" s="186"/>
      <c r="XEO125" s="176"/>
      <c r="XEP125" s="191"/>
      <c r="XEQ125" s="186"/>
      <c r="XER125" s="186"/>
      <c r="XES125" s="176"/>
      <c r="XET125" s="191"/>
      <c r="XEU125" s="186"/>
      <c r="XEV125" s="186"/>
      <c r="XEW125" s="176"/>
      <c r="XEX125" s="191"/>
      <c r="XEY125" s="186"/>
      <c r="XEZ125" s="186"/>
      <c r="XFA125" s="176"/>
      <c r="XFB125" s="191"/>
      <c r="XFC125" s="186"/>
      <c r="XFD125" s="186"/>
    </row>
    <row r="126" spans="1:16384" x14ac:dyDescent="0.15">
      <c r="A126" s="460" t="s">
        <v>915</v>
      </c>
      <c r="B126" s="186"/>
      <c r="C126" s="176"/>
      <c r="D126" s="191"/>
      <c r="E126" s="186"/>
      <c r="F126" s="186"/>
      <c r="G126" s="186"/>
      <c r="H126" s="176"/>
      <c r="I126" s="191"/>
      <c r="J126" s="186"/>
      <c r="K126" s="186"/>
      <c r="L126" s="186"/>
      <c r="M126" s="176"/>
      <c r="N126" s="191"/>
      <c r="O126" s="186"/>
      <c r="P126" s="186"/>
      <c r="Q126" s="176"/>
      <c r="R126" s="191"/>
      <c r="S126" s="186"/>
      <c r="T126" s="186"/>
      <c r="U126" s="176"/>
      <c r="V126" s="191"/>
      <c r="W126" s="186"/>
      <c r="X126" s="186"/>
      <c r="Y126" s="176"/>
      <c r="Z126" s="191"/>
      <c r="AA126" s="186"/>
    </row>
    <row r="128" spans="1:16384" x14ac:dyDescent="0.15">
      <c r="A128" s="532"/>
      <c r="B128" s="660" t="s">
        <v>174</v>
      </c>
      <c r="C128" s="661"/>
      <c r="D128" s="661"/>
      <c r="E128" s="661"/>
      <c r="F128" s="661"/>
      <c r="G128" s="661"/>
      <c r="H128" s="661"/>
      <c r="I128" s="661"/>
      <c r="J128" s="661"/>
      <c r="K128" s="661"/>
      <c r="L128" s="661"/>
      <c r="M128" s="661"/>
      <c r="N128" s="662"/>
      <c r="O128" s="673" t="s">
        <v>175</v>
      </c>
      <c r="P128" s="674"/>
      <c r="Q128" s="674"/>
      <c r="R128" s="674"/>
      <c r="S128" s="674"/>
      <c r="T128" s="674"/>
      <c r="U128" s="674"/>
      <c r="V128" s="674"/>
      <c r="W128" s="674"/>
      <c r="X128" s="674"/>
      <c r="Y128" s="674"/>
      <c r="Z128" s="674"/>
      <c r="AA128" s="675"/>
    </row>
    <row r="129" spans="1:27" x14ac:dyDescent="0.15">
      <c r="A129" s="651" t="s">
        <v>188</v>
      </c>
      <c r="B129" s="582" t="s">
        <v>176</v>
      </c>
      <c r="C129" s="582" t="s">
        <v>703</v>
      </c>
      <c r="D129" s="582" t="s">
        <v>836</v>
      </c>
      <c r="E129" s="582" t="s">
        <v>155</v>
      </c>
      <c r="F129" s="582" t="s">
        <v>158</v>
      </c>
      <c r="G129" s="582" t="s">
        <v>170</v>
      </c>
      <c r="H129" s="582" t="s">
        <v>171</v>
      </c>
      <c r="I129" s="582" t="s">
        <v>156</v>
      </c>
      <c r="J129" s="582" t="s">
        <v>159</v>
      </c>
      <c r="K129" s="582" t="s">
        <v>839</v>
      </c>
      <c r="L129" s="582" t="s">
        <v>704</v>
      </c>
      <c r="M129" s="582" t="s">
        <v>841</v>
      </c>
      <c r="N129" s="582" t="s">
        <v>63</v>
      </c>
      <c r="O129" s="582" t="s">
        <v>176</v>
      </c>
      <c r="P129" s="582" t="s">
        <v>703</v>
      </c>
      <c r="Q129" s="582" t="s">
        <v>836</v>
      </c>
      <c r="R129" s="582" t="s">
        <v>155</v>
      </c>
      <c r="S129" s="582" t="s">
        <v>158</v>
      </c>
      <c r="T129" s="582" t="s">
        <v>170</v>
      </c>
      <c r="U129" s="582" t="s">
        <v>171</v>
      </c>
      <c r="V129" s="582" t="s">
        <v>156</v>
      </c>
      <c r="W129" s="582" t="s">
        <v>159</v>
      </c>
      <c r="X129" s="582" t="s">
        <v>839</v>
      </c>
      <c r="Y129" s="582" t="s">
        <v>704</v>
      </c>
      <c r="Z129" s="582" t="s">
        <v>841</v>
      </c>
      <c r="AA129" s="582" t="s">
        <v>63</v>
      </c>
    </row>
    <row r="130" spans="1:27" x14ac:dyDescent="0.15">
      <c r="A130" s="194" t="s">
        <v>125</v>
      </c>
      <c r="B130" s="533"/>
      <c r="C130" s="533"/>
      <c r="D130" s="533"/>
      <c r="E130" s="533">
        <v>42</v>
      </c>
      <c r="F130" s="533"/>
      <c r="G130" s="533">
        <v>99500</v>
      </c>
      <c r="H130" s="533">
        <v>99805</v>
      </c>
      <c r="I130" s="533"/>
      <c r="J130" s="533"/>
      <c r="K130" s="533">
        <v>15</v>
      </c>
      <c r="L130" s="533"/>
      <c r="M130" s="533">
        <v>198524</v>
      </c>
      <c r="N130" s="533">
        <f>SUM(B130:M130)</f>
        <v>397886</v>
      </c>
      <c r="O130" s="563"/>
      <c r="P130" s="563"/>
      <c r="Q130" s="563"/>
      <c r="R130" s="563">
        <v>2.9361899672076102</v>
      </c>
      <c r="S130" s="563"/>
      <c r="T130" s="563">
        <v>23549.898958322527</v>
      </c>
      <c r="U130" s="563">
        <v>23770.983731626471</v>
      </c>
      <c r="V130" s="563"/>
      <c r="W130" s="563"/>
      <c r="X130" s="563">
        <v>8.9999381452798705E-3</v>
      </c>
      <c r="Y130" s="563"/>
      <c r="Z130" s="563">
        <v>3.8755207182839451</v>
      </c>
      <c r="AA130" s="561">
        <f>SUM(O130:Z130)</f>
        <v>47327.703400572631</v>
      </c>
    </row>
    <row r="131" spans="1:27" x14ac:dyDescent="0.15">
      <c r="A131" s="194" t="s">
        <v>126</v>
      </c>
      <c r="B131" s="533">
        <v>752248</v>
      </c>
      <c r="C131" s="533"/>
      <c r="D131" s="533">
        <v>27032</v>
      </c>
      <c r="E131" s="533">
        <v>66</v>
      </c>
      <c r="F131" s="533"/>
      <c r="G131" s="533">
        <v>13540329</v>
      </c>
      <c r="H131" s="533">
        <v>4158449</v>
      </c>
      <c r="I131" s="533"/>
      <c r="J131" s="533"/>
      <c r="K131" s="533"/>
      <c r="L131" s="533">
        <v>731038</v>
      </c>
      <c r="M131" s="533"/>
      <c r="N131" s="533">
        <f t="shared" ref="N131:N136" si="2">SUM(B131:M131)</f>
        <v>19209162</v>
      </c>
      <c r="O131" s="563">
        <v>23401.855075228897</v>
      </c>
      <c r="P131" s="563"/>
      <c r="Q131" s="563">
        <v>2.6339959371834887</v>
      </c>
      <c r="R131" s="563">
        <v>6.3352833576500336</v>
      </c>
      <c r="S131" s="563"/>
      <c r="T131" s="563">
        <v>288330.94189912779</v>
      </c>
      <c r="U131" s="563">
        <v>159420.17138408724</v>
      </c>
      <c r="V131" s="563"/>
      <c r="W131" s="563"/>
      <c r="X131" s="563"/>
      <c r="Y131" s="563">
        <v>17955.184695430995</v>
      </c>
      <c r="Z131" s="563"/>
      <c r="AA131" s="561">
        <f t="shared" ref="AA131:AA136" si="3">SUM(O131:Z131)</f>
        <v>489117.12233316974</v>
      </c>
    </row>
    <row r="132" spans="1:27" x14ac:dyDescent="0.15">
      <c r="A132" s="194" t="s">
        <v>127</v>
      </c>
      <c r="B132" s="533">
        <v>2203433</v>
      </c>
      <c r="C132" s="533">
        <v>280670</v>
      </c>
      <c r="D132" s="533">
        <v>290169</v>
      </c>
      <c r="E132" s="533">
        <v>14187</v>
      </c>
      <c r="F132" s="533">
        <v>9618360</v>
      </c>
      <c r="G132" s="533">
        <v>17466843</v>
      </c>
      <c r="H132" s="533">
        <v>7032366</v>
      </c>
      <c r="I132" s="533">
        <v>14523570</v>
      </c>
      <c r="J132" s="533">
        <v>2607930</v>
      </c>
      <c r="K132" s="533">
        <v>158226</v>
      </c>
      <c r="L132" s="533">
        <v>10419444</v>
      </c>
      <c r="M132" s="533"/>
      <c r="N132" s="533">
        <f t="shared" si="2"/>
        <v>64615198</v>
      </c>
      <c r="O132" s="563">
        <v>8355.3285453021381</v>
      </c>
      <c r="P132" s="563">
        <v>1590.767712539988</v>
      </c>
      <c r="Q132" s="563">
        <v>76.455345439724482</v>
      </c>
      <c r="R132" s="563">
        <v>2.0089993728324731</v>
      </c>
      <c r="S132" s="563">
        <v>2911.6693412186501</v>
      </c>
      <c r="T132" s="563">
        <v>100110.62193582178</v>
      </c>
      <c r="U132" s="563">
        <v>95897.091716308976</v>
      </c>
      <c r="V132" s="563">
        <v>24031.746640703597</v>
      </c>
      <c r="W132" s="563">
        <v>17345.037747245264</v>
      </c>
      <c r="X132" s="563">
        <v>757.9983081277453</v>
      </c>
      <c r="Y132" s="563">
        <v>16244.397636716216</v>
      </c>
      <c r="Z132" s="563"/>
      <c r="AA132" s="561">
        <f t="shared" si="3"/>
        <v>267323.12392879691</v>
      </c>
    </row>
    <row r="133" spans="1:27" x14ac:dyDescent="0.15">
      <c r="A133" s="194" t="s">
        <v>128</v>
      </c>
      <c r="B133" s="533"/>
      <c r="C133" s="533">
        <v>151363</v>
      </c>
      <c r="D133" s="533"/>
      <c r="E133" s="533"/>
      <c r="F133" s="533"/>
      <c r="G133" s="533">
        <v>433056</v>
      </c>
      <c r="H133" s="533">
        <v>483729</v>
      </c>
      <c r="I133" s="533"/>
      <c r="J133" s="533"/>
      <c r="K133" s="533"/>
      <c r="L133" s="534">
        <v>881486</v>
      </c>
      <c r="M133" s="534"/>
      <c r="N133" s="533">
        <f t="shared" si="2"/>
        <v>1949634</v>
      </c>
      <c r="O133" s="563"/>
      <c r="P133" s="563">
        <v>279.85900929290739</v>
      </c>
      <c r="Q133" s="563"/>
      <c r="R133" s="563"/>
      <c r="S133" s="563"/>
      <c r="T133" s="563">
        <v>6590.7667463151665</v>
      </c>
      <c r="U133" s="563">
        <v>18050.28948040395</v>
      </c>
      <c r="V133" s="563"/>
      <c r="W133" s="563"/>
      <c r="X133" s="563"/>
      <c r="Y133" s="563">
        <v>1887.532651966432</v>
      </c>
      <c r="Z133" s="563"/>
      <c r="AA133" s="561">
        <f t="shared" si="3"/>
        <v>26808.447887978455</v>
      </c>
    </row>
    <row r="134" spans="1:27" x14ac:dyDescent="0.15">
      <c r="A134" s="462" t="s">
        <v>129</v>
      </c>
      <c r="B134" s="533"/>
      <c r="C134" s="533"/>
      <c r="D134" s="533"/>
      <c r="E134" s="533"/>
      <c r="F134" s="533"/>
      <c r="G134" s="533">
        <v>1494040</v>
      </c>
      <c r="H134" s="533">
        <v>1199436</v>
      </c>
      <c r="I134" s="533"/>
      <c r="J134" s="533"/>
      <c r="K134" s="533"/>
      <c r="L134" s="534">
        <v>503840</v>
      </c>
      <c r="M134" s="534"/>
      <c r="N134" s="533">
        <f t="shared" si="2"/>
        <v>3197316</v>
      </c>
      <c r="O134" s="563"/>
      <c r="P134" s="563"/>
      <c r="Q134" s="563"/>
      <c r="R134" s="563"/>
      <c r="S134" s="563"/>
      <c r="T134" s="563">
        <v>7579.1771898697934</v>
      </c>
      <c r="U134" s="563">
        <v>9180.6433066222489</v>
      </c>
      <c r="V134" s="563"/>
      <c r="W134" s="563"/>
      <c r="X134" s="563"/>
      <c r="Y134" s="563">
        <v>15240.70186146718</v>
      </c>
      <c r="Z134" s="563"/>
      <c r="AA134" s="561">
        <f t="shared" si="3"/>
        <v>32000.522357959224</v>
      </c>
    </row>
    <row r="135" spans="1:27" ht="15" x14ac:dyDescent="0.15">
      <c r="A135" s="193" t="s">
        <v>189</v>
      </c>
      <c r="B135" s="533"/>
      <c r="C135" s="533"/>
      <c r="D135" s="533"/>
      <c r="E135" s="533"/>
      <c r="F135" s="533"/>
      <c r="G135" s="533"/>
      <c r="H135" s="533"/>
      <c r="I135" s="533"/>
      <c r="J135" s="533"/>
      <c r="K135" s="533"/>
      <c r="L135" s="534"/>
      <c r="M135" s="533">
        <v>724403</v>
      </c>
      <c r="N135" s="533">
        <f t="shared" si="2"/>
        <v>724403</v>
      </c>
      <c r="O135" s="563"/>
      <c r="P135" s="563"/>
      <c r="Q135" s="563"/>
      <c r="R135" s="563"/>
      <c r="S135" s="563"/>
      <c r="T135" s="563"/>
      <c r="U135" s="563"/>
      <c r="V135" s="563"/>
      <c r="W135" s="563"/>
      <c r="X135" s="563"/>
      <c r="Y135" s="563"/>
      <c r="Z135" s="563">
        <v>29.802935591898773</v>
      </c>
      <c r="AA135" s="561">
        <f t="shared" si="3"/>
        <v>29.802935591898773</v>
      </c>
    </row>
    <row r="136" spans="1:27" x14ac:dyDescent="0.15">
      <c r="A136" s="462" t="s">
        <v>840</v>
      </c>
      <c r="B136" s="195">
        <f t="shared" ref="B136:F136" si="4">SUM(B130:B135)</f>
        <v>2955681</v>
      </c>
      <c r="C136" s="195">
        <f t="shared" si="4"/>
        <v>432033</v>
      </c>
      <c r="D136" s="195">
        <f t="shared" si="4"/>
        <v>317201</v>
      </c>
      <c r="E136" s="195">
        <f t="shared" si="4"/>
        <v>14295</v>
      </c>
      <c r="F136" s="195">
        <f t="shared" si="4"/>
        <v>9618360</v>
      </c>
      <c r="G136" s="195">
        <f>SUM(G130:G135)</f>
        <v>33033768</v>
      </c>
      <c r="H136" s="195">
        <f t="shared" ref="H136:Z136" si="5">SUM(H130:H135)</f>
        <v>12973785</v>
      </c>
      <c r="I136" s="195">
        <f t="shared" si="5"/>
        <v>14523570</v>
      </c>
      <c r="J136" s="195">
        <f t="shared" si="5"/>
        <v>2607930</v>
      </c>
      <c r="K136" s="195">
        <f t="shared" si="5"/>
        <v>158241</v>
      </c>
      <c r="L136" s="195">
        <f t="shared" si="5"/>
        <v>12535808</v>
      </c>
      <c r="M136" s="195">
        <f t="shared" si="5"/>
        <v>922927</v>
      </c>
      <c r="N136" s="533">
        <f t="shared" si="2"/>
        <v>90093599</v>
      </c>
      <c r="O136" s="562">
        <f t="shared" si="5"/>
        <v>31757.183620531036</v>
      </c>
      <c r="P136" s="562">
        <f t="shared" si="5"/>
        <v>1870.6267218328953</v>
      </c>
      <c r="Q136" s="562">
        <f t="shared" si="5"/>
        <v>79.089341376907967</v>
      </c>
      <c r="R136" s="562">
        <f t="shared" si="5"/>
        <v>11.280472697690117</v>
      </c>
      <c r="S136" s="562">
        <f t="shared" si="5"/>
        <v>2911.6693412186501</v>
      </c>
      <c r="T136" s="562">
        <f t="shared" si="5"/>
        <v>426161.40672945709</v>
      </c>
      <c r="U136" s="562">
        <f t="shared" si="5"/>
        <v>306319.17961904884</v>
      </c>
      <c r="V136" s="562">
        <f t="shared" si="5"/>
        <v>24031.746640703597</v>
      </c>
      <c r="W136" s="562">
        <f t="shared" si="5"/>
        <v>17345.037747245264</v>
      </c>
      <c r="X136" s="562">
        <f t="shared" si="5"/>
        <v>758.00730806589058</v>
      </c>
      <c r="Y136" s="562">
        <f t="shared" si="5"/>
        <v>51327.816845580819</v>
      </c>
      <c r="Z136" s="562">
        <f t="shared" si="5"/>
        <v>33.678456310182717</v>
      </c>
      <c r="AA136" s="561">
        <f t="shared" si="3"/>
        <v>862606.72284406889</v>
      </c>
    </row>
    <row r="137" spans="1:27" x14ac:dyDescent="0.15">
      <c r="A137" s="200" t="s">
        <v>183</v>
      </c>
      <c r="B137" s="202"/>
      <c r="C137" s="202"/>
      <c r="D137" s="202"/>
      <c r="E137" s="202"/>
      <c r="F137" s="202"/>
      <c r="G137" s="202"/>
      <c r="H137" s="202"/>
      <c r="I137" s="203"/>
      <c r="J137" s="203"/>
      <c r="K137" s="203"/>
      <c r="L137" s="203"/>
      <c r="M137" s="203"/>
      <c r="N137" s="203"/>
      <c r="O137" s="203"/>
    </row>
    <row r="138" spans="1:27" ht="15" x14ac:dyDescent="0.15">
      <c r="A138" s="201" t="s">
        <v>187</v>
      </c>
    </row>
    <row r="139" spans="1:27" ht="15" x14ac:dyDescent="0.15">
      <c r="A139" s="201" t="s">
        <v>190</v>
      </c>
      <c r="G139" s="163" t="s">
        <v>83</v>
      </c>
    </row>
    <row r="140" spans="1:27" x14ac:dyDescent="0.15">
      <c r="A140"/>
    </row>
    <row r="143" spans="1:27" x14ac:dyDescent="0.15">
      <c r="N143" s="163" t="s">
        <v>83</v>
      </c>
    </row>
    <row r="163" spans="1:5" ht="31.5" customHeight="1" x14ac:dyDescent="0.2">
      <c r="A163" s="204" t="s">
        <v>191</v>
      </c>
    </row>
    <row r="164" spans="1:5" x14ac:dyDescent="0.15">
      <c r="A164" s="654" t="s">
        <v>916</v>
      </c>
    </row>
    <row r="165" spans="1:5" ht="42" x14ac:dyDescent="0.15">
      <c r="A165" s="651" t="s">
        <v>166</v>
      </c>
      <c r="B165" s="651" t="s">
        <v>178</v>
      </c>
      <c r="C165" s="579" t="s">
        <v>179</v>
      </c>
      <c r="D165" s="580" t="s">
        <v>180</v>
      </c>
      <c r="E165" s="581" t="s">
        <v>192</v>
      </c>
    </row>
    <row r="166" spans="1:5" x14ac:dyDescent="0.15">
      <c r="A166" s="528" t="s">
        <v>176</v>
      </c>
      <c r="B166" s="545">
        <v>11</v>
      </c>
      <c r="C166" s="552">
        <v>48298</v>
      </c>
      <c r="D166" s="553">
        <v>114.65993079822501</v>
      </c>
      <c r="E166" s="554">
        <v>3232</v>
      </c>
    </row>
    <row r="167" spans="1:5" x14ac:dyDescent="0.15">
      <c r="A167" s="90" t="s">
        <v>703</v>
      </c>
      <c r="B167" s="545">
        <v>14</v>
      </c>
      <c r="C167" s="552">
        <v>401807</v>
      </c>
      <c r="D167" s="553">
        <v>284.315762632526</v>
      </c>
      <c r="E167" s="554">
        <v>1166</v>
      </c>
    </row>
    <row r="168" spans="1:5" x14ac:dyDescent="0.15">
      <c r="A168" s="564" t="s">
        <v>836</v>
      </c>
      <c r="B168" s="545">
        <v>2</v>
      </c>
      <c r="C168" s="552">
        <v>104573</v>
      </c>
      <c r="D168" s="553">
        <v>1.0878414195030901</v>
      </c>
      <c r="E168" s="554">
        <v>2376</v>
      </c>
    </row>
    <row r="169" spans="1:5" x14ac:dyDescent="0.15">
      <c r="A169" s="90" t="s">
        <v>155</v>
      </c>
      <c r="B169" s="545">
        <v>7</v>
      </c>
      <c r="C169" s="552">
        <v>42</v>
      </c>
      <c r="D169" s="553">
        <v>2.9361899672076102</v>
      </c>
      <c r="E169" s="554">
        <v>1</v>
      </c>
    </row>
    <row r="170" spans="1:5" ht="15" customHeight="1" x14ac:dyDescent="0.15">
      <c r="A170" s="517" t="s">
        <v>158</v>
      </c>
      <c r="B170" s="545">
        <v>7</v>
      </c>
      <c r="C170" s="552">
        <v>2</v>
      </c>
      <c r="D170" s="553">
        <v>34.922961252741501</v>
      </c>
      <c r="E170" s="555">
        <v>1390</v>
      </c>
    </row>
    <row r="171" spans="1:5" x14ac:dyDescent="0.15">
      <c r="A171" s="71" t="s">
        <v>820</v>
      </c>
      <c r="B171" s="545">
        <v>138</v>
      </c>
      <c r="C171" s="552">
        <v>15652855</v>
      </c>
      <c r="D171" s="553">
        <v>55112.156969629199</v>
      </c>
      <c r="E171" s="552">
        <v>185956</v>
      </c>
    </row>
    <row r="172" spans="1:5" x14ac:dyDescent="0.15">
      <c r="A172" s="90" t="s">
        <v>821</v>
      </c>
      <c r="B172" s="545">
        <v>132</v>
      </c>
      <c r="C172" s="552">
        <v>4904972</v>
      </c>
      <c r="D172" s="553">
        <v>37888.776724520103</v>
      </c>
      <c r="E172" s="552">
        <v>81987</v>
      </c>
    </row>
    <row r="173" spans="1:5" x14ac:dyDescent="0.15">
      <c r="A173" s="564" t="s">
        <v>156</v>
      </c>
      <c r="B173" s="545">
        <v>2</v>
      </c>
      <c r="C173" s="552">
        <v>7289</v>
      </c>
      <c r="D173" s="553">
        <v>0.01</v>
      </c>
      <c r="E173" s="552">
        <v>6</v>
      </c>
    </row>
    <row r="174" spans="1:5" x14ac:dyDescent="0.15">
      <c r="A174" s="71" t="s">
        <v>704</v>
      </c>
      <c r="B174" s="545">
        <v>54</v>
      </c>
      <c r="C174" s="552">
        <v>11747948</v>
      </c>
      <c r="D174" s="553">
        <v>32784.89</v>
      </c>
      <c r="E174" s="552">
        <v>78140</v>
      </c>
    </row>
    <row r="175" spans="1:5" x14ac:dyDescent="0.15">
      <c r="A175" s="393" t="s">
        <v>841</v>
      </c>
      <c r="B175" s="545">
        <v>13</v>
      </c>
      <c r="C175" s="552">
        <v>23323</v>
      </c>
      <c r="D175" s="553">
        <v>0.49</v>
      </c>
      <c r="E175" s="552">
        <v>1409</v>
      </c>
    </row>
    <row r="176" spans="1:5" x14ac:dyDescent="0.15">
      <c r="A176" s="461" t="s">
        <v>63</v>
      </c>
      <c r="B176" s="552">
        <v>380</v>
      </c>
      <c r="C176" s="552">
        <v>32891109</v>
      </c>
      <c r="D176" s="553">
        <v>126224.24638021951</v>
      </c>
      <c r="E176" s="552">
        <v>355663</v>
      </c>
    </row>
    <row r="177" spans="1:35" x14ac:dyDescent="0.15">
      <c r="A177" s="200" t="s">
        <v>183</v>
      </c>
    </row>
    <row r="178" spans="1:35" ht="27.75" customHeight="1" x14ac:dyDescent="0.15">
      <c r="A178" s="201" t="s">
        <v>187</v>
      </c>
    </row>
    <row r="179" spans="1:35" x14ac:dyDescent="0.15">
      <c r="A179" s="182" t="s">
        <v>193</v>
      </c>
    </row>
    <row r="180" spans="1:35" x14ac:dyDescent="0.15">
      <c r="A180" s="194"/>
      <c r="B180" s="660" t="s">
        <v>174</v>
      </c>
      <c r="C180" s="661"/>
      <c r="D180" s="661"/>
      <c r="E180" s="661"/>
      <c r="F180" s="661"/>
      <c r="G180" s="661"/>
      <c r="H180" s="661"/>
      <c r="I180" s="661"/>
      <c r="J180" s="661"/>
      <c r="K180" s="661"/>
      <c r="L180" s="662"/>
      <c r="M180" s="952" t="s">
        <v>175</v>
      </c>
      <c r="N180" s="953"/>
      <c r="O180" s="953"/>
      <c r="P180" s="953"/>
      <c r="Q180" s="953"/>
      <c r="R180" s="953"/>
      <c r="S180" s="953"/>
      <c r="T180" s="953"/>
      <c r="U180" s="953"/>
      <c r="V180" s="953"/>
      <c r="W180" s="954"/>
      <c r="X180" s="669" t="s">
        <v>194</v>
      </c>
      <c r="Y180" s="670"/>
      <c r="Z180" s="670"/>
      <c r="AA180" s="670"/>
      <c r="AB180" s="670"/>
      <c r="AC180" s="670"/>
      <c r="AD180" s="670"/>
      <c r="AE180" s="670"/>
      <c r="AF180" s="670"/>
      <c r="AG180" s="670"/>
      <c r="AH180" s="671"/>
    </row>
    <row r="181" spans="1:35" s="546" customFormat="1" x14ac:dyDescent="0.15">
      <c r="A181" s="584" t="s">
        <v>251</v>
      </c>
      <c r="B181" s="582" t="s">
        <v>176</v>
      </c>
      <c r="C181" s="583" t="s">
        <v>703</v>
      </c>
      <c r="D181" s="583" t="s">
        <v>836</v>
      </c>
      <c r="E181" s="583" t="s">
        <v>155</v>
      </c>
      <c r="F181" s="582" t="s">
        <v>158</v>
      </c>
      <c r="G181" s="582" t="s">
        <v>195</v>
      </c>
      <c r="H181" s="582" t="s">
        <v>196</v>
      </c>
      <c r="I181" s="582" t="s">
        <v>156</v>
      </c>
      <c r="J181" s="582" t="s">
        <v>704</v>
      </c>
      <c r="K181" s="582" t="s">
        <v>252</v>
      </c>
      <c r="L181" s="582" t="s">
        <v>63</v>
      </c>
      <c r="M181" s="582" t="s">
        <v>176</v>
      </c>
      <c r="N181" s="583" t="s">
        <v>703</v>
      </c>
      <c r="O181" s="583" t="s">
        <v>836</v>
      </c>
      <c r="P181" s="583" t="s">
        <v>155</v>
      </c>
      <c r="Q181" s="582" t="s">
        <v>158</v>
      </c>
      <c r="R181" s="582" t="s">
        <v>195</v>
      </c>
      <c r="S181" s="582" t="s">
        <v>196</v>
      </c>
      <c r="T181" s="582" t="s">
        <v>156</v>
      </c>
      <c r="U181" s="582" t="s">
        <v>704</v>
      </c>
      <c r="V181" s="582" t="s">
        <v>252</v>
      </c>
      <c r="W181" s="582" t="s">
        <v>63</v>
      </c>
      <c r="X181" s="582" t="s">
        <v>176</v>
      </c>
      <c r="Y181" s="583" t="s">
        <v>703</v>
      </c>
      <c r="Z181" s="583" t="s">
        <v>836</v>
      </c>
      <c r="AA181" s="583" t="s">
        <v>155</v>
      </c>
      <c r="AB181" s="582" t="s">
        <v>158</v>
      </c>
      <c r="AC181" s="582" t="s">
        <v>195</v>
      </c>
      <c r="AD181" s="582" t="s">
        <v>196</v>
      </c>
      <c r="AE181" s="582" t="s">
        <v>156</v>
      </c>
      <c r="AF181" s="582" t="s">
        <v>704</v>
      </c>
      <c r="AG181" s="582" t="s">
        <v>252</v>
      </c>
      <c r="AH181" s="582" t="s">
        <v>63</v>
      </c>
      <c r="AI181" s="163"/>
    </row>
    <row r="182" spans="1:35" s="546" customFormat="1" x14ac:dyDescent="0.15">
      <c r="A182" s="544" t="s">
        <v>114</v>
      </c>
      <c r="B182" s="558">
        <v>3792</v>
      </c>
      <c r="C182" s="558">
        <v>49437</v>
      </c>
      <c r="D182" s="558">
        <v>4416</v>
      </c>
      <c r="E182" s="558"/>
      <c r="F182" s="558">
        <v>2</v>
      </c>
      <c r="G182" s="558">
        <v>4669275</v>
      </c>
      <c r="H182" s="558">
        <v>2201312</v>
      </c>
      <c r="I182" s="558">
        <v>7289</v>
      </c>
      <c r="J182" s="558">
        <v>2186291</v>
      </c>
      <c r="K182" s="558">
        <v>2332</v>
      </c>
      <c r="L182" s="558">
        <f t="shared" ref="L182:L188" si="6">SUM(B181:K181)</f>
        <v>0</v>
      </c>
      <c r="M182" s="559">
        <v>15.9474057462066</v>
      </c>
      <c r="N182" s="559">
        <v>4.4887958858162103</v>
      </c>
      <c r="O182" s="559">
        <v>5.94831258058547E-2</v>
      </c>
      <c r="P182" s="559"/>
      <c r="Q182" s="559">
        <v>12.393929542042301</v>
      </c>
      <c r="R182" s="559">
        <v>7186.0189972640901</v>
      </c>
      <c r="S182" s="559">
        <v>6599.6080176178302</v>
      </c>
      <c r="T182" s="559">
        <v>0</v>
      </c>
      <c r="U182" s="559">
        <v>5064.8207522165003</v>
      </c>
      <c r="V182" s="559">
        <v>3.7184352986514464E-2</v>
      </c>
      <c r="W182" s="559">
        <f>SUM(M182:V182)</f>
        <v>18883.374565751277</v>
      </c>
      <c r="X182" s="558">
        <v>1727</v>
      </c>
      <c r="Y182" s="558">
        <v>665</v>
      </c>
      <c r="Z182" s="558">
        <v>1459</v>
      </c>
      <c r="AA182" s="558"/>
      <c r="AB182" s="558">
        <v>610</v>
      </c>
      <c r="AC182" s="552">
        <v>118454</v>
      </c>
      <c r="AD182" s="552">
        <v>69622</v>
      </c>
      <c r="AE182" s="552">
        <v>6</v>
      </c>
      <c r="AF182" s="552">
        <v>36959</v>
      </c>
      <c r="AG182" s="552">
        <v>685</v>
      </c>
      <c r="AH182" s="558">
        <f t="shared" ref="AH182:AH188" si="7">SUM(X181:AG181)</f>
        <v>0</v>
      </c>
    </row>
    <row r="183" spans="1:35" s="546" customFormat="1" x14ac:dyDescent="0.15">
      <c r="A183" s="544" t="s">
        <v>115</v>
      </c>
      <c r="B183" s="558">
        <v>795</v>
      </c>
      <c r="C183" s="558">
        <v>61014</v>
      </c>
      <c r="D183" s="558">
        <v>8364</v>
      </c>
      <c r="E183" s="558"/>
      <c r="F183" s="558">
        <v>0</v>
      </c>
      <c r="G183" s="558">
        <v>8215462</v>
      </c>
      <c r="H183" s="558">
        <v>1075663</v>
      </c>
      <c r="I183" s="558"/>
      <c r="J183" s="558">
        <v>6724490</v>
      </c>
      <c r="K183" s="558">
        <v>199</v>
      </c>
      <c r="L183" s="558">
        <f t="shared" si="6"/>
        <v>9124146</v>
      </c>
      <c r="M183" s="559">
        <v>87.736949238926101</v>
      </c>
      <c r="N183" s="559">
        <v>27.898279303684799</v>
      </c>
      <c r="O183" s="559">
        <v>8.5918506607413195E-2</v>
      </c>
      <c r="P183" s="559"/>
      <c r="Q183" s="559">
        <v>21.667063845321501</v>
      </c>
      <c r="R183" s="559">
        <v>12134.0270054871</v>
      </c>
      <c r="S183" s="559">
        <v>9130.5156934149509</v>
      </c>
      <c r="T183" s="559"/>
      <c r="U183" s="559">
        <v>6055.8419018695104</v>
      </c>
      <c r="V183" s="559">
        <v>6.6103375516831805E-2</v>
      </c>
      <c r="W183" s="559">
        <f t="shared" ref="W183:W188" si="8">SUM(M183:V183)</f>
        <v>27457.838915041615</v>
      </c>
      <c r="X183" s="558">
        <v>1134</v>
      </c>
      <c r="Y183" s="558">
        <v>417</v>
      </c>
      <c r="Z183" s="558">
        <v>238</v>
      </c>
      <c r="AA183" s="558"/>
      <c r="AB183" s="558">
        <v>673</v>
      </c>
      <c r="AC183" s="552">
        <v>43445</v>
      </c>
      <c r="AD183" s="552">
        <v>7053</v>
      </c>
      <c r="AE183" s="552"/>
      <c r="AF183" s="552">
        <v>27919</v>
      </c>
      <c r="AG183" s="552">
        <v>578</v>
      </c>
      <c r="AH183" s="558">
        <f t="shared" si="7"/>
        <v>230187</v>
      </c>
    </row>
    <row r="184" spans="1:35" s="546" customFormat="1" x14ac:dyDescent="0.15">
      <c r="A184" s="544" t="s">
        <v>116</v>
      </c>
      <c r="B184" s="558">
        <v>14</v>
      </c>
      <c r="C184" s="558">
        <v>17192</v>
      </c>
      <c r="D184" s="558">
        <v>1288</v>
      </c>
      <c r="E184" s="558"/>
      <c r="F184" s="558">
        <v>0</v>
      </c>
      <c r="G184" s="558">
        <v>34969</v>
      </c>
      <c r="H184" s="558">
        <v>15523</v>
      </c>
      <c r="I184" s="558"/>
      <c r="J184" s="558">
        <v>22605</v>
      </c>
      <c r="K184" s="558">
        <v>0</v>
      </c>
      <c r="L184" s="558">
        <f t="shared" si="6"/>
        <v>16085987</v>
      </c>
      <c r="M184" s="559">
        <v>3.47872737422585</v>
      </c>
      <c r="N184" s="559">
        <v>2.6375399921089402</v>
      </c>
      <c r="O184" s="559">
        <v>1.5822959132492501E-2</v>
      </c>
      <c r="P184" s="559"/>
      <c r="Q184" s="559">
        <v>0.35295986104756499</v>
      </c>
      <c r="R184" s="559">
        <v>372.781121440231</v>
      </c>
      <c r="S184" s="559">
        <v>230.71021327748801</v>
      </c>
      <c r="T184" s="559"/>
      <c r="U184" s="559">
        <v>66.587184645235496</v>
      </c>
      <c r="V184" s="559">
        <v>3.1039025634527168E-4</v>
      </c>
      <c r="W184" s="559">
        <f t="shared" si="8"/>
        <v>676.56387993972578</v>
      </c>
      <c r="X184" s="558">
        <v>25</v>
      </c>
      <c r="Y184" s="558">
        <v>13</v>
      </c>
      <c r="Z184" s="558">
        <v>95</v>
      </c>
      <c r="AA184" s="558"/>
      <c r="AB184" s="558">
        <v>7</v>
      </c>
      <c r="AC184" s="552">
        <v>696</v>
      </c>
      <c r="AD184" s="552">
        <v>228</v>
      </c>
      <c r="AE184" s="552"/>
      <c r="AF184" s="552">
        <v>273</v>
      </c>
      <c r="AG184" s="552">
        <v>10</v>
      </c>
      <c r="AH184" s="558">
        <f t="shared" si="7"/>
        <v>81457</v>
      </c>
    </row>
    <row r="185" spans="1:35" s="546" customFormat="1" x14ac:dyDescent="0.15">
      <c r="A185" s="544" t="s">
        <v>117</v>
      </c>
      <c r="B185" s="558">
        <v>43305</v>
      </c>
      <c r="C185" s="558">
        <v>270543</v>
      </c>
      <c r="D185" s="558">
        <v>87551</v>
      </c>
      <c r="E185" s="558">
        <v>42</v>
      </c>
      <c r="F185" s="558">
        <v>0</v>
      </c>
      <c r="G185" s="558">
        <v>1211722</v>
      </c>
      <c r="H185" s="558">
        <v>1463891</v>
      </c>
      <c r="I185" s="558"/>
      <c r="J185" s="558">
        <v>2220216</v>
      </c>
      <c r="K185" s="558">
        <v>20418</v>
      </c>
      <c r="L185" s="558">
        <f t="shared" si="6"/>
        <v>91591</v>
      </c>
      <c r="M185" s="559">
        <v>6.82139432895928</v>
      </c>
      <c r="N185" s="559">
        <v>247.984170187264</v>
      </c>
      <c r="O185" s="559">
        <v>0.89449165854602997</v>
      </c>
      <c r="P185" s="559">
        <v>2.9361899672076102</v>
      </c>
      <c r="Q185" s="559">
        <v>0.44260897114872899</v>
      </c>
      <c r="R185" s="559">
        <v>15278.7350775757</v>
      </c>
      <c r="S185" s="559">
        <v>21351.5244238097</v>
      </c>
      <c r="T185" s="559"/>
      <c r="U185" s="559">
        <v>20751.887726334811</v>
      </c>
      <c r="V185" s="559">
        <v>0.38096239790320319</v>
      </c>
      <c r="W185" s="559">
        <f t="shared" si="8"/>
        <v>57641.607045231242</v>
      </c>
      <c r="X185" s="558">
        <v>105</v>
      </c>
      <c r="Y185" s="558">
        <v>15</v>
      </c>
      <c r="Z185" s="558">
        <v>239</v>
      </c>
      <c r="AA185" s="558">
        <v>1</v>
      </c>
      <c r="AB185" s="558">
        <v>20</v>
      </c>
      <c r="AC185" s="552">
        <v>582</v>
      </c>
      <c r="AD185" s="552">
        <v>307</v>
      </c>
      <c r="AE185" s="552"/>
      <c r="AF185" s="552">
        <v>250</v>
      </c>
      <c r="AG185" s="552">
        <v>13</v>
      </c>
      <c r="AH185" s="558">
        <f t="shared" si="7"/>
        <v>1347</v>
      </c>
    </row>
    <row r="186" spans="1:35" s="546" customFormat="1" x14ac:dyDescent="0.15">
      <c r="A186" s="544" t="s">
        <v>118</v>
      </c>
      <c r="B186" s="558">
        <v>7</v>
      </c>
      <c r="C186" s="558">
        <v>225</v>
      </c>
      <c r="D186" s="558">
        <v>17</v>
      </c>
      <c r="E186" s="558"/>
      <c r="F186" s="558">
        <v>0</v>
      </c>
      <c r="G186" s="558">
        <v>1294</v>
      </c>
      <c r="H186" s="558">
        <v>155</v>
      </c>
      <c r="I186" s="558"/>
      <c r="J186" s="558">
        <v>1071</v>
      </c>
      <c r="K186" s="558">
        <v>2</v>
      </c>
      <c r="L186" s="558">
        <f t="shared" si="6"/>
        <v>5317688</v>
      </c>
      <c r="M186" s="559">
        <v>1.8634669482707901E-2</v>
      </c>
      <c r="N186" s="559">
        <v>7.0914532989263502E-4</v>
      </c>
      <c r="O186" s="559">
        <v>2.3404788225889201E-4</v>
      </c>
      <c r="P186" s="559"/>
      <c r="Q186" s="559">
        <v>8.8646514341235091E-3</v>
      </c>
      <c r="R186" s="559">
        <v>1.50922479573637</v>
      </c>
      <c r="S186" s="559">
        <v>0.26574898231774502</v>
      </c>
      <c r="T186" s="559"/>
      <c r="U186" s="559">
        <v>13.6067842012271</v>
      </c>
      <c r="V186" s="559">
        <v>4.3091550469398401E-4</v>
      </c>
      <c r="W186" s="559">
        <f t="shared" si="8"/>
        <v>15.410631408914892</v>
      </c>
      <c r="X186" s="558">
        <v>5</v>
      </c>
      <c r="Y186" s="558">
        <v>2</v>
      </c>
      <c r="Z186" s="558">
        <v>6</v>
      </c>
      <c r="AA186" s="558"/>
      <c r="AB186" s="558">
        <v>4</v>
      </c>
      <c r="AC186" s="552">
        <v>214</v>
      </c>
      <c r="AD186" s="552">
        <v>55</v>
      </c>
      <c r="AE186" s="552"/>
      <c r="AF186" s="552">
        <v>59</v>
      </c>
      <c r="AG186" s="552">
        <v>6</v>
      </c>
      <c r="AH186" s="558">
        <f t="shared" si="7"/>
        <v>1532</v>
      </c>
    </row>
    <row r="187" spans="1:35" s="546" customFormat="1" x14ac:dyDescent="0.15">
      <c r="A187" s="544" t="s">
        <v>119</v>
      </c>
      <c r="B187" s="558">
        <v>375</v>
      </c>
      <c r="C187" s="558">
        <v>3392</v>
      </c>
      <c r="D187" s="558">
        <v>1637</v>
      </c>
      <c r="E187" s="558"/>
      <c r="F187" s="558">
        <v>0</v>
      </c>
      <c r="G187" s="558">
        <v>1518652</v>
      </c>
      <c r="H187" s="558">
        <v>147605</v>
      </c>
      <c r="I187" s="558"/>
      <c r="J187" s="558">
        <v>592799</v>
      </c>
      <c r="K187" s="558">
        <v>371</v>
      </c>
      <c r="L187" s="558">
        <f t="shared" si="6"/>
        <v>2771</v>
      </c>
      <c r="M187" s="559">
        <v>0.64043816830962796</v>
      </c>
      <c r="N187" s="559">
        <v>1.30581769067794</v>
      </c>
      <c r="O187" s="559">
        <v>1.8762373365461799E-2</v>
      </c>
      <c r="P187" s="559"/>
      <c r="Q187" s="559">
        <v>5.62570635229349E-2</v>
      </c>
      <c r="R187" s="559">
        <v>20136.9401912838</v>
      </c>
      <c r="S187" s="559">
        <v>574.96724540647097</v>
      </c>
      <c r="T187" s="559"/>
      <c r="U187" s="559">
        <v>825.59154395665905</v>
      </c>
      <c r="V187" s="559">
        <v>6.6239032894372689E-3</v>
      </c>
      <c r="W187" s="559">
        <f t="shared" si="8"/>
        <v>21539.526879846097</v>
      </c>
      <c r="X187" s="558">
        <v>223</v>
      </c>
      <c r="Y187" s="558">
        <v>52</v>
      </c>
      <c r="Z187" s="558">
        <v>307</v>
      </c>
      <c r="AA187" s="558"/>
      <c r="AB187" s="558">
        <v>65</v>
      </c>
      <c r="AC187" s="552">
        <v>21822</v>
      </c>
      <c r="AD187" s="552">
        <v>4524</v>
      </c>
      <c r="AE187" s="552"/>
      <c r="AF187" s="552">
        <v>12350</v>
      </c>
      <c r="AG187" s="552">
        <v>115</v>
      </c>
      <c r="AH187" s="558">
        <f t="shared" si="7"/>
        <v>351</v>
      </c>
    </row>
    <row r="188" spans="1:35" s="546" customFormat="1" x14ac:dyDescent="0.15">
      <c r="A188" s="544" t="s">
        <v>120</v>
      </c>
      <c r="B188" s="558">
        <v>10</v>
      </c>
      <c r="C188" s="558">
        <v>4</v>
      </c>
      <c r="D188" s="558">
        <v>1300</v>
      </c>
      <c r="E188" s="558"/>
      <c r="F188" s="558">
        <v>0</v>
      </c>
      <c r="G188" s="558">
        <v>1481</v>
      </c>
      <c r="H188" s="558">
        <v>823</v>
      </c>
      <c r="I188" s="558"/>
      <c r="J188" s="558">
        <v>476</v>
      </c>
      <c r="K188" s="558">
        <v>1</v>
      </c>
      <c r="L188" s="558">
        <f t="shared" si="6"/>
        <v>2264831</v>
      </c>
      <c r="M188" s="559">
        <v>1.63812721148133E-2</v>
      </c>
      <c r="N188" s="559">
        <v>4.5042764395475301E-4</v>
      </c>
      <c r="O188" s="559">
        <v>1.3128748163580801E-2</v>
      </c>
      <c r="P188" s="559"/>
      <c r="Q188" s="559">
        <v>1.27731822431087E-3</v>
      </c>
      <c r="R188" s="559">
        <v>2.1453517824411299</v>
      </c>
      <c r="S188" s="559">
        <v>1.1853820113465099</v>
      </c>
      <c r="T188" s="559"/>
      <c r="U188" s="559">
        <v>6.5542598394676999</v>
      </c>
      <c r="V188" s="559">
        <v>5.3036026656627601E-5</v>
      </c>
      <c r="W188" s="559">
        <f t="shared" si="8"/>
        <v>9.9162844354286559</v>
      </c>
      <c r="X188" s="558">
        <v>15</v>
      </c>
      <c r="Y188" s="558">
        <v>2</v>
      </c>
      <c r="Z188" s="558">
        <v>32</v>
      </c>
      <c r="AA188" s="558"/>
      <c r="AB188" s="558">
        <v>13</v>
      </c>
      <c r="AC188" s="552">
        <v>924</v>
      </c>
      <c r="AD188" s="552">
        <v>374</v>
      </c>
      <c r="AE188" s="552"/>
      <c r="AF188" s="552">
        <v>338</v>
      </c>
      <c r="AG188" s="552">
        <v>2</v>
      </c>
      <c r="AH188" s="558">
        <f t="shared" si="7"/>
        <v>39458</v>
      </c>
    </row>
    <row r="189" spans="1:35" s="546" customFormat="1" x14ac:dyDescent="0.15">
      <c r="A189" s="547" t="s">
        <v>914</v>
      </c>
      <c r="B189" s="558">
        <f>SUM(B182:B188)</f>
        <v>48298</v>
      </c>
      <c r="C189" s="558">
        <f t="shared" ref="C189:L189" si="9">SUM(C182:C188)</f>
        <v>401807</v>
      </c>
      <c r="D189" s="558">
        <f t="shared" si="9"/>
        <v>104573</v>
      </c>
      <c r="E189" s="558">
        <f t="shared" si="9"/>
        <v>42</v>
      </c>
      <c r="F189" s="558">
        <f t="shared" si="9"/>
        <v>2</v>
      </c>
      <c r="G189" s="558">
        <f t="shared" si="9"/>
        <v>15652855</v>
      </c>
      <c r="H189" s="558">
        <f t="shared" si="9"/>
        <v>4904972</v>
      </c>
      <c r="I189" s="558">
        <f t="shared" si="9"/>
        <v>7289</v>
      </c>
      <c r="J189" s="558">
        <f t="shared" si="9"/>
        <v>11747948</v>
      </c>
      <c r="K189" s="558">
        <f t="shared" si="9"/>
        <v>23323</v>
      </c>
      <c r="L189" s="558">
        <f t="shared" si="9"/>
        <v>32887014</v>
      </c>
      <c r="M189" s="559">
        <f>SUM(M182:M188)</f>
        <v>114.65993079822499</v>
      </c>
      <c r="N189" s="559">
        <f t="shared" ref="N189:W189" si="10">SUM(N182:N188)</f>
        <v>284.31576263252572</v>
      </c>
      <c r="O189" s="559">
        <f t="shared" si="10"/>
        <v>1.0878414195030919</v>
      </c>
      <c r="P189" s="559">
        <f t="shared" si="10"/>
        <v>2.9361899672076102</v>
      </c>
      <c r="Q189" s="559">
        <f t="shared" si="10"/>
        <v>34.922961252741466</v>
      </c>
      <c r="R189" s="559">
        <f t="shared" si="10"/>
        <v>55112.156969629104</v>
      </c>
      <c r="S189" s="559">
        <f t="shared" si="10"/>
        <v>37888.776724520103</v>
      </c>
      <c r="T189" s="559">
        <f t="shared" si="10"/>
        <v>0</v>
      </c>
      <c r="U189" s="559">
        <f t="shared" si="10"/>
        <v>32784.89015306341</v>
      </c>
      <c r="V189" s="559">
        <f t="shared" si="10"/>
        <v>0.49166837148368264</v>
      </c>
      <c r="W189" s="559">
        <f t="shared" si="10"/>
        <v>126224.23820165431</v>
      </c>
      <c r="X189" s="558">
        <f>SUM(X182:X188)</f>
        <v>3234</v>
      </c>
      <c r="Y189" s="558">
        <f t="shared" ref="Y189:AH189" si="11">SUM(Y182:Y188)</f>
        <v>1166</v>
      </c>
      <c r="Z189" s="558"/>
      <c r="AA189" s="558">
        <f t="shared" si="11"/>
        <v>1</v>
      </c>
      <c r="AB189" s="558">
        <f t="shared" si="11"/>
        <v>1392</v>
      </c>
      <c r="AC189" s="558">
        <f t="shared" si="11"/>
        <v>186137</v>
      </c>
      <c r="AD189" s="558">
        <f t="shared" si="11"/>
        <v>82163</v>
      </c>
      <c r="AE189" s="558"/>
      <c r="AF189" s="558">
        <f t="shared" si="11"/>
        <v>78148</v>
      </c>
      <c r="AG189" s="558">
        <f t="shared" si="11"/>
        <v>1409</v>
      </c>
      <c r="AH189" s="558">
        <f t="shared" si="11"/>
        <v>354332</v>
      </c>
    </row>
    <row r="190" spans="1:35" x14ac:dyDescent="0.15">
      <c r="A190" s="548" t="s">
        <v>183</v>
      </c>
      <c r="B190" s="549"/>
      <c r="C190" s="549"/>
      <c r="D190" s="549"/>
      <c r="E190" s="549"/>
      <c r="F190" s="550"/>
      <c r="G190" s="550"/>
      <c r="H190" s="550"/>
      <c r="I190" s="550"/>
      <c r="J190" s="551"/>
      <c r="K190" s="551"/>
      <c r="L190" s="551"/>
      <c r="M190" s="551"/>
      <c r="N190" s="546"/>
      <c r="O190" s="546"/>
      <c r="P190" s="546"/>
      <c r="Q190" s="546"/>
      <c r="R190" s="546"/>
      <c r="S190" s="546"/>
      <c r="T190" s="546"/>
      <c r="U190" s="546"/>
      <c r="V190" s="546"/>
      <c r="W190" s="546"/>
      <c r="X190" s="546"/>
      <c r="Y190" s="546"/>
      <c r="Z190" s="546"/>
      <c r="AA190" s="546"/>
      <c r="AB190" s="546"/>
      <c r="AC190" s="546"/>
      <c r="AD190" s="546"/>
      <c r="AE190" s="546"/>
      <c r="AF190" s="546"/>
      <c r="AG190" s="546"/>
      <c r="AH190" s="546"/>
      <c r="AI190" s="546"/>
    </row>
    <row r="191" spans="1:35" x14ac:dyDescent="0.15">
      <c r="A191" s="201" t="s">
        <v>197</v>
      </c>
    </row>
    <row r="192" spans="1:35" x14ac:dyDescent="0.15">
      <c r="A192" s="201" t="s">
        <v>198</v>
      </c>
    </row>
    <row r="193" spans="1:1" x14ac:dyDescent="0.15">
      <c r="A193" s="201"/>
    </row>
    <row r="194" spans="1:1" x14ac:dyDescent="0.15">
      <c r="A194" s="201"/>
    </row>
    <row r="195" spans="1:1" x14ac:dyDescent="0.15">
      <c r="A195" s="201"/>
    </row>
    <row r="196" spans="1:1" x14ac:dyDescent="0.15">
      <c r="A196" s="201"/>
    </row>
    <row r="197" spans="1:1" x14ac:dyDescent="0.15">
      <c r="A197" s="201"/>
    </row>
    <row r="198" spans="1:1" x14ac:dyDescent="0.15">
      <c r="A198" s="201"/>
    </row>
    <row r="199" spans="1:1" x14ac:dyDescent="0.15">
      <c r="A199" s="201"/>
    </row>
    <row r="200" spans="1:1" x14ac:dyDescent="0.15">
      <c r="A200" s="201"/>
    </row>
    <row r="201" spans="1:1" x14ac:dyDescent="0.15">
      <c r="A201" s="201"/>
    </row>
    <row r="202" spans="1:1" x14ac:dyDescent="0.15">
      <c r="A202" s="201"/>
    </row>
    <row r="203" spans="1:1" x14ac:dyDescent="0.15">
      <c r="A203" s="201"/>
    </row>
    <row r="204" spans="1:1" x14ac:dyDescent="0.15">
      <c r="A204" s="201"/>
    </row>
    <row r="205" spans="1:1" x14ac:dyDescent="0.15">
      <c r="A205" s="201"/>
    </row>
    <row r="206" spans="1:1" x14ac:dyDescent="0.15">
      <c r="A206" s="201"/>
    </row>
    <row r="207" spans="1:1" x14ac:dyDescent="0.15">
      <c r="A207" s="201"/>
    </row>
    <row r="208" spans="1:1" x14ac:dyDescent="0.15">
      <c r="A208" s="201"/>
    </row>
    <row r="214" spans="1:9" x14ac:dyDescent="0.15">
      <c r="A214" s="201"/>
    </row>
    <row r="216" spans="1:9" ht="16" x14ac:dyDescent="0.15">
      <c r="A216" s="182" t="s">
        <v>199</v>
      </c>
      <c r="B216" s="205"/>
      <c r="C216" s="205"/>
      <c r="D216" s="205"/>
      <c r="E216" s="205"/>
    </row>
    <row r="217" spans="1:9" ht="15" customHeight="1" x14ac:dyDescent="0.15">
      <c r="A217" s="585" t="s">
        <v>200</v>
      </c>
      <c r="B217" s="580" t="s">
        <v>180</v>
      </c>
      <c r="C217" s="579" t="s">
        <v>179</v>
      </c>
      <c r="D217" s="581" t="s">
        <v>192</v>
      </c>
      <c r="E217" s="586" t="s">
        <v>201</v>
      </c>
      <c r="F217" s="585" t="s">
        <v>200</v>
      </c>
      <c r="G217" s="579" t="s">
        <v>179</v>
      </c>
      <c r="H217" s="580" t="s">
        <v>180</v>
      </c>
      <c r="I217" s="581" t="s">
        <v>192</v>
      </c>
    </row>
    <row r="218" spans="1:9" ht="16" x14ac:dyDescent="0.15">
      <c r="A218" s="539" t="s">
        <v>962</v>
      </c>
      <c r="B218" s="540">
        <v>107330.947351468</v>
      </c>
      <c r="C218" s="541">
        <v>23762868</v>
      </c>
      <c r="D218" s="542">
        <v>87158</v>
      </c>
      <c r="E218" s="543">
        <v>1</v>
      </c>
      <c r="F218" s="539" t="s">
        <v>962</v>
      </c>
      <c r="G218" s="542">
        <v>23762868</v>
      </c>
      <c r="H218" s="540">
        <v>107330.947351468</v>
      </c>
      <c r="I218" s="542">
        <v>87158</v>
      </c>
    </row>
    <row r="219" spans="1:9" ht="16" x14ac:dyDescent="0.15">
      <c r="A219" s="539" t="s">
        <v>963</v>
      </c>
      <c r="B219" s="540">
        <v>4158.5229516290101</v>
      </c>
      <c r="C219" s="541">
        <v>701033</v>
      </c>
      <c r="D219" s="542">
        <v>6420</v>
      </c>
      <c r="E219" s="543">
        <v>2</v>
      </c>
      <c r="F219" s="539" t="s">
        <v>964</v>
      </c>
      <c r="G219" s="542">
        <v>1544258</v>
      </c>
      <c r="H219" s="540">
        <v>2182.7381274430099</v>
      </c>
      <c r="I219" s="542">
        <v>15669</v>
      </c>
    </row>
    <row r="220" spans="1:9" ht="16" x14ac:dyDescent="0.15">
      <c r="A220" s="539" t="s">
        <v>965</v>
      </c>
      <c r="B220" s="540">
        <v>3533.6603926364301</v>
      </c>
      <c r="C220" s="541">
        <v>247288</v>
      </c>
      <c r="D220" s="542">
        <v>3506</v>
      </c>
      <c r="E220" s="543">
        <v>3</v>
      </c>
      <c r="F220" s="539" t="s">
        <v>966</v>
      </c>
      <c r="G220" s="542">
        <v>1373305</v>
      </c>
      <c r="H220" s="540">
        <v>113.011536072008</v>
      </c>
      <c r="I220" s="542">
        <v>577</v>
      </c>
    </row>
    <row r="221" spans="1:9" ht="16" x14ac:dyDescent="0.15">
      <c r="A221" s="539" t="s">
        <v>964</v>
      </c>
      <c r="B221" s="540">
        <v>2182.7381274430099</v>
      </c>
      <c r="C221" s="541">
        <v>1544258</v>
      </c>
      <c r="D221" s="542">
        <v>15669</v>
      </c>
      <c r="E221" s="543">
        <v>4</v>
      </c>
      <c r="F221" s="539" t="s">
        <v>967</v>
      </c>
      <c r="G221" s="542">
        <v>974548</v>
      </c>
      <c r="H221" s="540">
        <v>457.87649813853199</v>
      </c>
      <c r="I221" s="542">
        <v>182</v>
      </c>
    </row>
    <row r="222" spans="1:9" ht="16" x14ac:dyDescent="0.15">
      <c r="A222" s="539" t="s">
        <v>968</v>
      </c>
      <c r="B222" s="540">
        <v>954.37858051154797</v>
      </c>
      <c r="C222" s="541">
        <v>262826</v>
      </c>
      <c r="D222" s="542">
        <v>4496</v>
      </c>
      <c r="E222" s="543">
        <v>5</v>
      </c>
      <c r="F222" s="539" t="s">
        <v>963</v>
      </c>
      <c r="G222" s="542">
        <v>701033</v>
      </c>
      <c r="H222" s="540">
        <v>4158.5229516290101</v>
      </c>
      <c r="I222" s="542">
        <v>6420</v>
      </c>
    </row>
    <row r="223" spans="1:9" ht="16" x14ac:dyDescent="0.15">
      <c r="A223" s="539" t="s">
        <v>969</v>
      </c>
      <c r="B223" s="540">
        <v>833.95910648070299</v>
      </c>
      <c r="C223" s="541">
        <v>217071</v>
      </c>
      <c r="D223" s="542">
        <v>2245</v>
      </c>
      <c r="E223" s="543">
        <v>6</v>
      </c>
      <c r="F223" s="539" t="s">
        <v>970</v>
      </c>
      <c r="G223" s="542">
        <v>447140</v>
      </c>
      <c r="H223" s="540">
        <v>811.489071545191</v>
      </c>
      <c r="I223" s="542">
        <v>9741</v>
      </c>
    </row>
    <row r="224" spans="1:9" ht="16" x14ac:dyDescent="0.15">
      <c r="A224" s="539" t="s">
        <v>970</v>
      </c>
      <c r="B224" s="540">
        <v>811.489071545191</v>
      </c>
      <c r="C224" s="541">
        <v>447140</v>
      </c>
      <c r="D224" s="542">
        <v>9741</v>
      </c>
      <c r="E224" s="543">
        <v>7</v>
      </c>
      <c r="F224" s="539" t="s">
        <v>971</v>
      </c>
      <c r="G224" s="542">
        <v>436884</v>
      </c>
      <c r="H224" s="540">
        <v>574.32309297192796</v>
      </c>
      <c r="I224" s="542">
        <v>3658</v>
      </c>
    </row>
    <row r="225" spans="1:9" ht="16" x14ac:dyDescent="0.15">
      <c r="A225" s="539" t="s">
        <v>972</v>
      </c>
      <c r="B225" s="540">
        <v>700.55194651428599</v>
      </c>
      <c r="C225" s="541">
        <v>269727</v>
      </c>
      <c r="D225" s="542">
        <v>10687</v>
      </c>
      <c r="E225" s="543">
        <v>8</v>
      </c>
      <c r="F225" s="539" t="s">
        <v>973</v>
      </c>
      <c r="G225" s="542">
        <v>377851</v>
      </c>
      <c r="H225" s="540">
        <v>699.50302513316296</v>
      </c>
      <c r="I225" s="542">
        <v>14120</v>
      </c>
    </row>
    <row r="226" spans="1:9" ht="16" x14ac:dyDescent="0.15">
      <c r="A226" s="539" t="s">
        <v>973</v>
      </c>
      <c r="B226" s="540">
        <v>699.50302513316296</v>
      </c>
      <c r="C226" s="541">
        <v>377851</v>
      </c>
      <c r="D226" s="542">
        <v>14120</v>
      </c>
      <c r="E226" s="543">
        <v>9</v>
      </c>
      <c r="F226" s="539" t="s">
        <v>974</v>
      </c>
      <c r="G226" s="542">
        <v>292039</v>
      </c>
      <c r="H226" s="540">
        <v>161.75271394383199</v>
      </c>
      <c r="I226" s="542">
        <v>6669</v>
      </c>
    </row>
    <row r="227" spans="1:9" ht="16" x14ac:dyDescent="0.15">
      <c r="A227" s="539" t="s">
        <v>971</v>
      </c>
      <c r="B227" s="540">
        <v>574.32309297192796</v>
      </c>
      <c r="C227" s="541">
        <v>436884</v>
      </c>
      <c r="D227" s="542">
        <v>3658</v>
      </c>
      <c r="E227" s="543">
        <v>10</v>
      </c>
      <c r="F227" s="539" t="s">
        <v>972</v>
      </c>
      <c r="G227" s="542">
        <v>269727</v>
      </c>
      <c r="H227" s="540">
        <v>700.55194651428599</v>
      </c>
      <c r="I227" s="542">
        <v>10687</v>
      </c>
    </row>
    <row r="229" spans="1:9" x14ac:dyDescent="0.15">
      <c r="A229" s="200" t="s">
        <v>183</v>
      </c>
    </row>
    <row r="230" spans="1:9" ht="15" customHeight="1" x14ac:dyDescent="0.15"/>
    <row r="231" spans="1:9" ht="15" customHeight="1" x14ac:dyDescent="0.15">
      <c r="A231" s="197"/>
      <c r="B231" s="529"/>
      <c r="C231" s="530"/>
      <c r="D231" s="530"/>
      <c r="E231" s="207"/>
    </row>
    <row r="232" spans="1:9" ht="16" x14ac:dyDescent="0.15">
      <c r="A232" s="658" t="s">
        <v>212</v>
      </c>
      <c r="B232" s="658"/>
      <c r="C232" s="658"/>
      <c r="D232" s="658"/>
      <c r="E232" s="658"/>
    </row>
    <row r="233" spans="1:9" x14ac:dyDescent="0.15">
      <c r="A233" s="188"/>
      <c r="B233" s="208" t="s">
        <v>275</v>
      </c>
      <c r="C233" s="208" t="s">
        <v>213</v>
      </c>
      <c r="D233" s="188" t="s">
        <v>214</v>
      </c>
      <c r="E233" s="208" t="s">
        <v>215</v>
      </c>
    </row>
    <row r="234" spans="1:9" ht="42" x14ac:dyDescent="0.15">
      <c r="A234" s="209">
        <v>1</v>
      </c>
      <c r="B234" s="535" t="s">
        <v>842</v>
      </c>
      <c r="C234" s="536" t="s">
        <v>708</v>
      </c>
      <c r="D234" s="538">
        <v>15740.833067273699</v>
      </c>
      <c r="E234" s="537">
        <v>85927</v>
      </c>
    </row>
    <row r="235" spans="1:9" ht="84" x14ac:dyDescent="0.15">
      <c r="A235" s="209">
        <v>2</v>
      </c>
      <c r="B235" s="535" t="s">
        <v>844</v>
      </c>
      <c r="C235" s="536" t="s">
        <v>845</v>
      </c>
      <c r="D235" s="538">
        <v>7685.1619389010502</v>
      </c>
      <c r="E235" s="537">
        <v>655713</v>
      </c>
    </row>
    <row r="236" spans="1:9" ht="84" x14ac:dyDescent="0.15">
      <c r="A236" s="209">
        <v>3</v>
      </c>
      <c r="B236" s="535" t="s">
        <v>847</v>
      </c>
      <c r="C236" s="536" t="s">
        <v>848</v>
      </c>
      <c r="D236" s="538">
        <v>7263.1890608332997</v>
      </c>
      <c r="E236" s="537">
        <v>753692</v>
      </c>
    </row>
    <row r="237" spans="1:9" ht="42" x14ac:dyDescent="0.15">
      <c r="A237" s="212">
        <v>4</v>
      </c>
      <c r="B237" s="535" t="s">
        <v>279</v>
      </c>
      <c r="C237" s="536" t="s">
        <v>843</v>
      </c>
      <c r="D237" s="538">
        <v>6551.5671451548096</v>
      </c>
      <c r="E237" s="537">
        <v>127301</v>
      </c>
    </row>
    <row r="238" spans="1:9" ht="42" x14ac:dyDescent="0.15">
      <c r="A238" s="212">
        <v>5</v>
      </c>
      <c r="B238" s="535" t="s">
        <v>849</v>
      </c>
      <c r="C238" s="536" t="s">
        <v>850</v>
      </c>
      <c r="D238" s="538">
        <v>5201.9797377549103</v>
      </c>
      <c r="E238" s="537">
        <v>6943890</v>
      </c>
    </row>
    <row r="239" spans="1:9" ht="42" x14ac:dyDescent="0.15">
      <c r="A239" s="212">
        <v>6</v>
      </c>
      <c r="B239" s="535" t="s">
        <v>277</v>
      </c>
      <c r="C239" s="536" t="s">
        <v>843</v>
      </c>
      <c r="D239" s="538">
        <v>4373.5094387494</v>
      </c>
      <c r="E239" s="537">
        <v>70870</v>
      </c>
    </row>
    <row r="240" spans="1:9" ht="36.75" customHeight="1" x14ac:dyDescent="0.15">
      <c r="A240" s="212">
        <v>7</v>
      </c>
      <c r="B240" s="535" t="s">
        <v>822</v>
      </c>
      <c r="C240" s="536" t="s">
        <v>823</v>
      </c>
      <c r="D240" s="538">
        <v>3470.3156206682302</v>
      </c>
      <c r="E240" s="537">
        <v>1720168</v>
      </c>
    </row>
    <row r="241" spans="1:5" ht="70" x14ac:dyDescent="0.15">
      <c r="A241" s="212">
        <v>8</v>
      </c>
      <c r="B241" s="535" t="s">
        <v>975</v>
      </c>
      <c r="C241" s="536" t="s">
        <v>976</v>
      </c>
      <c r="D241" s="538">
        <v>2924.5149170784198</v>
      </c>
      <c r="E241" s="537">
        <v>32938</v>
      </c>
    </row>
    <row r="242" spans="1:5" ht="14" x14ac:dyDescent="0.15">
      <c r="A242" s="212">
        <v>9</v>
      </c>
      <c r="B242" s="535" t="s">
        <v>283</v>
      </c>
      <c r="C242" s="536" t="s">
        <v>846</v>
      </c>
      <c r="D242" s="538">
        <v>2692.4207055931902</v>
      </c>
      <c r="E242" s="537">
        <v>142390</v>
      </c>
    </row>
    <row r="243" spans="1:5" ht="70" x14ac:dyDescent="0.15">
      <c r="A243" s="212">
        <v>10</v>
      </c>
      <c r="B243" s="535" t="s">
        <v>977</v>
      </c>
      <c r="C243" s="536" t="s">
        <v>978</v>
      </c>
      <c r="D243" s="538">
        <v>2562.4207286629799</v>
      </c>
      <c r="E243" s="537">
        <v>19938</v>
      </c>
    </row>
    <row r="244" spans="1:5" x14ac:dyDescent="0.15">
      <c r="A244" s="213"/>
      <c r="B244" s="213"/>
      <c r="C244" s="213"/>
      <c r="D244" s="213"/>
      <c r="E244" s="214"/>
    </row>
    <row r="245" spans="1:5" ht="16" customHeight="1" x14ac:dyDescent="0.15">
      <c r="A245" s="213"/>
      <c r="B245" s="213"/>
      <c r="C245" s="213"/>
      <c r="D245" s="213"/>
      <c r="E245" s="214"/>
    </row>
    <row r="246" spans="1:5" ht="68" x14ac:dyDescent="0.15">
      <c r="A246" s="659" t="s">
        <v>216</v>
      </c>
      <c r="B246" s="659"/>
      <c r="C246" s="659"/>
      <c r="D246" s="659"/>
      <c r="E246" s="659"/>
    </row>
    <row r="247" spans="1:5" ht="14" x14ac:dyDescent="0.15">
      <c r="A247" s="89"/>
      <c r="B247" s="210" t="s">
        <v>217</v>
      </c>
      <c r="C247" s="89" t="s">
        <v>213</v>
      </c>
      <c r="D247" s="210" t="s">
        <v>218</v>
      </c>
      <c r="E247" s="211" t="s">
        <v>214</v>
      </c>
    </row>
    <row r="248" spans="1:5" ht="42" x14ac:dyDescent="0.15">
      <c r="A248" s="209">
        <v>1</v>
      </c>
      <c r="B248" s="535" t="s">
        <v>849</v>
      </c>
      <c r="C248" s="536" t="s">
        <v>850</v>
      </c>
      <c r="D248" s="537">
        <v>6943890</v>
      </c>
      <c r="E248" s="538">
        <v>5201.9797377549103</v>
      </c>
    </row>
    <row r="249" spans="1:5" ht="42" x14ac:dyDescent="0.15">
      <c r="A249" s="209">
        <v>2</v>
      </c>
      <c r="B249" s="535" t="s">
        <v>851</v>
      </c>
      <c r="C249" s="536" t="s">
        <v>852</v>
      </c>
      <c r="D249" s="537">
        <v>6067695</v>
      </c>
      <c r="E249" s="538">
        <v>1209.3993909302999</v>
      </c>
    </row>
    <row r="250" spans="1:5" ht="42" x14ac:dyDescent="0.15">
      <c r="A250" s="209">
        <v>3</v>
      </c>
      <c r="B250" s="535" t="s">
        <v>709</v>
      </c>
      <c r="C250" s="536" t="s">
        <v>710</v>
      </c>
      <c r="D250" s="537">
        <v>3870833</v>
      </c>
      <c r="E250" s="538">
        <v>960.78233886603198</v>
      </c>
    </row>
    <row r="251" spans="1:5" ht="42" x14ac:dyDescent="0.15">
      <c r="A251" s="212">
        <v>4</v>
      </c>
      <c r="B251" s="535" t="s">
        <v>822</v>
      </c>
      <c r="C251" s="536" t="s">
        <v>823</v>
      </c>
      <c r="D251" s="537">
        <v>1720168</v>
      </c>
      <c r="E251" s="538">
        <v>3470.3156206682302</v>
      </c>
    </row>
    <row r="252" spans="1:5" ht="42" x14ac:dyDescent="0.15">
      <c r="A252" s="212">
        <v>5</v>
      </c>
      <c r="B252" s="535" t="s">
        <v>853</v>
      </c>
      <c r="C252" s="536" t="s">
        <v>854</v>
      </c>
      <c r="D252" s="537">
        <v>1028732</v>
      </c>
      <c r="E252" s="538">
        <v>194.44489434082001</v>
      </c>
    </row>
    <row r="253" spans="1:5" ht="84" x14ac:dyDescent="0.15">
      <c r="A253" s="212">
        <v>6</v>
      </c>
      <c r="B253" s="535" t="s">
        <v>847</v>
      </c>
      <c r="C253" s="536" t="s">
        <v>848</v>
      </c>
      <c r="D253" s="537">
        <v>753692</v>
      </c>
      <c r="E253" s="538">
        <v>7263.1890608332997</v>
      </c>
    </row>
    <row r="254" spans="1:5" ht="84" x14ac:dyDescent="0.15">
      <c r="A254" s="212">
        <v>7</v>
      </c>
      <c r="B254" s="535" t="s">
        <v>844</v>
      </c>
      <c r="C254" s="536" t="s">
        <v>845</v>
      </c>
      <c r="D254" s="537">
        <v>655713</v>
      </c>
      <c r="E254" s="538">
        <v>7685.1619389010502</v>
      </c>
    </row>
    <row r="255" spans="1:5" ht="42" x14ac:dyDescent="0.15">
      <c r="A255" s="212">
        <v>8</v>
      </c>
      <c r="B255" s="535" t="s">
        <v>979</v>
      </c>
      <c r="C255" s="536" t="s">
        <v>980</v>
      </c>
      <c r="D255" s="537">
        <v>545768</v>
      </c>
      <c r="E255" s="538">
        <v>596.10108017269499</v>
      </c>
    </row>
    <row r="256" spans="1:5" ht="42" x14ac:dyDescent="0.15">
      <c r="A256" s="212">
        <v>9</v>
      </c>
      <c r="B256" s="535" t="s">
        <v>981</v>
      </c>
      <c r="C256" s="536" t="s">
        <v>982</v>
      </c>
      <c r="D256" s="537">
        <v>503577</v>
      </c>
      <c r="E256" s="538">
        <v>1360.5556112704701</v>
      </c>
    </row>
    <row r="257" spans="1:5" ht="42" x14ac:dyDescent="0.15">
      <c r="A257" s="212">
        <v>10</v>
      </c>
      <c r="B257" s="535" t="s">
        <v>983</v>
      </c>
      <c r="C257" s="536" t="s">
        <v>984</v>
      </c>
      <c r="D257" s="537">
        <v>307006</v>
      </c>
      <c r="E257" s="538">
        <v>1977.7872695121901</v>
      </c>
    </row>
    <row r="260" spans="1:5" x14ac:dyDescent="0.15">
      <c r="A260" s="215" t="s">
        <v>219</v>
      </c>
      <c r="B260" s="197"/>
      <c r="C260" s="207"/>
    </row>
    <row r="261" spans="1:5" x14ac:dyDescent="0.15">
      <c r="A261" s="950" t="s">
        <v>220</v>
      </c>
      <c r="B261" s="951"/>
      <c r="C261" s="951"/>
    </row>
  </sheetData>
  <mergeCells count="5">
    <mergeCell ref="A261:C261"/>
    <mergeCell ref="M180:W180"/>
    <mergeCell ref="A1:J1"/>
    <mergeCell ref="A53:A54"/>
    <mergeCell ref="N53:Y53"/>
  </mergeCells>
  <printOptions horizontalCentered="1"/>
  <pageMargins left="0.75" right="0.75" top="1" bottom="1" header="0.5" footer="0.5"/>
  <pageSetup scale="75" orientation="landscape" r:id="rId1"/>
  <headerFooter alignWithMargins="0"/>
  <rowBreaks count="1" manualBreakCount="1">
    <brk id="7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0"/>
  </sheetPr>
  <dimension ref="A1:V31"/>
  <sheetViews>
    <sheetView zoomScaleNormal="100" workbookViewId="0">
      <selection activeCell="N72" sqref="N72"/>
    </sheetView>
  </sheetViews>
  <sheetFormatPr baseColWidth="10" defaultColWidth="8.83203125" defaultRowHeight="13" x14ac:dyDescent="0.15"/>
  <cols>
    <col min="1" max="1" width="25.83203125" style="279" customWidth="1"/>
    <col min="2" max="2" width="13.5" style="279" customWidth="1"/>
    <col min="3" max="3" width="15.6640625" style="279" customWidth="1"/>
    <col min="4" max="4" width="15.83203125" style="279" customWidth="1"/>
    <col min="5" max="5" width="17.1640625" style="279" customWidth="1"/>
    <col min="6" max="6" width="15.6640625" style="279" customWidth="1"/>
    <col min="7" max="7" width="24.1640625" style="279" bestFit="1" customWidth="1"/>
    <col min="8" max="8" width="13" customWidth="1"/>
    <col min="9" max="9" width="16" customWidth="1"/>
  </cols>
  <sheetData>
    <row r="1" spans="1:22" ht="53" customHeight="1" x14ac:dyDescent="0.15">
      <c r="A1" s="905" t="s">
        <v>264</v>
      </c>
      <c r="B1" s="960"/>
      <c r="C1" s="960"/>
      <c r="D1" s="960"/>
      <c r="E1" s="960"/>
      <c r="F1" s="960"/>
      <c r="G1" s="960"/>
    </row>
    <row r="2" spans="1:22" s="25" customFormat="1" ht="12.75" customHeight="1" x14ac:dyDescent="0.15">
      <c r="A2" s="905"/>
      <c r="B2" s="905"/>
      <c r="C2" s="905"/>
      <c r="D2" s="905"/>
      <c r="E2" s="905"/>
      <c r="F2" s="905"/>
      <c r="G2" s="905"/>
      <c r="H2" s="262"/>
      <c r="I2"/>
    </row>
    <row r="3" spans="1:22" s="25" customFormat="1" ht="29.25" customHeight="1" x14ac:dyDescent="0.15">
      <c r="A3" s="905" t="s">
        <v>265</v>
      </c>
      <c r="B3" s="905"/>
      <c r="C3" s="905"/>
      <c r="D3" s="905"/>
      <c r="E3" s="905"/>
      <c r="F3" s="905"/>
      <c r="G3" s="905"/>
      <c r="H3"/>
      <c r="I3"/>
    </row>
    <row r="4" spans="1:22" s="25" customFormat="1" ht="18" customHeight="1" x14ac:dyDescent="0.15">
      <c r="A4" s="905"/>
      <c r="B4" s="905"/>
      <c r="C4" s="905"/>
      <c r="D4" s="905"/>
      <c r="E4" s="905"/>
      <c r="F4" s="905"/>
      <c r="G4" s="905"/>
      <c r="H4"/>
      <c r="I4"/>
    </row>
    <row r="5" spans="1:22" s="25" customFormat="1" ht="18" customHeight="1" x14ac:dyDescent="0.15">
      <c r="A5" s="262"/>
      <c r="B5" s="262"/>
      <c r="C5" s="262"/>
      <c r="D5" s="262"/>
      <c r="E5" s="262"/>
      <c r="F5" s="262"/>
      <c r="G5" s="262"/>
      <c r="H5"/>
      <c r="I5"/>
    </row>
    <row r="6" spans="1:22" x14ac:dyDescent="0.15">
      <c r="A6" s="904" t="s">
        <v>1040</v>
      </c>
      <c r="B6" s="960"/>
      <c r="C6" s="960"/>
      <c r="D6" s="960"/>
      <c r="E6" s="960"/>
      <c r="F6" s="960"/>
      <c r="G6" s="960"/>
    </row>
    <row r="7" spans="1:22" ht="13" customHeight="1" x14ac:dyDescent="0.15">
      <c r="A7" s="959"/>
      <c r="B7" s="959"/>
      <c r="C7" s="959"/>
      <c r="D7" s="959"/>
      <c r="E7" s="959"/>
      <c r="F7" s="959"/>
      <c r="G7" s="959"/>
    </row>
    <row r="8" spans="1:22" ht="14" x14ac:dyDescent="0.15">
      <c r="A8" s="270"/>
      <c r="B8" s="270" t="s">
        <v>266</v>
      </c>
      <c r="C8" s="270" t="s">
        <v>267</v>
      </c>
      <c r="D8" s="270" t="s">
        <v>268</v>
      </c>
      <c r="E8" s="270"/>
      <c r="F8" s="220"/>
      <c r="G8" s="220"/>
    </row>
    <row r="9" spans="1:22" s="219" customFormat="1" ht="60" customHeight="1" x14ac:dyDescent="0.15">
      <c r="A9" s="752" t="s">
        <v>49</v>
      </c>
      <c r="B9" s="752" t="s">
        <v>269</v>
      </c>
      <c r="C9" s="752" t="s">
        <v>1066</v>
      </c>
      <c r="D9" s="752" t="s">
        <v>1064</v>
      </c>
      <c r="E9" s="752" t="s">
        <v>1063</v>
      </c>
      <c r="F9" s="752" t="s">
        <v>270</v>
      </c>
      <c r="G9" s="816" t="s">
        <v>271</v>
      </c>
      <c r="H9" s="816" t="s">
        <v>272</v>
      </c>
      <c r="J9" s="268" t="s">
        <v>818</v>
      </c>
      <c r="K9"/>
      <c r="L9"/>
      <c r="M9"/>
    </row>
    <row r="10" spans="1:22" ht="16" x14ac:dyDescent="0.2">
      <c r="A10" s="811" t="s">
        <v>52</v>
      </c>
      <c r="B10" s="817">
        <v>3793</v>
      </c>
      <c r="C10" s="818">
        <v>51239</v>
      </c>
      <c r="D10" s="819">
        <v>43553</v>
      </c>
      <c r="E10" s="817">
        <v>45365</v>
      </c>
      <c r="F10" s="820">
        <v>3529</v>
      </c>
      <c r="G10" s="817">
        <v>264</v>
      </c>
      <c r="H10" s="821">
        <v>6.9601898233588186E-2</v>
      </c>
      <c r="J10" s="272">
        <v>5.1523253771541206E-3</v>
      </c>
    </row>
    <row r="11" spans="1:22" ht="16" x14ac:dyDescent="0.2">
      <c r="A11" s="811" t="s">
        <v>53</v>
      </c>
      <c r="B11" s="817">
        <v>109730</v>
      </c>
      <c r="C11" s="818">
        <v>130464</v>
      </c>
      <c r="D11" s="819">
        <v>93596</v>
      </c>
      <c r="E11" s="817">
        <v>134217</v>
      </c>
      <c r="F11" s="820">
        <v>55168</v>
      </c>
      <c r="G11" s="817">
        <v>54562</v>
      </c>
      <c r="H11" s="821">
        <v>0.49723867675202771</v>
      </c>
      <c r="J11" s="272">
        <v>0.41821498650968847</v>
      </c>
    </row>
    <row r="12" spans="1:22" ht="16" x14ac:dyDescent="0.2">
      <c r="A12" s="811" t="s">
        <v>54</v>
      </c>
      <c r="B12" s="817">
        <v>295901</v>
      </c>
      <c r="C12" s="818">
        <v>21205</v>
      </c>
      <c r="D12" s="819">
        <v>16268</v>
      </c>
      <c r="E12" s="817">
        <v>20405</v>
      </c>
      <c r="F12" s="820">
        <v>287304</v>
      </c>
      <c r="G12" s="817">
        <v>8597</v>
      </c>
      <c r="H12" s="821">
        <v>2.9053636182371806E-2</v>
      </c>
      <c r="J12" s="272">
        <v>0.40542324923367129</v>
      </c>
    </row>
    <row r="13" spans="1:22" ht="16" x14ac:dyDescent="0.2">
      <c r="A13" s="811" t="s">
        <v>222</v>
      </c>
      <c r="B13" s="817">
        <v>84258</v>
      </c>
      <c r="C13" s="818">
        <v>104518</v>
      </c>
      <c r="D13" s="819">
        <v>75767</v>
      </c>
      <c r="E13" s="817">
        <v>85292</v>
      </c>
      <c r="F13" s="820">
        <v>43304</v>
      </c>
      <c r="G13" s="817">
        <v>40954</v>
      </c>
      <c r="H13" s="821">
        <v>0.48605473664221793</v>
      </c>
      <c r="J13" s="272">
        <v>0.39183681279779559</v>
      </c>
    </row>
    <row r="14" spans="1:22" ht="16" x14ac:dyDescent="0.2">
      <c r="A14" s="811" t="s">
        <v>56</v>
      </c>
      <c r="B14" s="817">
        <v>16795</v>
      </c>
      <c r="C14" s="818">
        <v>13275</v>
      </c>
      <c r="D14" s="819">
        <v>11240</v>
      </c>
      <c r="E14" s="817">
        <v>7398</v>
      </c>
      <c r="F14" s="820">
        <v>12824</v>
      </c>
      <c r="G14" s="817">
        <v>3971</v>
      </c>
      <c r="H14" s="821">
        <v>0.23643941649300387</v>
      </c>
      <c r="J14" s="272">
        <v>0.29913370998116762</v>
      </c>
    </row>
    <row r="15" spans="1:22" s="273" customFormat="1" ht="16" x14ac:dyDescent="0.2">
      <c r="A15" s="811" t="s">
        <v>99</v>
      </c>
      <c r="B15" s="817">
        <v>287736</v>
      </c>
      <c r="C15" s="818">
        <v>158733</v>
      </c>
      <c r="D15" s="819">
        <v>121372</v>
      </c>
      <c r="E15" s="817">
        <v>152381</v>
      </c>
      <c r="F15" s="820">
        <v>244785</v>
      </c>
      <c r="G15" s="817">
        <v>42951</v>
      </c>
      <c r="H15" s="821">
        <v>0.14927224956209859</v>
      </c>
      <c r="I15"/>
      <c r="J15" s="272">
        <v>0.27058645650242863</v>
      </c>
      <c r="K15"/>
      <c r="L15"/>
      <c r="M15"/>
      <c r="N15"/>
      <c r="O15"/>
      <c r="P15"/>
      <c r="Q15"/>
      <c r="R15"/>
      <c r="S15"/>
      <c r="T15"/>
      <c r="U15"/>
      <c r="V15"/>
    </row>
    <row r="16" spans="1:22" ht="16" x14ac:dyDescent="0.2">
      <c r="A16" s="811" t="s">
        <v>952</v>
      </c>
      <c r="B16" s="817">
        <v>289090</v>
      </c>
      <c r="C16" s="818">
        <v>107736</v>
      </c>
      <c r="D16" s="819">
        <v>92068</v>
      </c>
      <c r="E16" s="817">
        <v>62430</v>
      </c>
      <c r="F16" s="820">
        <v>286215</v>
      </c>
      <c r="G16" s="817">
        <v>2875</v>
      </c>
      <c r="H16" s="821">
        <v>9.9449998270434818E-3</v>
      </c>
      <c r="J16" s="272">
        <v>2.6685601841538575E-2</v>
      </c>
    </row>
    <row r="17" spans="1:20" ht="16" x14ac:dyDescent="0.2">
      <c r="A17" s="811" t="s">
        <v>59</v>
      </c>
      <c r="B17" s="817">
        <v>16369</v>
      </c>
      <c r="C17" s="818">
        <v>668488</v>
      </c>
      <c r="D17" s="819">
        <v>532703</v>
      </c>
      <c r="E17" s="817">
        <v>529431</v>
      </c>
      <c r="F17" s="820">
        <v>7947</v>
      </c>
      <c r="G17" s="817">
        <v>8422</v>
      </c>
      <c r="H17" s="821">
        <v>0.51450913311747815</v>
      </c>
      <c r="J17" s="272">
        <v>1.2598580677588827E-2</v>
      </c>
    </row>
    <row r="18" spans="1:20" ht="16" x14ac:dyDescent="0.2">
      <c r="A18" s="811" t="s">
        <v>640</v>
      </c>
      <c r="B18" s="817">
        <v>44317</v>
      </c>
      <c r="C18" s="819"/>
      <c r="D18" s="819"/>
      <c r="E18" s="817"/>
      <c r="F18" s="820">
        <v>35520</v>
      </c>
      <c r="G18" s="817">
        <v>8797</v>
      </c>
      <c r="H18" s="821"/>
      <c r="J18" s="272"/>
    </row>
    <row r="19" spans="1:20" ht="16" x14ac:dyDescent="0.2">
      <c r="A19" s="811" t="s">
        <v>60</v>
      </c>
      <c r="B19" s="817">
        <v>20189</v>
      </c>
      <c r="C19" s="818">
        <v>37411</v>
      </c>
      <c r="D19" s="819">
        <v>30258</v>
      </c>
      <c r="E19" s="817">
        <v>45672</v>
      </c>
      <c r="F19" s="820">
        <v>12627</v>
      </c>
      <c r="G19" s="817">
        <v>7562</v>
      </c>
      <c r="H19" s="821">
        <v>0.37456040418049436</v>
      </c>
      <c r="J19" s="272">
        <v>0.20213306246825799</v>
      </c>
    </row>
    <row r="20" spans="1:20" ht="16" x14ac:dyDescent="0.2">
      <c r="A20" s="811" t="s">
        <v>96</v>
      </c>
      <c r="B20" s="817">
        <v>50029</v>
      </c>
      <c r="C20" s="818">
        <v>32997</v>
      </c>
      <c r="D20" s="819">
        <v>25615</v>
      </c>
      <c r="E20" s="817">
        <v>38963</v>
      </c>
      <c r="F20" s="820">
        <v>41423</v>
      </c>
      <c r="G20" s="817">
        <v>8606</v>
      </c>
      <c r="H20" s="821">
        <v>0.1720202282676048</v>
      </c>
      <c r="J20" s="272">
        <v>0.2608115889323272</v>
      </c>
    </row>
    <row r="21" spans="1:20" ht="16" x14ac:dyDescent="0.2">
      <c r="A21" s="811" t="s">
        <v>62</v>
      </c>
      <c r="B21" s="817">
        <v>117594</v>
      </c>
      <c r="C21" s="818">
        <v>89647</v>
      </c>
      <c r="D21" s="819">
        <v>75124</v>
      </c>
      <c r="E21" s="817">
        <v>92528</v>
      </c>
      <c r="F21" s="820">
        <v>97172</v>
      </c>
      <c r="G21" s="817">
        <v>20422</v>
      </c>
      <c r="H21" s="821">
        <v>0.17366532306070037</v>
      </c>
      <c r="J21" s="272">
        <v>0.22780461142034869</v>
      </c>
    </row>
    <row r="22" spans="1:20" ht="16" x14ac:dyDescent="0.2">
      <c r="A22" s="811" t="s">
        <v>250</v>
      </c>
      <c r="B22" s="817"/>
      <c r="C22" s="818">
        <v>796919</v>
      </c>
      <c r="D22" s="819">
        <v>607150</v>
      </c>
      <c r="E22" s="817">
        <v>150262</v>
      </c>
      <c r="F22" s="820"/>
      <c r="G22" s="817"/>
      <c r="H22" s="821"/>
      <c r="J22" s="272">
        <v>0</v>
      </c>
    </row>
    <row r="23" spans="1:20" ht="16" x14ac:dyDescent="0.2">
      <c r="A23" s="811" t="s">
        <v>273</v>
      </c>
      <c r="B23" s="817">
        <v>3360</v>
      </c>
      <c r="C23" s="818">
        <v>180621</v>
      </c>
      <c r="D23" s="819">
        <v>155272</v>
      </c>
      <c r="E23" s="817">
        <v>220388</v>
      </c>
      <c r="F23" s="822">
        <v>3360</v>
      </c>
      <c r="G23" s="823"/>
      <c r="H23" s="821"/>
      <c r="J23" s="272">
        <v>0</v>
      </c>
    </row>
    <row r="24" spans="1:20" ht="17" x14ac:dyDescent="0.15">
      <c r="A24" s="776" t="s">
        <v>63</v>
      </c>
      <c r="B24" s="824">
        <v>1339161</v>
      </c>
      <c r="C24" s="824">
        <v>2393253</v>
      </c>
      <c r="D24" s="824">
        <v>1879986</v>
      </c>
      <c r="E24" s="824">
        <v>1584732</v>
      </c>
      <c r="F24" s="824">
        <v>1131178</v>
      </c>
      <c r="G24" s="824">
        <v>207983</v>
      </c>
      <c r="H24" s="821">
        <v>0.15530843565486152</v>
      </c>
      <c r="J24" s="272">
        <v>8.690389189943562E-2</v>
      </c>
    </row>
    <row r="25" spans="1:20" x14ac:dyDescent="0.15">
      <c r="A25"/>
      <c r="B25"/>
      <c r="C25"/>
      <c r="D25"/>
      <c r="E25"/>
      <c r="F25"/>
      <c r="G25"/>
    </row>
    <row r="26" spans="1:20" x14ac:dyDescent="0.15">
      <c r="A26" s="275"/>
      <c r="B26" s="231"/>
      <c r="C26" s="276"/>
      <c r="D26" s="276"/>
      <c r="E26" s="231"/>
      <c r="F26" s="276"/>
      <c r="G26" s="276"/>
    </row>
    <row r="27" spans="1:20" ht="51" x14ac:dyDescent="0.15">
      <c r="A27" s="277"/>
      <c r="B27" s="278"/>
      <c r="C27" s="278"/>
      <c r="D27" s="786" t="s">
        <v>274</v>
      </c>
      <c r="E27" s="825">
        <f>C24+F24</f>
        <v>3524431</v>
      </c>
      <c r="F27" s="765">
        <f>E24+F24</f>
        <v>2715910</v>
      </c>
      <c r="G27"/>
    </row>
    <row r="28" spans="1:20" s="10" customFormat="1" ht="34" x14ac:dyDescent="0.15">
      <c r="A28" s="275"/>
      <c r="B28" s="276"/>
      <c r="C28" s="276"/>
      <c r="D28" s="826"/>
      <c r="E28" s="827" t="s">
        <v>1065</v>
      </c>
      <c r="F28" s="828" t="s">
        <v>1031</v>
      </c>
      <c r="G28" s="276"/>
      <c r="H28"/>
      <c r="I28"/>
      <c r="J28"/>
      <c r="K28"/>
      <c r="L28"/>
      <c r="M28"/>
      <c r="N28"/>
      <c r="O28"/>
      <c r="P28"/>
      <c r="Q28"/>
      <c r="R28"/>
      <c r="S28"/>
      <c r="T28"/>
    </row>
    <row r="31" spans="1:20" x14ac:dyDescent="0.15">
      <c r="D31"/>
    </row>
  </sheetData>
  <mergeCells count="6">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0"/>
  </sheetPr>
  <dimension ref="A1:W31"/>
  <sheetViews>
    <sheetView zoomScaleNormal="100" workbookViewId="0">
      <selection activeCell="N72" sqref="N72"/>
    </sheetView>
  </sheetViews>
  <sheetFormatPr baseColWidth="10" defaultColWidth="11.5" defaultRowHeight="13" x14ac:dyDescent="0.15"/>
  <cols>
    <col min="1" max="1" width="11.6640625" style="10" bestFit="1" customWidth="1"/>
    <col min="2" max="2" width="23.83203125" style="10" customWidth="1"/>
    <col min="3" max="3" width="64.6640625" style="10" customWidth="1"/>
    <col min="4" max="4" width="13.1640625" style="10" bestFit="1" customWidth="1"/>
    <col min="5" max="5" width="12.6640625" style="100" customWidth="1"/>
    <col min="6" max="6" width="11.5" style="100"/>
    <col min="7" max="16384" width="11.5" style="10"/>
  </cols>
  <sheetData>
    <row r="1" spans="1:6" x14ac:dyDescent="0.15">
      <c r="B1" s="10" t="s">
        <v>896</v>
      </c>
    </row>
    <row r="2" spans="1:6" x14ac:dyDescent="0.15">
      <c r="B2" s="280" t="s">
        <v>219</v>
      </c>
      <c r="D2" s="100"/>
    </row>
    <row r="3" spans="1:6" x14ac:dyDescent="0.15">
      <c r="B3" s="961" t="s">
        <v>220</v>
      </c>
      <c r="C3" s="929"/>
      <c r="D3" s="929"/>
    </row>
    <row r="4" spans="1:6" x14ac:dyDescent="0.15">
      <c r="B4" s="448"/>
      <c r="C4" s="445"/>
      <c r="D4" s="445"/>
    </row>
    <row r="5" spans="1:6" s="18" customFormat="1" ht="16" x14ac:dyDescent="0.15">
      <c r="A5" s="962" t="s">
        <v>716</v>
      </c>
      <c r="B5" s="962"/>
      <c r="C5" s="962"/>
      <c r="D5" s="962"/>
      <c r="E5" s="962"/>
      <c r="F5" s="97"/>
    </row>
    <row r="6" spans="1:6" s="18" customFormat="1" ht="16" x14ac:dyDescent="0.15">
      <c r="A6" s="780"/>
      <c r="B6" s="781" t="s">
        <v>705</v>
      </c>
      <c r="C6" s="781" t="s">
        <v>706</v>
      </c>
      <c r="D6" s="781" t="s">
        <v>707</v>
      </c>
      <c r="E6" s="781" t="s">
        <v>215</v>
      </c>
      <c r="F6" s="97"/>
    </row>
    <row r="7" spans="1:6" s="18" customFormat="1" ht="17" x14ac:dyDescent="0.15">
      <c r="A7" s="776">
        <v>1</v>
      </c>
      <c r="B7" s="776" t="s">
        <v>855</v>
      </c>
      <c r="C7" s="776" t="s">
        <v>917</v>
      </c>
      <c r="D7" s="777">
        <v>3963880.3086501402</v>
      </c>
      <c r="E7" s="778">
        <v>4173786</v>
      </c>
      <c r="F7" s="97"/>
    </row>
    <row r="8" spans="1:6" s="18" customFormat="1" ht="34" x14ac:dyDescent="0.15">
      <c r="A8" s="776">
        <v>2</v>
      </c>
      <c r="B8" s="776" t="s">
        <v>942</v>
      </c>
      <c r="C8" s="776" t="s">
        <v>943</v>
      </c>
      <c r="D8" s="777">
        <v>3069676.5696898601</v>
      </c>
      <c r="E8" s="778">
        <v>7687241</v>
      </c>
      <c r="F8" s="97"/>
    </row>
    <row r="9" spans="1:6" s="18" customFormat="1" ht="17" x14ac:dyDescent="0.15">
      <c r="A9" s="776">
        <v>3</v>
      </c>
      <c r="B9" s="776" t="s">
        <v>856</v>
      </c>
      <c r="C9" s="776" t="s">
        <v>919</v>
      </c>
      <c r="D9" s="777">
        <v>1740671.8381966201</v>
      </c>
      <c r="E9" s="778">
        <v>1601669</v>
      </c>
      <c r="F9" s="97"/>
    </row>
    <row r="10" spans="1:6" s="18" customFormat="1" ht="17" x14ac:dyDescent="0.15">
      <c r="A10" s="779">
        <v>4</v>
      </c>
      <c r="B10" s="776" t="s">
        <v>277</v>
      </c>
      <c r="C10" s="776" t="s">
        <v>278</v>
      </c>
      <c r="D10" s="777">
        <v>1378961.1348791199</v>
      </c>
      <c r="E10" s="778">
        <v>14453934</v>
      </c>
      <c r="F10" s="97"/>
    </row>
    <row r="11" spans="1:6" s="18" customFormat="1" ht="17" x14ac:dyDescent="0.15">
      <c r="A11" s="779">
        <v>5</v>
      </c>
      <c r="B11" s="776" t="s">
        <v>279</v>
      </c>
      <c r="C11" s="776" t="s">
        <v>469</v>
      </c>
      <c r="D11" s="777">
        <v>1182069.80490347</v>
      </c>
      <c r="E11" s="778">
        <v>12820902</v>
      </c>
      <c r="F11" s="97"/>
    </row>
    <row r="12" spans="1:6" s="18" customFormat="1" ht="51" x14ac:dyDescent="0.15">
      <c r="A12" s="779">
        <v>6</v>
      </c>
      <c r="B12" s="776" t="s">
        <v>857</v>
      </c>
      <c r="C12" s="776" t="s">
        <v>858</v>
      </c>
      <c r="D12" s="777">
        <v>900438.99603188003</v>
      </c>
      <c r="E12" s="778">
        <v>1324437</v>
      </c>
      <c r="F12" s="97"/>
    </row>
    <row r="13" spans="1:6" s="18" customFormat="1" ht="17" x14ac:dyDescent="0.15">
      <c r="A13" s="779">
        <v>7</v>
      </c>
      <c r="B13" s="776" t="s">
        <v>281</v>
      </c>
      <c r="C13" s="776" t="s">
        <v>918</v>
      </c>
      <c r="D13" s="777">
        <v>843003.30604165804</v>
      </c>
      <c r="E13" s="778">
        <v>15579962</v>
      </c>
      <c r="F13" s="97"/>
    </row>
    <row r="14" spans="1:6" s="18" customFormat="1" ht="34" x14ac:dyDescent="0.15">
      <c r="A14" s="779">
        <v>8</v>
      </c>
      <c r="B14" s="776" t="s">
        <v>285</v>
      </c>
      <c r="C14" s="776" t="s">
        <v>286</v>
      </c>
      <c r="D14" s="777">
        <v>806046.02610314696</v>
      </c>
      <c r="E14" s="778">
        <v>19059368</v>
      </c>
      <c r="F14" s="97"/>
    </row>
    <row r="15" spans="1:6" s="18" customFormat="1" ht="51" x14ac:dyDescent="0.15">
      <c r="A15" s="779">
        <v>9</v>
      </c>
      <c r="B15" s="776" t="s">
        <v>944</v>
      </c>
      <c r="C15" s="776" t="s">
        <v>945</v>
      </c>
      <c r="D15" s="777">
        <v>663918.91740144999</v>
      </c>
      <c r="E15" s="778">
        <v>1677771</v>
      </c>
      <c r="F15" s="97"/>
    </row>
    <row r="16" spans="1:6" s="18" customFormat="1" ht="17" x14ac:dyDescent="0.15">
      <c r="A16" s="779">
        <v>10</v>
      </c>
      <c r="B16" s="776" t="s">
        <v>291</v>
      </c>
      <c r="C16" s="776" t="s">
        <v>292</v>
      </c>
      <c r="D16" s="777">
        <v>662142.81717801699</v>
      </c>
      <c r="E16" s="778">
        <v>8622463</v>
      </c>
      <c r="F16" s="97"/>
    </row>
    <row r="17" spans="1:23" x14ac:dyDescent="0.15">
      <c r="A17" s="727"/>
      <c r="B17" s="727"/>
      <c r="C17" s="727"/>
      <c r="D17" s="727"/>
      <c r="E17" s="775"/>
    </row>
    <row r="18" spans="1:23" x14ac:dyDescent="0.15">
      <c r="A18" s="727"/>
      <c r="B18" s="727"/>
      <c r="C18" s="727"/>
      <c r="D18" s="727"/>
      <c r="E18" s="775"/>
    </row>
    <row r="19" spans="1:23" ht="16" x14ac:dyDescent="0.15">
      <c r="A19" s="963" t="s">
        <v>297</v>
      </c>
      <c r="B19" s="963"/>
      <c r="C19" s="963"/>
      <c r="D19" s="963"/>
      <c r="E19" s="963"/>
    </row>
    <row r="20" spans="1:23" s="18" customFormat="1" ht="17" x14ac:dyDescent="0.15">
      <c r="A20" s="782"/>
      <c r="B20" s="783" t="s">
        <v>217</v>
      </c>
      <c r="C20" s="783" t="s">
        <v>706</v>
      </c>
      <c r="D20" s="783" t="s">
        <v>218</v>
      </c>
      <c r="E20" s="784" t="s">
        <v>707</v>
      </c>
      <c r="F20" s="100"/>
      <c r="G20" s="10"/>
      <c r="H20" s="10"/>
      <c r="I20" s="10"/>
      <c r="J20" s="10"/>
      <c r="K20" s="10"/>
      <c r="L20" s="10"/>
      <c r="M20" s="10"/>
      <c r="N20" s="10"/>
      <c r="O20" s="10"/>
      <c r="P20" s="10"/>
      <c r="Q20" s="10"/>
      <c r="R20" s="10"/>
      <c r="S20" s="10"/>
      <c r="T20" s="10"/>
      <c r="U20" s="10"/>
      <c r="V20" s="10"/>
      <c r="W20" s="10"/>
    </row>
    <row r="21" spans="1:23" s="18" customFormat="1" ht="34" x14ac:dyDescent="0.15">
      <c r="A21" s="776">
        <v>1</v>
      </c>
      <c r="B21" s="776" t="s">
        <v>921</v>
      </c>
      <c r="C21" s="776" t="s">
        <v>922</v>
      </c>
      <c r="D21" s="778">
        <v>68365198</v>
      </c>
      <c r="E21" s="777">
        <v>135.67266906891001</v>
      </c>
      <c r="F21" s="100"/>
      <c r="G21" s="10"/>
      <c r="H21" s="10"/>
      <c r="I21" s="10"/>
      <c r="J21" s="10"/>
      <c r="K21" s="10"/>
      <c r="L21" s="10"/>
      <c r="M21" s="10"/>
      <c r="N21" s="10"/>
      <c r="O21" s="10"/>
      <c r="P21" s="10"/>
      <c r="Q21" s="10"/>
      <c r="R21" s="10"/>
      <c r="S21" s="10"/>
      <c r="T21" s="10"/>
      <c r="U21" s="10"/>
      <c r="V21" s="10"/>
      <c r="W21" s="10"/>
    </row>
    <row r="22" spans="1:23" s="18" customFormat="1" ht="17" x14ac:dyDescent="0.15">
      <c r="A22" s="776">
        <v>2</v>
      </c>
      <c r="B22" s="776" t="s">
        <v>301</v>
      </c>
      <c r="C22" s="776" t="s">
        <v>302</v>
      </c>
      <c r="D22" s="778">
        <v>63449206</v>
      </c>
      <c r="E22" s="777">
        <v>32824.0876573473</v>
      </c>
      <c r="F22" s="100"/>
      <c r="G22" s="10"/>
      <c r="H22" s="10"/>
      <c r="I22" s="10"/>
      <c r="J22" s="10"/>
      <c r="K22" s="10"/>
      <c r="L22" s="10"/>
      <c r="M22" s="10"/>
      <c r="N22" s="10"/>
      <c r="O22" s="10"/>
      <c r="P22" s="10"/>
      <c r="Q22" s="10"/>
      <c r="R22" s="10"/>
      <c r="S22" s="10"/>
      <c r="T22" s="10"/>
      <c r="U22" s="10"/>
      <c r="V22" s="10"/>
      <c r="W22" s="10"/>
    </row>
    <row r="23" spans="1:23" s="18" customFormat="1" ht="17" x14ac:dyDescent="0.15">
      <c r="A23" s="776">
        <v>3</v>
      </c>
      <c r="B23" s="776" t="s">
        <v>946</v>
      </c>
      <c r="C23" s="776" t="s">
        <v>947</v>
      </c>
      <c r="D23" s="778">
        <v>61769058</v>
      </c>
      <c r="E23" s="777">
        <v>49722.686307153599</v>
      </c>
      <c r="F23" s="100"/>
      <c r="G23" s="10"/>
      <c r="H23" s="10"/>
      <c r="I23" s="10"/>
      <c r="J23" s="10"/>
      <c r="K23" s="10"/>
      <c r="L23" s="10"/>
      <c r="M23" s="10"/>
      <c r="N23" s="10"/>
      <c r="O23" s="10"/>
      <c r="P23" s="10"/>
      <c r="Q23" s="10"/>
      <c r="R23" s="10"/>
      <c r="S23" s="10"/>
      <c r="T23" s="10"/>
      <c r="U23" s="10"/>
      <c r="V23" s="10"/>
      <c r="W23" s="10"/>
    </row>
    <row r="24" spans="1:23" s="18" customFormat="1" ht="34" x14ac:dyDescent="0.15">
      <c r="A24" s="779">
        <v>4</v>
      </c>
      <c r="B24" s="776" t="s">
        <v>303</v>
      </c>
      <c r="C24" s="776" t="s">
        <v>304</v>
      </c>
      <c r="D24" s="778">
        <v>48018476</v>
      </c>
      <c r="E24" s="777">
        <v>101784.04840855001</v>
      </c>
      <c r="F24" s="100"/>
      <c r="G24" s="10"/>
      <c r="H24" s="10"/>
      <c r="I24" s="10"/>
      <c r="J24" s="10"/>
      <c r="K24" s="10"/>
      <c r="L24" s="10"/>
      <c r="M24" s="10"/>
      <c r="N24" s="10"/>
      <c r="O24" s="10"/>
      <c r="P24" s="10"/>
      <c r="Q24" s="10"/>
      <c r="R24" s="10"/>
      <c r="S24" s="10"/>
      <c r="T24" s="10"/>
      <c r="U24" s="10"/>
      <c r="V24" s="10"/>
      <c r="W24" s="10"/>
    </row>
    <row r="25" spans="1:23" s="18" customFormat="1" ht="17" x14ac:dyDescent="0.15">
      <c r="A25" s="779">
        <v>5</v>
      </c>
      <c r="B25" s="776" t="s">
        <v>948</v>
      </c>
      <c r="C25" s="776" t="s">
        <v>949</v>
      </c>
      <c r="D25" s="778">
        <v>42308474</v>
      </c>
      <c r="E25" s="777">
        <v>187711.06755561399</v>
      </c>
      <c r="F25" s="100"/>
      <c r="G25" s="10"/>
      <c r="H25" s="10"/>
      <c r="I25" s="10"/>
      <c r="J25" s="10"/>
      <c r="K25" s="10"/>
      <c r="L25" s="10"/>
      <c r="M25" s="10"/>
      <c r="N25" s="10"/>
      <c r="O25" s="10"/>
      <c r="P25" s="10"/>
      <c r="Q25" s="10"/>
      <c r="R25" s="10"/>
      <c r="S25" s="10"/>
      <c r="T25" s="10"/>
      <c r="U25" s="10"/>
      <c r="V25" s="10"/>
      <c r="W25" s="10"/>
    </row>
    <row r="26" spans="1:23" s="18" customFormat="1" ht="17" x14ac:dyDescent="0.15">
      <c r="A26" s="779">
        <v>6</v>
      </c>
      <c r="B26" s="776" t="s">
        <v>511</v>
      </c>
      <c r="C26" s="776" t="s">
        <v>512</v>
      </c>
      <c r="D26" s="778">
        <v>33127112</v>
      </c>
      <c r="E26" s="777">
        <v>150.95213065761999</v>
      </c>
      <c r="F26" s="100"/>
      <c r="G26" s="10"/>
      <c r="H26" s="10"/>
      <c r="I26" s="10"/>
      <c r="J26" s="10"/>
      <c r="K26" s="10"/>
      <c r="L26" s="10"/>
      <c r="M26" s="10"/>
      <c r="N26" s="10"/>
      <c r="O26" s="10"/>
      <c r="P26" s="10"/>
      <c r="Q26" s="10"/>
      <c r="R26" s="10"/>
      <c r="S26" s="10"/>
      <c r="T26" s="10"/>
      <c r="U26" s="10"/>
      <c r="V26" s="10"/>
      <c r="W26" s="10"/>
    </row>
    <row r="27" spans="1:23" s="18" customFormat="1" ht="34" x14ac:dyDescent="0.15">
      <c r="A27" s="779">
        <v>7</v>
      </c>
      <c r="B27" s="776" t="s">
        <v>950</v>
      </c>
      <c r="C27" s="776" t="s">
        <v>951</v>
      </c>
      <c r="D27" s="778">
        <v>30400777</v>
      </c>
      <c r="E27" s="777">
        <v>95406.427747247799</v>
      </c>
      <c r="F27" s="100"/>
      <c r="G27" s="10"/>
      <c r="H27" s="10"/>
      <c r="I27" s="10"/>
      <c r="J27" s="10"/>
      <c r="K27" s="10"/>
      <c r="L27" s="10"/>
      <c r="M27" s="10"/>
      <c r="N27" s="10"/>
      <c r="O27" s="10"/>
      <c r="P27" s="10"/>
      <c r="Q27" s="10"/>
      <c r="R27" s="10"/>
      <c r="S27" s="10"/>
      <c r="T27" s="10"/>
      <c r="U27" s="10"/>
      <c r="V27" s="10"/>
      <c r="W27" s="10"/>
    </row>
    <row r="28" spans="1:23" s="18" customFormat="1" ht="34" x14ac:dyDescent="0.15">
      <c r="A28" s="779">
        <v>8</v>
      </c>
      <c r="B28" s="776" t="s">
        <v>307</v>
      </c>
      <c r="C28" s="776" t="s">
        <v>308</v>
      </c>
      <c r="D28" s="778">
        <v>28668439</v>
      </c>
      <c r="E28" s="777">
        <v>59475.445085276799</v>
      </c>
      <c r="F28" s="100"/>
      <c r="G28" s="10"/>
      <c r="H28" s="10"/>
      <c r="I28" s="10"/>
      <c r="J28" s="10"/>
      <c r="K28" s="10"/>
      <c r="L28" s="10"/>
      <c r="M28" s="10"/>
      <c r="N28" s="10"/>
      <c r="O28" s="10"/>
      <c r="P28" s="10"/>
      <c r="Q28" s="10"/>
      <c r="R28" s="10"/>
      <c r="S28" s="10"/>
      <c r="T28" s="10"/>
      <c r="U28" s="10"/>
      <c r="V28" s="10"/>
      <c r="W28" s="10"/>
    </row>
    <row r="29" spans="1:23" s="18" customFormat="1" ht="17" x14ac:dyDescent="0.15">
      <c r="A29" s="779">
        <v>9</v>
      </c>
      <c r="B29" s="776" t="s">
        <v>920</v>
      </c>
      <c r="C29" s="776" t="s">
        <v>864</v>
      </c>
      <c r="D29" s="778">
        <v>27126879</v>
      </c>
      <c r="E29" s="777">
        <v>730.91353843547404</v>
      </c>
      <c r="F29" s="100"/>
      <c r="G29" s="10"/>
      <c r="H29" s="10"/>
      <c r="I29" s="10"/>
      <c r="J29" s="10"/>
      <c r="K29" s="10"/>
      <c r="L29" s="10"/>
      <c r="M29" s="10"/>
      <c r="N29" s="10"/>
      <c r="O29" s="10"/>
      <c r="P29" s="10"/>
      <c r="Q29" s="10"/>
      <c r="R29" s="10"/>
      <c r="S29" s="10"/>
      <c r="T29" s="10"/>
      <c r="U29" s="10"/>
      <c r="V29" s="10"/>
      <c r="W29" s="10"/>
    </row>
    <row r="30" spans="1:23" s="18" customFormat="1" ht="17" x14ac:dyDescent="0.15">
      <c r="A30" s="779">
        <v>10</v>
      </c>
      <c r="B30" s="776" t="s">
        <v>305</v>
      </c>
      <c r="C30" s="776" t="s">
        <v>724</v>
      </c>
      <c r="D30" s="778">
        <v>26540800</v>
      </c>
      <c r="E30" s="777">
        <v>62873.408854574802</v>
      </c>
      <c r="F30" s="100"/>
      <c r="G30" s="10"/>
      <c r="H30" s="10"/>
      <c r="I30" s="10"/>
      <c r="J30" s="10"/>
      <c r="K30" s="10"/>
      <c r="L30" s="10"/>
      <c r="M30" s="10"/>
      <c r="N30" s="10"/>
      <c r="O30" s="10"/>
      <c r="P30" s="10"/>
      <c r="Q30" s="10"/>
      <c r="R30" s="10"/>
      <c r="S30" s="10"/>
      <c r="T30" s="10"/>
      <c r="U30" s="10"/>
      <c r="V30" s="10"/>
      <c r="W30" s="10"/>
    </row>
    <row r="31" spans="1:23" s="18" customFormat="1" x14ac:dyDescent="0.15">
      <c r="A31" s="282"/>
      <c r="B31" s="104" t="s">
        <v>791</v>
      </c>
      <c r="C31" s="439"/>
      <c r="D31" s="152"/>
      <c r="E31" s="283"/>
      <c r="F31" s="100"/>
      <c r="G31" s="10"/>
      <c r="H31" s="10"/>
      <c r="I31" s="10"/>
      <c r="J31" s="10"/>
      <c r="K31" s="10"/>
      <c r="L31" s="10"/>
      <c r="M31" s="10"/>
      <c r="N31" s="10"/>
      <c r="O31" s="10"/>
      <c r="P31" s="10"/>
      <c r="Q31" s="10"/>
      <c r="R31" s="10"/>
      <c r="S31" s="10"/>
      <c r="T31" s="10"/>
      <c r="U31" s="10"/>
      <c r="V31" s="10"/>
      <c r="W31" s="10"/>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0"/>
  </sheetPr>
  <dimension ref="A1:N78"/>
  <sheetViews>
    <sheetView zoomScaleNormal="100" workbookViewId="0">
      <selection activeCell="N72" sqref="N72"/>
    </sheetView>
  </sheetViews>
  <sheetFormatPr baseColWidth="10" defaultColWidth="8.83203125" defaultRowHeight="13" x14ac:dyDescent="0.15"/>
  <cols>
    <col min="1" max="2" width="13.5" customWidth="1"/>
    <col min="3" max="3" width="13.5" style="217" customWidth="1"/>
    <col min="4" max="14" width="13.5" customWidth="1"/>
  </cols>
  <sheetData>
    <row r="1" spans="1:14" ht="83.25" customHeight="1" x14ac:dyDescent="0.15">
      <c r="A1" s="900" t="s">
        <v>328</v>
      </c>
      <c r="B1" s="900"/>
      <c r="C1" s="900"/>
      <c r="D1" s="900"/>
      <c r="E1" s="900"/>
      <c r="F1" s="900"/>
      <c r="G1" s="900"/>
      <c r="H1" s="900"/>
      <c r="I1" s="900"/>
      <c r="J1" s="900"/>
      <c r="K1" s="900"/>
      <c r="L1" s="900"/>
      <c r="M1" s="291"/>
      <c r="N1" s="291"/>
    </row>
    <row r="2" spans="1:14" x14ac:dyDescent="0.15">
      <c r="A2" s="292"/>
      <c r="B2" s="217"/>
      <c r="C2" s="293"/>
      <c r="D2" s="25"/>
      <c r="E2" s="25"/>
    </row>
    <row r="3" spans="1:14" x14ac:dyDescent="0.15">
      <c r="A3" s="292"/>
      <c r="B3" s="217"/>
      <c r="C3" s="293"/>
      <c r="D3" s="294"/>
    </row>
    <row r="4" spans="1:14" x14ac:dyDescent="0.15">
      <c r="A4" s="261" t="s">
        <v>79</v>
      </c>
      <c r="B4" s="261"/>
      <c r="C4" s="293"/>
      <c r="D4" s="294"/>
    </row>
    <row r="5" spans="1:14" ht="34" x14ac:dyDescent="0.2">
      <c r="A5" s="765" t="s">
        <v>329</v>
      </c>
      <c r="B5" s="829" t="s">
        <v>330</v>
      </c>
      <c r="C5" s="829" t="s">
        <v>819</v>
      </c>
      <c r="D5" s="294"/>
    </row>
    <row r="6" spans="1:14" ht="16" x14ac:dyDescent="0.2">
      <c r="A6" s="830">
        <v>2000</v>
      </c>
      <c r="B6" s="791">
        <f t="shared" ref="B6:B18" si="0">L35/1024</f>
        <v>0.51354472568511966</v>
      </c>
      <c r="C6" s="791">
        <v>0.51354472568511966</v>
      </c>
      <c r="D6" s="294"/>
    </row>
    <row r="7" spans="1:14" ht="16" x14ac:dyDescent="0.2">
      <c r="A7" s="830">
        <v>2001</v>
      </c>
      <c r="B7" s="791">
        <f t="shared" si="0"/>
        <v>0.99195496114434811</v>
      </c>
      <c r="C7" s="791">
        <v>0.99195496114434811</v>
      </c>
    </row>
    <row r="8" spans="1:14" ht="16" x14ac:dyDescent="0.2">
      <c r="A8" s="830">
        <v>2002</v>
      </c>
      <c r="B8" s="791">
        <f t="shared" si="0"/>
        <v>1.922691838783438</v>
      </c>
      <c r="C8" s="791">
        <v>1.922691838783438</v>
      </c>
    </row>
    <row r="9" spans="1:14" ht="16" x14ac:dyDescent="0.2">
      <c r="A9" s="830">
        <v>2003</v>
      </c>
      <c r="B9" s="791">
        <f t="shared" si="0"/>
        <v>3.5503806954214361</v>
      </c>
      <c r="C9" s="791">
        <v>3.5503806954214361</v>
      </c>
    </row>
    <row r="10" spans="1:14" ht="16" x14ac:dyDescent="0.2">
      <c r="A10" s="830">
        <v>2004</v>
      </c>
      <c r="B10" s="791">
        <f t="shared" si="0"/>
        <v>3.935546875</v>
      </c>
      <c r="C10" s="791">
        <v>3.935546875</v>
      </c>
    </row>
    <row r="11" spans="1:14" ht="16" x14ac:dyDescent="0.2">
      <c r="A11" s="830">
        <v>2005</v>
      </c>
      <c r="B11" s="791">
        <f t="shared" si="0"/>
        <v>4.063515625</v>
      </c>
      <c r="C11" s="791">
        <v>4.063515625</v>
      </c>
    </row>
    <row r="12" spans="1:14" ht="16" x14ac:dyDescent="0.2">
      <c r="A12" s="830">
        <v>2006</v>
      </c>
      <c r="B12" s="791">
        <f t="shared" si="0"/>
        <v>4.6174499885111002</v>
      </c>
      <c r="C12" s="791">
        <v>4.6174499885111002</v>
      </c>
    </row>
    <row r="13" spans="1:14" ht="16" x14ac:dyDescent="0.2">
      <c r="A13" s="830">
        <v>2007</v>
      </c>
      <c r="B13" s="791">
        <f t="shared" si="0"/>
        <v>4.9068538051850199</v>
      </c>
      <c r="C13" s="791">
        <v>4.9068538051850199</v>
      </c>
      <c r="K13" s="10"/>
    </row>
    <row r="14" spans="1:14" ht="16" x14ac:dyDescent="0.2">
      <c r="A14" s="830">
        <v>2008</v>
      </c>
      <c r="B14" s="791">
        <f t="shared" si="0"/>
        <v>4.2940056858062743</v>
      </c>
      <c r="C14" s="791">
        <v>4.2940056858062743</v>
      </c>
    </row>
    <row r="15" spans="1:14" ht="16" x14ac:dyDescent="0.2">
      <c r="A15" s="830">
        <v>2009</v>
      </c>
      <c r="B15" s="791">
        <f t="shared" si="0"/>
        <v>4.2035996093749999</v>
      </c>
      <c r="C15" s="791">
        <v>4.2035996093749999</v>
      </c>
    </row>
    <row r="16" spans="1:14" ht="16" x14ac:dyDescent="0.2">
      <c r="A16" s="830">
        <v>2010</v>
      </c>
      <c r="B16" s="791">
        <f t="shared" si="0"/>
        <v>4.5042429416315555</v>
      </c>
      <c r="C16" s="791">
        <v>4.5042429416315555</v>
      </c>
    </row>
    <row r="17" spans="1:12" ht="16" x14ac:dyDescent="0.2">
      <c r="A17" s="830">
        <v>2011</v>
      </c>
      <c r="B17" s="791">
        <f t="shared" si="0"/>
        <v>5.7626225452423085</v>
      </c>
      <c r="C17" s="791">
        <v>5.7626225452423085</v>
      </c>
    </row>
    <row r="18" spans="1:12" ht="16" x14ac:dyDescent="0.2">
      <c r="A18" s="830">
        <v>2012</v>
      </c>
      <c r="B18" s="791">
        <f t="shared" si="0"/>
        <v>7.3970605468750001</v>
      </c>
      <c r="C18" s="791">
        <v>7.3970605468750001</v>
      </c>
    </row>
    <row r="19" spans="1:12" ht="16" x14ac:dyDescent="0.2">
      <c r="A19" s="830">
        <v>2013</v>
      </c>
      <c r="B19" s="791">
        <f t="shared" ref="B19:B25" si="1">B48/1024</f>
        <v>9.7649243259429941</v>
      </c>
      <c r="C19" s="791">
        <v>9.7649243259429941</v>
      </c>
    </row>
    <row r="20" spans="1:12" ht="16" x14ac:dyDescent="0.2">
      <c r="A20" s="830">
        <v>2014</v>
      </c>
      <c r="B20" s="791">
        <f t="shared" si="1"/>
        <v>9.1162402343750006</v>
      </c>
      <c r="C20" s="791">
        <v>9.1162402343750006</v>
      </c>
    </row>
    <row r="21" spans="1:12" ht="16" x14ac:dyDescent="0.2">
      <c r="A21" s="830">
        <v>2015</v>
      </c>
      <c r="B21" s="791">
        <f t="shared" si="1"/>
        <v>14.632691383361818</v>
      </c>
      <c r="C21" s="791">
        <v>14.632695312499999</v>
      </c>
    </row>
    <row r="22" spans="1:12" ht="16" x14ac:dyDescent="0.2">
      <c r="A22" s="830">
        <v>2016</v>
      </c>
      <c r="B22" s="791">
        <f t="shared" si="1"/>
        <v>17.503115234374999</v>
      </c>
      <c r="C22" s="791">
        <v>17.503115234374999</v>
      </c>
    </row>
    <row r="23" spans="1:12" ht="16" x14ac:dyDescent="0.2">
      <c r="A23" s="830">
        <v>2017</v>
      </c>
      <c r="B23" s="791">
        <f t="shared" si="1"/>
        <v>23.806344676585869</v>
      </c>
      <c r="C23" s="791">
        <f>B23</f>
        <v>23.806344676585869</v>
      </c>
    </row>
    <row r="24" spans="1:12" ht="16" x14ac:dyDescent="0.2">
      <c r="A24" s="830">
        <v>2018</v>
      </c>
      <c r="B24" s="791">
        <f t="shared" si="1"/>
        <v>27.365493290096673</v>
      </c>
      <c r="C24" s="791">
        <f>B24</f>
        <v>27.365493290096673</v>
      </c>
    </row>
    <row r="25" spans="1:12" ht="16" x14ac:dyDescent="0.2">
      <c r="A25" s="830">
        <v>2019</v>
      </c>
      <c r="B25" s="791">
        <f t="shared" si="1"/>
        <v>33.595650262832635</v>
      </c>
      <c r="C25" s="791">
        <f>B25</f>
        <v>33.595650262832635</v>
      </c>
    </row>
    <row r="30" spans="1:12" x14ac:dyDescent="0.15">
      <c r="A30" s="261" t="s">
        <v>346</v>
      </c>
    </row>
    <row r="31" spans="1:12" x14ac:dyDescent="0.15">
      <c r="A31" s="261" t="s">
        <v>347</v>
      </c>
      <c r="B31" s="261"/>
      <c r="C31" s="261"/>
      <c r="D31" s="261"/>
      <c r="E31" s="261"/>
      <c r="F31" s="261"/>
      <c r="G31" s="261"/>
      <c r="H31" s="261"/>
      <c r="I31" s="261"/>
      <c r="J31" s="261"/>
      <c r="K31" s="261"/>
    </row>
    <row r="32" spans="1:12" ht="12.75" customHeight="1" x14ac:dyDescent="0.15">
      <c r="A32" s="261"/>
      <c r="B32" s="261"/>
      <c r="C32" s="261"/>
      <c r="D32" s="969" t="s">
        <v>348</v>
      </c>
      <c r="E32" s="970"/>
      <c r="F32" s="971"/>
      <c r="G32" s="261"/>
      <c r="H32" s="972" t="s">
        <v>349</v>
      </c>
      <c r="I32" s="973"/>
      <c r="J32" s="974"/>
      <c r="L32" s="296" t="s">
        <v>350</v>
      </c>
    </row>
    <row r="33" spans="1:12" ht="42" x14ac:dyDescent="0.15">
      <c r="A33" s="261"/>
      <c r="B33" s="297" t="s">
        <v>351</v>
      </c>
      <c r="C33" s="298" t="s">
        <v>352</v>
      </c>
      <c r="D33" s="299" t="s">
        <v>63</v>
      </c>
      <c r="E33" s="300" t="s">
        <v>353</v>
      </c>
      <c r="F33" s="301" t="s">
        <v>354</v>
      </c>
      <c r="G33" s="261"/>
      <c r="H33" s="302" t="s">
        <v>63</v>
      </c>
      <c r="I33" s="300" t="s">
        <v>355</v>
      </c>
      <c r="J33" s="303" t="s">
        <v>356</v>
      </c>
      <c r="L33" s="304" t="s">
        <v>357</v>
      </c>
    </row>
    <row r="34" spans="1:12" x14ac:dyDescent="0.15">
      <c r="A34" s="305" t="s">
        <v>358</v>
      </c>
      <c r="B34" s="261"/>
      <c r="C34" s="261"/>
      <c r="D34" s="306">
        <v>308.96113601562496</v>
      </c>
      <c r="E34" s="307">
        <v>41.79</v>
      </c>
      <c r="F34" s="308">
        <f>D34-E34</f>
        <v>267.17113601562494</v>
      </c>
      <c r="G34" s="261"/>
      <c r="H34" s="309"/>
      <c r="I34" s="310"/>
      <c r="J34" s="311"/>
      <c r="L34" s="312">
        <f>D34</f>
        <v>308.96113601562496</v>
      </c>
    </row>
    <row r="35" spans="1:12" x14ac:dyDescent="0.15">
      <c r="A35" s="305" t="s">
        <v>331</v>
      </c>
      <c r="B35" s="261"/>
      <c r="C35" s="313">
        <v>201.18</v>
      </c>
      <c r="D35" s="306">
        <v>525.86979910156253</v>
      </c>
      <c r="E35" s="307">
        <f>(62.23-10.34)+(146.87-27.58)+(29.94-1.84)+(5.22-4.08)+41.79</f>
        <v>242.20999999999998</v>
      </c>
      <c r="F35" s="308">
        <f>D35-E35</f>
        <v>283.65979910156256</v>
      </c>
      <c r="G35" s="261"/>
      <c r="H35" s="309"/>
      <c r="I35" s="310"/>
      <c r="J35" s="311"/>
      <c r="L35" s="312">
        <f>D35</f>
        <v>525.86979910156253</v>
      </c>
    </row>
    <row r="36" spans="1:12" x14ac:dyDescent="0.15">
      <c r="A36" s="305" t="s">
        <v>332</v>
      </c>
      <c r="B36" s="261"/>
      <c r="C36" s="313">
        <v>633.10227999999995</v>
      </c>
      <c r="D36" s="306">
        <v>1015.7618802118125</v>
      </c>
      <c r="E36" s="307">
        <f>(218.93-10.34)+(332.42-27.58)+(84.58-27.58)+(10.29-4.08)+66.98</f>
        <v>643.62000000000012</v>
      </c>
      <c r="F36" s="308">
        <f>D36-E36</f>
        <v>372.14188021181235</v>
      </c>
      <c r="G36" s="261"/>
      <c r="H36" s="309"/>
      <c r="I36" s="310"/>
      <c r="J36" s="311"/>
      <c r="L36" s="312">
        <f>D36</f>
        <v>1015.7618802118125</v>
      </c>
    </row>
    <row r="37" spans="1:12" x14ac:dyDescent="0.15">
      <c r="A37" s="305" t="s">
        <v>333</v>
      </c>
      <c r="B37" s="261"/>
      <c r="C37" s="313">
        <v>1597.2237</v>
      </c>
      <c r="D37" s="306">
        <f>D36+953.074562702428</f>
        <v>1968.8364429142405</v>
      </c>
      <c r="E37" s="314">
        <f>E36+929.203831968576</f>
        <v>1572.8238319685761</v>
      </c>
      <c r="F37" s="308">
        <f>D37-E37</f>
        <v>396.01261094566439</v>
      </c>
      <c r="G37" s="315"/>
      <c r="H37" s="309"/>
      <c r="I37" s="310"/>
      <c r="J37" s="311"/>
      <c r="L37" s="312">
        <f>D37</f>
        <v>1968.8364429142405</v>
      </c>
    </row>
    <row r="38" spans="1:12" x14ac:dyDescent="0.15">
      <c r="A38" s="305" t="s">
        <v>334</v>
      </c>
      <c r="B38" s="261"/>
      <c r="C38" s="313">
        <v>2723.4639999999999</v>
      </c>
      <c r="D38" s="316">
        <f>D37+1666.75338919731</f>
        <v>3635.5898321115505</v>
      </c>
      <c r="E38" s="317">
        <f>E37+1624.67378795572</f>
        <v>3197.497619924296</v>
      </c>
      <c r="F38" s="318">
        <f>D38-E38</f>
        <v>438.09221218725452</v>
      </c>
      <c r="G38" s="315"/>
      <c r="H38" s="309"/>
      <c r="I38" s="310"/>
      <c r="J38" s="311"/>
      <c r="L38" s="312">
        <f>D38</f>
        <v>3635.5898321115505</v>
      </c>
    </row>
    <row r="39" spans="1:12" x14ac:dyDescent="0.15">
      <c r="A39" s="305" t="s">
        <v>335</v>
      </c>
      <c r="B39" s="261"/>
      <c r="C39" s="313">
        <v>3332.069</v>
      </c>
      <c r="D39" s="261"/>
      <c r="E39" s="261"/>
      <c r="F39" s="261"/>
      <c r="G39" s="261"/>
      <c r="H39" s="306">
        <f>I39+J39</f>
        <v>4030</v>
      </c>
      <c r="I39" s="319">
        <f>3.25*1024</f>
        <v>3328</v>
      </c>
      <c r="J39" s="320">
        <v>702</v>
      </c>
      <c r="L39" s="312">
        <f>H39</f>
        <v>4030</v>
      </c>
    </row>
    <row r="40" spans="1:12" x14ac:dyDescent="0.15">
      <c r="A40" s="305" t="s">
        <v>336</v>
      </c>
      <c r="B40" s="261"/>
      <c r="C40" s="313">
        <v>3518.7299999999996</v>
      </c>
      <c r="D40" s="261"/>
      <c r="E40" s="261"/>
      <c r="F40" s="261"/>
      <c r="G40" s="261"/>
      <c r="H40" s="306">
        <f>I40+J40</f>
        <v>4161.04</v>
      </c>
      <c r="I40" s="314">
        <f>3.21*1024</f>
        <v>3287.04</v>
      </c>
      <c r="J40" s="308">
        <v>874</v>
      </c>
      <c r="L40" s="312">
        <f>H40</f>
        <v>4161.04</v>
      </c>
    </row>
    <row r="41" spans="1:12" x14ac:dyDescent="0.15">
      <c r="A41" s="305" t="s">
        <v>337</v>
      </c>
      <c r="B41" s="261"/>
      <c r="C41" s="313">
        <v>3861.2900000000004</v>
      </c>
      <c r="D41" s="261"/>
      <c r="E41" s="261"/>
      <c r="F41" s="261"/>
      <c r="G41" s="261"/>
      <c r="H41" s="306">
        <f>I41+J41</f>
        <v>4728.2687882353666</v>
      </c>
      <c r="I41" s="314">
        <f>3.6730643342181*1024</f>
        <v>3761.2178782393344</v>
      </c>
      <c r="J41" s="308">
        <f>0.944385654293*1024</f>
        <v>967.05090999603203</v>
      </c>
      <c r="L41" s="312">
        <f>H41</f>
        <v>4728.2687882353666</v>
      </c>
    </row>
    <row r="42" spans="1:12" x14ac:dyDescent="0.15">
      <c r="A42" s="305" t="s">
        <v>338</v>
      </c>
      <c r="B42" s="261"/>
      <c r="C42" s="313">
        <v>3022.85</v>
      </c>
      <c r="D42" s="261" t="s">
        <v>359</v>
      </c>
      <c r="E42" s="261"/>
      <c r="F42" s="261"/>
      <c r="G42" s="261"/>
      <c r="H42" s="316">
        <f>4.90685380518502*1024</f>
        <v>5024.6182965094604</v>
      </c>
      <c r="I42" s="317"/>
      <c r="J42" s="318"/>
      <c r="L42" s="312">
        <f>H42</f>
        <v>5024.6182965094604</v>
      </c>
    </row>
    <row r="43" spans="1:12" x14ac:dyDescent="0.15">
      <c r="A43" s="305" t="s">
        <v>339</v>
      </c>
      <c r="B43" s="321">
        <v>3747.0618222656253</v>
      </c>
      <c r="C43" s="261" t="s">
        <v>360</v>
      </c>
      <c r="D43" s="261"/>
      <c r="E43" s="261"/>
      <c r="F43" s="261"/>
      <c r="G43" s="261"/>
      <c r="H43" s="261"/>
      <c r="I43" s="261"/>
      <c r="J43" s="261"/>
      <c r="L43" s="312">
        <f>B43+650</f>
        <v>4397.0618222656249</v>
      </c>
    </row>
    <row r="44" spans="1:12" x14ac:dyDescent="0.15">
      <c r="A44" s="305" t="s">
        <v>340</v>
      </c>
      <c r="B44" s="321">
        <v>4304.4859999999999</v>
      </c>
      <c r="C44" s="261"/>
      <c r="D44" s="261"/>
      <c r="E44" s="261"/>
      <c r="F44" s="261"/>
      <c r="G44" s="261"/>
      <c r="H44" s="261"/>
      <c r="I44" s="261"/>
      <c r="J44" s="261"/>
      <c r="L44" s="312">
        <f t="shared" ref="L44:L51" si="2">B44</f>
        <v>4304.4859999999999</v>
      </c>
    </row>
    <row r="45" spans="1:12" x14ac:dyDescent="0.15">
      <c r="A45" s="305" t="s">
        <v>341</v>
      </c>
      <c r="B45" s="321">
        <v>4612.3447722307128</v>
      </c>
      <c r="C45" s="261"/>
      <c r="D45" s="261"/>
      <c r="E45" s="261"/>
      <c r="F45" s="261"/>
      <c r="G45" s="261"/>
      <c r="H45" s="261"/>
      <c r="I45" s="261"/>
      <c r="J45" s="261"/>
      <c r="L45" s="312">
        <f t="shared" si="2"/>
        <v>4612.3447722307128</v>
      </c>
    </row>
    <row r="46" spans="1:12" x14ac:dyDescent="0.15">
      <c r="A46" s="305" t="s">
        <v>342</v>
      </c>
      <c r="B46" s="321">
        <v>5900.925486328124</v>
      </c>
      <c r="C46" s="261"/>
      <c r="D46" s="261"/>
      <c r="E46" s="261"/>
      <c r="F46" s="261"/>
      <c r="G46" s="261"/>
      <c r="H46" s="261"/>
      <c r="I46" s="261"/>
      <c r="J46" s="261"/>
      <c r="L46" s="312">
        <f t="shared" si="2"/>
        <v>5900.925486328124</v>
      </c>
    </row>
    <row r="47" spans="1:12" x14ac:dyDescent="0.15">
      <c r="A47" s="305" t="s">
        <v>343</v>
      </c>
      <c r="B47" s="321">
        <v>7574.59</v>
      </c>
      <c r="C47" s="261"/>
      <c r="D47" s="261"/>
      <c r="E47" s="261"/>
      <c r="F47" s="261"/>
      <c r="G47" s="261"/>
      <c r="H47" s="261"/>
      <c r="I47" s="261"/>
      <c r="J47" s="261"/>
      <c r="L47" s="312">
        <f t="shared" si="2"/>
        <v>7574.59</v>
      </c>
    </row>
    <row r="48" spans="1:12" x14ac:dyDescent="0.15">
      <c r="A48" s="305" t="s">
        <v>344</v>
      </c>
      <c r="B48" s="321">
        <v>9999.2825097656259</v>
      </c>
      <c r="C48" s="261"/>
      <c r="D48" s="261"/>
      <c r="E48" s="261"/>
      <c r="F48" s="261"/>
      <c r="G48" s="261"/>
      <c r="H48" s="261"/>
      <c r="I48" s="261"/>
      <c r="J48" s="261"/>
      <c r="L48" s="322">
        <f t="shared" si="2"/>
        <v>9999.2825097656259</v>
      </c>
    </row>
    <row r="49" spans="1:13" x14ac:dyDescent="0.15">
      <c r="A49" s="305" t="s">
        <v>345</v>
      </c>
      <c r="B49" s="321">
        <v>9335.0300000000007</v>
      </c>
      <c r="C49" s="261"/>
      <c r="D49" s="261"/>
      <c r="E49" s="261"/>
      <c r="F49" s="261"/>
      <c r="G49" s="261"/>
      <c r="H49" s="261"/>
      <c r="I49" s="261"/>
      <c r="J49" s="261"/>
      <c r="L49" s="322">
        <f t="shared" si="2"/>
        <v>9335.0300000000007</v>
      </c>
    </row>
    <row r="50" spans="1:13" ht="14" x14ac:dyDescent="0.15">
      <c r="A50" s="323" t="s">
        <v>256</v>
      </c>
      <c r="B50" s="321">
        <v>14983.875976562502</v>
      </c>
      <c r="C50"/>
      <c r="D50" s="324"/>
      <c r="E50" s="324"/>
      <c r="F50" s="324"/>
      <c r="G50" s="324"/>
      <c r="H50" s="324"/>
      <c r="I50" s="324"/>
      <c r="J50" s="324"/>
      <c r="K50" s="324"/>
      <c r="L50" s="322">
        <f t="shared" si="2"/>
        <v>14983.875976562502</v>
      </c>
    </row>
    <row r="51" spans="1:13" ht="14" x14ac:dyDescent="0.15">
      <c r="A51" s="323" t="s">
        <v>694</v>
      </c>
      <c r="B51" s="321">
        <v>17923.189999999999</v>
      </c>
      <c r="C51"/>
      <c r="D51" s="324"/>
      <c r="E51" s="324"/>
      <c r="F51" s="324"/>
      <c r="G51" s="324"/>
      <c r="H51" s="324"/>
      <c r="I51" s="324"/>
      <c r="J51" s="324"/>
      <c r="K51" s="324"/>
      <c r="L51" s="322">
        <f t="shared" si="2"/>
        <v>17923.189999999999</v>
      </c>
    </row>
    <row r="52" spans="1:13" ht="14" x14ac:dyDescent="0.15">
      <c r="A52" s="323" t="s">
        <v>780</v>
      </c>
      <c r="B52" s="321">
        <v>24377.69694882393</v>
      </c>
      <c r="C52"/>
      <c r="D52" s="324"/>
      <c r="E52" s="324"/>
      <c r="F52" s="324"/>
      <c r="G52" s="324"/>
      <c r="H52" s="324"/>
      <c r="I52" s="324"/>
      <c r="J52" s="324"/>
      <c r="K52" s="324"/>
      <c r="L52" s="314">
        <f>B52</f>
        <v>24377.69694882393</v>
      </c>
    </row>
    <row r="53" spans="1:13" ht="14" x14ac:dyDescent="0.15">
      <c r="A53" s="323" t="s">
        <v>831</v>
      </c>
      <c r="B53" s="321">
        <v>28022.265129058993</v>
      </c>
      <c r="C53"/>
      <c r="D53" s="324"/>
      <c r="E53" s="324"/>
      <c r="F53" s="324"/>
      <c r="G53" s="324"/>
      <c r="H53" s="324"/>
      <c r="I53" s="324"/>
      <c r="J53" s="324"/>
      <c r="K53" s="324"/>
      <c r="L53" s="314">
        <f>B53</f>
        <v>28022.265129058993</v>
      </c>
    </row>
    <row r="54" spans="1:13" ht="14" x14ac:dyDescent="0.15">
      <c r="A54" s="323" t="s">
        <v>897</v>
      </c>
      <c r="B54" s="321">
        <v>34401.945869140618</v>
      </c>
      <c r="C54"/>
      <c r="D54" s="324"/>
      <c r="E54" s="324"/>
      <c r="F54" s="324"/>
      <c r="G54" s="324"/>
      <c r="H54" s="324"/>
      <c r="I54" s="324"/>
      <c r="J54" s="324"/>
      <c r="K54" s="324"/>
      <c r="L54" s="314">
        <f>B54</f>
        <v>34401.945869140618</v>
      </c>
    </row>
    <row r="55" spans="1:13" ht="20" x14ac:dyDescent="0.2">
      <c r="A55" s="325" t="s">
        <v>361</v>
      </c>
      <c r="B55" s="324" t="s">
        <v>362</v>
      </c>
      <c r="C55" s="324"/>
      <c r="D55" s="324"/>
      <c r="E55" s="324"/>
      <c r="F55" s="324"/>
      <c r="G55" s="324"/>
      <c r="H55" s="324"/>
      <c r="I55" s="324"/>
      <c r="J55" s="324"/>
      <c r="K55" s="324"/>
    </row>
    <row r="56" spans="1:13" x14ac:dyDescent="0.15">
      <c r="C56"/>
    </row>
    <row r="57" spans="1:13" x14ac:dyDescent="0.15">
      <c r="A57" s="261" t="s">
        <v>363</v>
      </c>
    </row>
    <row r="58" spans="1:13" s="25" customFormat="1" ht="14" x14ac:dyDescent="0.15">
      <c r="A58" s="326" t="s">
        <v>364</v>
      </c>
      <c r="B58" s="327" t="s">
        <v>365</v>
      </c>
      <c r="C58" s="975" t="s">
        <v>366</v>
      </c>
      <c r="D58" s="976"/>
      <c r="E58" s="977" t="s">
        <v>367</v>
      </c>
      <c r="F58" s="977"/>
      <c r="G58" s="977"/>
      <c r="H58" s="977"/>
      <c r="I58" s="977"/>
      <c r="J58" s="977"/>
      <c r="K58" s="328"/>
      <c r="L58" s="328"/>
      <c r="M58" s="328"/>
    </row>
    <row r="59" spans="1:13" x14ac:dyDescent="0.15">
      <c r="A59" s="329" t="s">
        <v>368</v>
      </c>
      <c r="B59" s="330">
        <v>0.51354472568511966</v>
      </c>
      <c r="C59" s="967" t="s">
        <v>369</v>
      </c>
      <c r="D59" s="968"/>
      <c r="E59" s="966" t="s">
        <v>370</v>
      </c>
      <c r="F59" s="966"/>
      <c r="G59" s="966"/>
      <c r="H59" s="966"/>
      <c r="I59" s="966"/>
      <c r="J59" s="966"/>
      <c r="K59" s="331"/>
      <c r="L59" s="331"/>
      <c r="M59" s="331"/>
    </row>
    <row r="60" spans="1:13" x14ac:dyDescent="0.15">
      <c r="A60" s="329" t="s">
        <v>371</v>
      </c>
      <c r="B60" s="330">
        <v>0.99195496114434811</v>
      </c>
      <c r="C60" s="967" t="s">
        <v>369</v>
      </c>
      <c r="D60" s="968"/>
      <c r="E60" s="966" t="s">
        <v>370</v>
      </c>
      <c r="F60" s="966"/>
      <c r="G60" s="966"/>
      <c r="H60" s="966"/>
      <c r="I60" s="966"/>
      <c r="J60" s="966"/>
      <c r="K60" s="331"/>
      <c r="L60" s="331"/>
      <c r="M60" s="331"/>
    </row>
    <row r="61" spans="1:13" x14ac:dyDescent="0.15">
      <c r="A61" s="329" t="s">
        <v>372</v>
      </c>
      <c r="B61" s="330">
        <v>1.922691838783438</v>
      </c>
      <c r="C61" s="967" t="s">
        <v>369</v>
      </c>
      <c r="D61" s="968"/>
      <c r="E61" s="966" t="s">
        <v>373</v>
      </c>
      <c r="F61" s="966"/>
      <c r="G61" s="966"/>
      <c r="H61" s="966"/>
      <c r="I61" s="966"/>
      <c r="J61" s="966"/>
      <c r="K61" s="331"/>
      <c r="L61" s="331"/>
      <c r="M61" s="331"/>
    </row>
    <row r="62" spans="1:13" x14ac:dyDescent="0.15">
      <c r="A62" s="329" t="s">
        <v>374</v>
      </c>
      <c r="B62" s="330">
        <v>3.5503806954214361</v>
      </c>
      <c r="C62" s="967" t="s">
        <v>369</v>
      </c>
      <c r="D62" s="968"/>
      <c r="E62" s="966" t="s">
        <v>375</v>
      </c>
      <c r="F62" s="966"/>
      <c r="G62" s="966"/>
      <c r="H62" s="966"/>
      <c r="I62" s="966"/>
      <c r="J62" s="966"/>
      <c r="K62" s="331"/>
      <c r="L62" s="331"/>
      <c r="M62" s="331"/>
    </row>
    <row r="63" spans="1:13" ht="25.5" customHeight="1" x14ac:dyDescent="0.15">
      <c r="A63" s="329" t="s">
        <v>376</v>
      </c>
      <c r="B63" s="330">
        <v>3.935546875</v>
      </c>
      <c r="C63" s="967" t="s">
        <v>377</v>
      </c>
      <c r="D63" s="968"/>
      <c r="E63" s="966" t="s">
        <v>378</v>
      </c>
      <c r="F63" s="966"/>
      <c r="G63" s="966"/>
      <c r="H63" s="966"/>
      <c r="I63" s="966"/>
      <c r="J63" s="966"/>
      <c r="K63" s="332"/>
      <c r="L63" s="332"/>
      <c r="M63" s="332"/>
    </row>
    <row r="64" spans="1:13" ht="29.25" customHeight="1" x14ac:dyDescent="0.15">
      <c r="A64" s="329" t="s">
        <v>379</v>
      </c>
      <c r="B64" s="330">
        <v>4.063515625</v>
      </c>
      <c r="C64" s="967" t="s">
        <v>380</v>
      </c>
      <c r="D64" s="968"/>
      <c r="E64" s="966" t="s">
        <v>381</v>
      </c>
      <c r="F64" s="966"/>
      <c r="G64" s="966"/>
      <c r="H64" s="966"/>
      <c r="I64" s="966"/>
      <c r="J64" s="966"/>
      <c r="K64" s="332"/>
      <c r="L64" s="332"/>
      <c r="M64" s="332"/>
    </row>
    <row r="65" spans="1:13" ht="52.5" customHeight="1" x14ac:dyDescent="0.15">
      <c r="A65" s="329" t="s">
        <v>382</v>
      </c>
      <c r="B65" s="330">
        <v>4.6174499885111002</v>
      </c>
      <c r="C65" s="964" t="s">
        <v>383</v>
      </c>
      <c r="D65" s="965"/>
      <c r="E65" s="966" t="s">
        <v>384</v>
      </c>
      <c r="F65" s="966"/>
      <c r="G65" s="966"/>
      <c r="H65" s="966"/>
      <c r="I65" s="966"/>
      <c r="J65" s="966"/>
      <c r="K65" s="332"/>
      <c r="L65" s="332"/>
      <c r="M65" s="332"/>
    </row>
    <row r="66" spans="1:13" x14ac:dyDescent="0.15">
      <c r="A66" s="329" t="s">
        <v>385</v>
      </c>
      <c r="B66" s="330">
        <v>4.9068538051850199</v>
      </c>
      <c r="C66" s="964" t="s">
        <v>386</v>
      </c>
      <c r="D66" s="965"/>
      <c r="E66" s="966" t="s">
        <v>387</v>
      </c>
      <c r="F66" s="966"/>
      <c r="G66" s="966"/>
      <c r="H66" s="966"/>
      <c r="I66" s="966"/>
      <c r="J66" s="966"/>
      <c r="K66" s="331"/>
      <c r="L66" s="331"/>
      <c r="M66" s="331"/>
    </row>
    <row r="67" spans="1:13" x14ac:dyDescent="0.15">
      <c r="A67" s="329" t="s">
        <v>388</v>
      </c>
      <c r="B67" s="330">
        <v>4.2940056858062743</v>
      </c>
      <c r="C67" s="964" t="s">
        <v>389</v>
      </c>
      <c r="D67" s="965"/>
      <c r="E67" s="966" t="s">
        <v>390</v>
      </c>
      <c r="F67" s="966"/>
      <c r="G67" s="966"/>
      <c r="H67" s="966"/>
      <c r="I67" s="966"/>
      <c r="J67" s="966"/>
      <c r="K67" s="331"/>
      <c r="L67" s="331"/>
      <c r="M67" s="331"/>
    </row>
    <row r="68" spans="1:13" x14ac:dyDescent="0.15">
      <c r="A68" s="329" t="s">
        <v>391</v>
      </c>
      <c r="B68" s="330">
        <v>4.2035996093749999</v>
      </c>
      <c r="C68" s="964" t="s">
        <v>392</v>
      </c>
      <c r="D68" s="965"/>
      <c r="E68" s="966" t="s">
        <v>393</v>
      </c>
      <c r="F68" s="966"/>
      <c r="G68" s="966"/>
      <c r="H68" s="966"/>
      <c r="I68" s="966"/>
      <c r="J68" s="966"/>
      <c r="K68" s="331"/>
      <c r="L68" s="331"/>
      <c r="M68" s="331"/>
    </row>
    <row r="69" spans="1:13" x14ac:dyDescent="0.15">
      <c r="A69" s="329" t="s">
        <v>394</v>
      </c>
      <c r="B69" s="330">
        <v>4.5042429416315555</v>
      </c>
      <c r="C69" s="964" t="s">
        <v>395</v>
      </c>
      <c r="D69" s="965"/>
      <c r="E69" s="966" t="s">
        <v>396</v>
      </c>
      <c r="F69" s="966"/>
      <c r="G69" s="966"/>
      <c r="H69" s="966"/>
      <c r="I69" s="966"/>
      <c r="J69" s="966"/>
      <c r="K69" s="331"/>
      <c r="L69" s="331"/>
      <c r="M69" s="331"/>
    </row>
    <row r="70" spans="1:13" x14ac:dyDescent="0.15">
      <c r="A70" s="329" t="s">
        <v>397</v>
      </c>
      <c r="B70" s="330">
        <v>5.7626225452423085</v>
      </c>
      <c r="C70" s="964" t="s">
        <v>398</v>
      </c>
      <c r="D70" s="965"/>
      <c r="E70" s="966" t="s">
        <v>399</v>
      </c>
      <c r="F70" s="966"/>
      <c r="G70" s="966"/>
      <c r="H70" s="966"/>
      <c r="I70" s="966"/>
      <c r="J70" s="966"/>
      <c r="K70" s="331"/>
      <c r="L70" s="331"/>
      <c r="M70" s="331"/>
    </row>
    <row r="71" spans="1:13" x14ac:dyDescent="0.15">
      <c r="A71" s="329" t="s">
        <v>400</v>
      </c>
      <c r="B71" s="330">
        <v>7.3970605468750001</v>
      </c>
      <c r="C71" s="964" t="s">
        <v>401</v>
      </c>
      <c r="D71" s="965"/>
      <c r="E71" s="966" t="s">
        <v>402</v>
      </c>
      <c r="F71" s="966"/>
      <c r="G71" s="966"/>
      <c r="H71" s="966"/>
      <c r="I71" s="966"/>
      <c r="J71" s="966"/>
      <c r="K71" s="331"/>
      <c r="L71" s="331"/>
      <c r="M71" s="331"/>
    </row>
    <row r="72" spans="1:13" x14ac:dyDescent="0.15">
      <c r="A72" s="329" t="s">
        <v>403</v>
      </c>
      <c r="B72" s="330">
        <f t="shared" ref="B72:B78" si="3">B19</f>
        <v>9.7649243259429941</v>
      </c>
      <c r="C72" s="964" t="s">
        <v>404</v>
      </c>
      <c r="D72" s="965"/>
      <c r="E72" s="966" t="s">
        <v>405</v>
      </c>
      <c r="F72" s="966"/>
      <c r="G72" s="966"/>
      <c r="H72" s="966"/>
      <c r="I72" s="966"/>
      <c r="J72" s="966"/>
      <c r="K72" s="331"/>
      <c r="L72" s="331"/>
      <c r="M72" s="331"/>
    </row>
    <row r="73" spans="1:13" ht="29.25" customHeight="1" x14ac:dyDescent="0.15">
      <c r="A73" s="329" t="s">
        <v>406</v>
      </c>
      <c r="B73" s="330">
        <f t="shared" si="3"/>
        <v>9.1162402343750006</v>
      </c>
      <c r="C73" s="964" t="s">
        <v>407</v>
      </c>
      <c r="D73" s="965"/>
      <c r="E73" s="966" t="s">
        <v>408</v>
      </c>
      <c r="F73" s="966"/>
      <c r="G73" s="966"/>
      <c r="H73" s="966"/>
      <c r="I73" s="966"/>
      <c r="J73" s="966"/>
    </row>
    <row r="74" spans="1:13" ht="26.25" customHeight="1" x14ac:dyDescent="0.15">
      <c r="A74" s="329" t="s">
        <v>261</v>
      </c>
      <c r="B74" s="330">
        <f t="shared" si="3"/>
        <v>14.632691383361818</v>
      </c>
      <c r="C74" s="964" t="s">
        <v>409</v>
      </c>
      <c r="D74" s="965"/>
      <c r="E74" s="966" t="s">
        <v>410</v>
      </c>
      <c r="F74" s="966"/>
      <c r="G74" s="966"/>
      <c r="H74" s="966"/>
      <c r="I74" s="966"/>
      <c r="J74" s="966"/>
    </row>
    <row r="75" spans="1:13" x14ac:dyDescent="0.15">
      <c r="A75" s="450" t="s">
        <v>695</v>
      </c>
      <c r="B75" s="330">
        <f t="shared" si="3"/>
        <v>17.503115234374999</v>
      </c>
      <c r="C75" s="964" t="s">
        <v>699</v>
      </c>
      <c r="D75" s="965"/>
      <c r="E75" s="966" t="s">
        <v>698</v>
      </c>
      <c r="F75" s="966"/>
      <c r="G75" s="966"/>
      <c r="H75" s="966"/>
      <c r="I75" s="966"/>
      <c r="J75" s="966"/>
    </row>
    <row r="76" spans="1:13" x14ac:dyDescent="0.15">
      <c r="A76" s="520" t="s">
        <v>793</v>
      </c>
      <c r="B76" s="330">
        <f t="shared" si="3"/>
        <v>23.806344676585869</v>
      </c>
      <c r="C76" s="964" t="s">
        <v>797</v>
      </c>
      <c r="D76" s="965"/>
      <c r="E76" s="966" t="s">
        <v>798</v>
      </c>
      <c r="F76" s="966"/>
      <c r="G76" s="966"/>
      <c r="H76" s="966"/>
      <c r="I76" s="966"/>
      <c r="J76" s="966"/>
    </row>
    <row r="77" spans="1:13" x14ac:dyDescent="0.15">
      <c r="A77" s="560" t="s">
        <v>832</v>
      </c>
      <c r="B77" s="330">
        <f t="shared" si="3"/>
        <v>27.365493290096673</v>
      </c>
      <c r="C77" s="964" t="s">
        <v>833</v>
      </c>
      <c r="D77" s="965"/>
      <c r="E77" s="966" t="s">
        <v>834</v>
      </c>
      <c r="F77" s="966"/>
      <c r="G77" s="966"/>
      <c r="H77" s="966"/>
      <c r="I77" s="966"/>
      <c r="J77" s="966"/>
    </row>
    <row r="78" spans="1:13" x14ac:dyDescent="0.15">
      <c r="A78" s="560" t="s">
        <v>923</v>
      </c>
      <c r="B78" s="330">
        <f t="shared" si="3"/>
        <v>33.595650262832635</v>
      </c>
      <c r="C78" s="964" t="s">
        <v>924</v>
      </c>
      <c r="D78" s="965"/>
      <c r="E78" s="966" t="s">
        <v>925</v>
      </c>
      <c r="F78" s="966"/>
      <c r="G78" s="966"/>
      <c r="H78" s="966"/>
      <c r="I78" s="966"/>
      <c r="J78" s="966"/>
    </row>
  </sheetData>
  <mergeCells count="45">
    <mergeCell ref="C71:D71"/>
    <mergeCell ref="E71:J71"/>
    <mergeCell ref="C76:D76"/>
    <mergeCell ref="E76:J76"/>
    <mergeCell ref="C75:D75"/>
    <mergeCell ref="E75:J75"/>
    <mergeCell ref="C72:D72"/>
    <mergeCell ref="E72:J72"/>
    <mergeCell ref="C73:D73"/>
    <mergeCell ref="E73:J73"/>
    <mergeCell ref="C74:D74"/>
    <mergeCell ref="E74:J74"/>
    <mergeCell ref="C68:D68"/>
    <mergeCell ref="E68:J68"/>
    <mergeCell ref="C69:D69"/>
    <mergeCell ref="E69:J69"/>
    <mergeCell ref="C70:D70"/>
    <mergeCell ref="E70:J70"/>
    <mergeCell ref="C65:D65"/>
    <mergeCell ref="E65:J65"/>
    <mergeCell ref="C66:D66"/>
    <mergeCell ref="E66:J66"/>
    <mergeCell ref="C67:D67"/>
    <mergeCell ref="E67:J67"/>
    <mergeCell ref="A1:L1"/>
    <mergeCell ref="D32:F32"/>
    <mergeCell ref="H32:J32"/>
    <mergeCell ref="C58:D58"/>
    <mergeCell ref="E58:J58"/>
    <mergeCell ref="C78:D78"/>
    <mergeCell ref="E78:J78"/>
    <mergeCell ref="C77:D77"/>
    <mergeCell ref="E77:J77"/>
    <mergeCell ref="C59:D59"/>
    <mergeCell ref="E59:J59"/>
    <mergeCell ref="C60:D60"/>
    <mergeCell ref="E60:J60"/>
    <mergeCell ref="C61:D61"/>
    <mergeCell ref="E61:J61"/>
    <mergeCell ref="C62:D62"/>
    <mergeCell ref="E62:J62"/>
    <mergeCell ref="C63:D63"/>
    <mergeCell ref="E63:J63"/>
    <mergeCell ref="C64:D64"/>
    <mergeCell ref="E64:J64"/>
  </mergeCells>
  <printOptions horizontalCentered="1"/>
  <pageMargins left="0.75" right="0.75" top="1" bottom="1" header="0.5" footer="0.5"/>
  <pageSetup scale="7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0"/>
  </sheetPr>
  <dimension ref="A1:AA114"/>
  <sheetViews>
    <sheetView showZeros="0" topLeftCell="A12" zoomScaleNormal="100" workbookViewId="0">
      <selection activeCell="N72" sqref="N72"/>
    </sheetView>
  </sheetViews>
  <sheetFormatPr baseColWidth="10" defaultColWidth="8.83203125" defaultRowHeight="13" x14ac:dyDescent="0.15"/>
  <cols>
    <col min="1" max="1" width="16.83203125" customWidth="1"/>
    <col min="2" max="2" width="13.5" customWidth="1"/>
    <col min="3" max="3" width="13.5" style="217" customWidth="1"/>
    <col min="4" max="25" width="13.5" customWidth="1"/>
    <col min="26" max="26" width="11.33203125" customWidth="1"/>
  </cols>
  <sheetData>
    <row r="1" spans="1:17" ht="81.75" customHeight="1" x14ac:dyDescent="0.15">
      <c r="A1" s="904" t="s">
        <v>898</v>
      </c>
      <c r="B1" s="905"/>
      <c r="C1" s="905"/>
      <c r="D1" s="905"/>
      <c r="E1" s="905"/>
      <c r="F1" s="905"/>
      <c r="G1" s="905"/>
      <c r="H1" s="905"/>
      <c r="I1" s="905"/>
      <c r="J1" s="905"/>
      <c r="K1" s="905"/>
      <c r="L1" s="905"/>
      <c r="M1" s="905"/>
      <c r="N1" s="905"/>
      <c r="O1" s="905"/>
      <c r="P1" s="446"/>
      <c r="Q1" s="446"/>
    </row>
    <row r="2" spans="1:17" x14ac:dyDescent="0.15">
      <c r="A2" s="263"/>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14" ht="14.25" customHeight="1" x14ac:dyDescent="0.15"/>
    <row r="18" spans="1:14" ht="14.25" customHeight="1" x14ac:dyDescent="0.15"/>
    <row r="19" spans="1:14" ht="14.25" customHeight="1" x14ac:dyDescent="0.15"/>
    <row r="20" spans="1:14" ht="14.25" customHeight="1" x14ac:dyDescent="0.15"/>
    <row r="21" spans="1:14" ht="14.25" customHeight="1" x14ac:dyDescent="0.15"/>
    <row r="22" spans="1:14" ht="14.25" customHeight="1" x14ac:dyDescent="0.15"/>
    <row r="23" spans="1:14" ht="14.25" customHeight="1" x14ac:dyDescent="0.15"/>
    <row r="24" spans="1:14" ht="14.25" customHeight="1" x14ac:dyDescent="0.15"/>
    <row r="25" spans="1:14" x14ac:dyDescent="0.15">
      <c r="B25" s="333"/>
    </row>
    <row r="26" spans="1:14" x14ac:dyDescent="0.15">
      <c r="A26" s="273" t="s">
        <v>79</v>
      </c>
      <c r="B26" s="273"/>
      <c r="C26" s="273"/>
      <c r="D26" s="273"/>
      <c r="E26" s="273"/>
      <c r="F26" s="273"/>
      <c r="G26" s="273"/>
      <c r="H26" s="273"/>
      <c r="I26" s="273"/>
      <c r="J26" s="273"/>
      <c r="K26" s="273"/>
      <c r="L26" s="273"/>
      <c r="M26" s="273"/>
      <c r="N26" s="273"/>
    </row>
    <row r="27" spans="1:14" ht="49" customHeight="1" x14ac:dyDescent="0.15">
      <c r="A27" s="776" t="s">
        <v>411</v>
      </c>
      <c r="B27" s="833" t="s">
        <v>412</v>
      </c>
      <c r="C27" s="833" t="s">
        <v>413</v>
      </c>
      <c r="D27" s="273"/>
      <c r="E27" s="273"/>
      <c r="F27" s="273"/>
      <c r="G27" s="273"/>
      <c r="H27" s="273"/>
      <c r="I27" s="273"/>
      <c r="J27" s="273"/>
      <c r="K27" s="273"/>
      <c r="L27" s="273"/>
      <c r="M27" s="273"/>
      <c r="N27" s="273"/>
    </row>
    <row r="28" spans="1:14" ht="16" x14ac:dyDescent="0.15">
      <c r="A28" s="781" t="s">
        <v>331</v>
      </c>
      <c r="B28" s="834">
        <f t="shared" ref="B28:C44" si="0">N56</f>
        <v>5.5238179999999995</v>
      </c>
      <c r="C28" s="834">
        <v>0</v>
      </c>
      <c r="D28" s="273"/>
      <c r="E28" s="273"/>
      <c r="F28" s="273"/>
      <c r="G28" s="273"/>
      <c r="H28" s="273"/>
      <c r="I28" s="273"/>
      <c r="J28" s="273"/>
      <c r="K28" s="273"/>
      <c r="L28" s="273"/>
      <c r="M28" s="273"/>
      <c r="N28" s="273"/>
    </row>
    <row r="29" spans="1:14" ht="16" x14ac:dyDescent="0.15">
      <c r="A29" s="781" t="s">
        <v>332</v>
      </c>
      <c r="B29" s="834">
        <f t="shared" si="0"/>
        <v>8.4937329999999989</v>
      </c>
      <c r="C29" s="834"/>
      <c r="D29" s="273"/>
      <c r="E29" s="273"/>
      <c r="F29" s="273"/>
      <c r="G29" s="273"/>
      <c r="H29" s="273"/>
      <c r="I29" s="273"/>
      <c r="J29" s="273"/>
      <c r="K29" s="273"/>
      <c r="L29" s="273"/>
      <c r="M29" s="273"/>
      <c r="N29" s="273"/>
    </row>
    <row r="30" spans="1:14" ht="16" x14ac:dyDescent="0.15">
      <c r="A30" s="781" t="s">
        <v>333</v>
      </c>
      <c r="B30" s="834">
        <f t="shared" si="0"/>
        <v>19.305638999999999</v>
      </c>
      <c r="C30" s="834"/>
      <c r="D30" s="273"/>
      <c r="E30" s="273"/>
      <c r="F30" s="273"/>
      <c r="G30" s="273"/>
      <c r="H30" s="273"/>
      <c r="I30" s="273"/>
      <c r="J30" s="273"/>
      <c r="K30" s="273"/>
      <c r="L30" s="273"/>
      <c r="M30" s="273"/>
      <c r="N30" s="273"/>
    </row>
    <row r="31" spans="1:14" ht="16" x14ac:dyDescent="0.15">
      <c r="A31" s="781" t="s">
        <v>334</v>
      </c>
      <c r="B31" s="834">
        <f t="shared" si="0"/>
        <v>35.211089000000001</v>
      </c>
      <c r="C31" s="834"/>
      <c r="D31" s="273"/>
      <c r="E31" s="273"/>
      <c r="F31" s="273"/>
      <c r="G31" s="273"/>
      <c r="H31" s="273"/>
      <c r="I31" s="273"/>
      <c r="J31" s="273"/>
      <c r="K31" s="273"/>
      <c r="L31" s="273"/>
      <c r="M31" s="273"/>
      <c r="N31" s="273"/>
    </row>
    <row r="32" spans="1:14" ht="16" x14ac:dyDescent="0.15">
      <c r="A32" s="781" t="s">
        <v>335</v>
      </c>
      <c r="B32" s="834">
        <f t="shared" si="0"/>
        <v>47.027518000000008</v>
      </c>
      <c r="C32" s="834"/>
      <c r="D32" s="273"/>
      <c r="E32" s="273"/>
      <c r="F32" s="273"/>
      <c r="G32" s="273"/>
      <c r="H32" s="273"/>
      <c r="I32" s="273"/>
      <c r="J32" s="273"/>
      <c r="K32" s="273"/>
      <c r="L32" s="273"/>
      <c r="M32" s="273"/>
      <c r="N32" s="273"/>
    </row>
    <row r="33" spans="1:14" ht="16" x14ac:dyDescent="0.15">
      <c r="A33" s="781" t="s">
        <v>336</v>
      </c>
      <c r="B33" s="834">
        <f t="shared" si="0"/>
        <v>68.058941000000019</v>
      </c>
      <c r="C33" s="834"/>
      <c r="D33" s="273"/>
      <c r="E33" s="273"/>
      <c r="F33" s="273"/>
      <c r="G33" s="273"/>
      <c r="H33" s="273"/>
      <c r="I33" s="273"/>
      <c r="J33" s="273"/>
      <c r="K33" s="273"/>
      <c r="L33" s="273"/>
      <c r="M33" s="273"/>
      <c r="N33" s="273"/>
    </row>
    <row r="34" spans="1:14" ht="16" x14ac:dyDescent="0.15">
      <c r="A34" s="781" t="s">
        <v>337</v>
      </c>
      <c r="B34" s="834">
        <f t="shared" si="0"/>
        <v>90.638565</v>
      </c>
      <c r="C34" s="834"/>
      <c r="D34" s="273"/>
      <c r="E34" s="273"/>
      <c r="F34" s="273"/>
      <c r="G34" s="273"/>
      <c r="H34" s="273"/>
      <c r="I34" s="273"/>
      <c r="J34" s="273"/>
      <c r="K34" s="273"/>
      <c r="L34" s="273"/>
      <c r="M34" s="273"/>
      <c r="N34" s="273"/>
    </row>
    <row r="35" spans="1:14" ht="16" x14ac:dyDescent="0.15">
      <c r="A35" s="781" t="s">
        <v>338</v>
      </c>
      <c r="B35" s="834">
        <f t="shared" si="0"/>
        <v>127.53830099999999</v>
      </c>
      <c r="C35" s="834"/>
      <c r="D35" s="273"/>
      <c r="E35" s="273"/>
      <c r="F35" s="273"/>
      <c r="G35" s="273"/>
      <c r="H35" s="273"/>
      <c r="I35" s="273"/>
      <c r="J35" s="273"/>
      <c r="K35" s="273"/>
      <c r="L35" s="273"/>
      <c r="M35" s="273"/>
      <c r="N35" s="273"/>
    </row>
    <row r="36" spans="1:14" ht="16" x14ac:dyDescent="0.15">
      <c r="A36" s="781" t="s">
        <v>339</v>
      </c>
      <c r="B36" s="834">
        <f t="shared" si="0"/>
        <v>155.66119599999999</v>
      </c>
      <c r="C36" s="834"/>
      <c r="D36" s="273"/>
      <c r="E36" s="273"/>
      <c r="F36" s="273"/>
      <c r="G36" s="273"/>
      <c r="H36" s="273"/>
      <c r="I36" s="273"/>
      <c r="J36" s="273"/>
      <c r="K36" s="273"/>
      <c r="L36" s="273"/>
      <c r="M36" s="273"/>
      <c r="N36" s="273"/>
    </row>
    <row r="37" spans="1:14" ht="16" x14ac:dyDescent="0.15">
      <c r="A37" s="781" t="s">
        <v>340</v>
      </c>
      <c r="B37" s="834">
        <f t="shared" si="0"/>
        <v>254.66382900000002</v>
      </c>
      <c r="C37" s="834"/>
      <c r="D37" s="273"/>
      <c r="E37" s="273"/>
      <c r="F37" s="273"/>
      <c r="G37" s="273"/>
      <c r="H37" s="273"/>
      <c r="I37" s="273"/>
      <c r="J37" s="273"/>
      <c r="K37" s="273"/>
      <c r="L37" s="273"/>
      <c r="M37" s="273"/>
      <c r="N37" s="273"/>
    </row>
    <row r="38" spans="1:14" ht="16" x14ac:dyDescent="0.15">
      <c r="A38" s="781" t="s">
        <v>341</v>
      </c>
      <c r="B38" s="834">
        <f t="shared" si="0"/>
        <v>412.799733</v>
      </c>
      <c r="C38" s="834">
        <f t="shared" si="0"/>
        <v>17.264521999999999</v>
      </c>
      <c r="D38" s="273"/>
      <c r="E38" s="273"/>
      <c r="F38" s="273"/>
      <c r="G38" s="273"/>
      <c r="H38" s="273"/>
      <c r="I38" s="273"/>
      <c r="J38" s="273"/>
      <c r="K38" s="273"/>
      <c r="L38" s="273"/>
      <c r="M38" s="273"/>
      <c r="N38" s="273"/>
    </row>
    <row r="39" spans="1:14" ht="12" customHeight="1" x14ac:dyDescent="0.15">
      <c r="A39" s="833" t="s">
        <v>342</v>
      </c>
      <c r="B39" s="834">
        <f t="shared" si="0"/>
        <v>501.38018900000003</v>
      </c>
      <c r="C39" s="834">
        <f t="shared" si="0"/>
        <v>22.105111999999998</v>
      </c>
      <c r="D39" s="273"/>
      <c r="E39" s="273"/>
      <c r="F39" s="273"/>
      <c r="G39" s="273"/>
      <c r="H39" s="273"/>
      <c r="I39" s="273"/>
      <c r="J39" s="273"/>
      <c r="K39" s="273"/>
      <c r="L39" s="273"/>
      <c r="M39" s="273"/>
      <c r="N39" s="273"/>
    </row>
    <row r="40" spans="1:14" ht="12" customHeight="1" x14ac:dyDescent="0.15">
      <c r="A40" s="833" t="s">
        <v>343</v>
      </c>
      <c r="B40" s="834">
        <f t="shared" si="0"/>
        <v>570.28234899999995</v>
      </c>
      <c r="C40" s="834">
        <f t="shared" si="0"/>
        <v>65.958472999999998</v>
      </c>
      <c r="D40" s="273"/>
      <c r="E40" s="273"/>
      <c r="F40" s="273"/>
      <c r="G40" s="273"/>
      <c r="H40" s="273"/>
      <c r="I40" s="273"/>
      <c r="J40" s="273"/>
      <c r="K40" s="273"/>
      <c r="L40" s="273"/>
      <c r="M40" s="273"/>
      <c r="N40" s="273"/>
    </row>
    <row r="41" spans="1:14" ht="12" customHeight="1" x14ac:dyDescent="0.15">
      <c r="A41" s="833" t="s">
        <v>344</v>
      </c>
      <c r="B41" s="834">
        <f t="shared" si="0"/>
        <v>749.40014000000008</v>
      </c>
      <c r="C41" s="834">
        <f t="shared" si="0"/>
        <v>89.748705000000001</v>
      </c>
      <c r="D41" s="273"/>
      <c r="E41" s="273"/>
      <c r="F41" s="273"/>
      <c r="G41" s="273"/>
      <c r="H41" s="273"/>
      <c r="I41" s="273"/>
      <c r="J41" s="273"/>
      <c r="K41" s="273"/>
      <c r="L41" s="273"/>
      <c r="M41" s="273"/>
      <c r="N41" s="273"/>
    </row>
    <row r="42" spans="1:14" ht="12" customHeight="1" x14ac:dyDescent="0.15">
      <c r="A42" s="833" t="s">
        <v>345</v>
      </c>
      <c r="B42" s="834">
        <f t="shared" si="0"/>
        <v>958.30613900000003</v>
      </c>
      <c r="C42" s="834">
        <f t="shared" si="0"/>
        <v>69.865531000000004</v>
      </c>
      <c r="D42" s="273"/>
      <c r="E42" s="273"/>
      <c r="F42" s="273"/>
      <c r="G42" s="273"/>
      <c r="H42" s="273"/>
      <c r="I42" s="273"/>
      <c r="J42" s="273"/>
      <c r="K42" s="273"/>
      <c r="L42" s="273"/>
      <c r="M42" s="273"/>
      <c r="N42" s="273"/>
    </row>
    <row r="43" spans="1:14" ht="12.75" customHeight="1" x14ac:dyDescent="0.15">
      <c r="A43" s="833" t="s">
        <v>256</v>
      </c>
      <c r="B43" s="834">
        <f t="shared" si="0"/>
        <v>1350.863392</v>
      </c>
      <c r="C43" s="834">
        <f t="shared" si="0"/>
        <v>72.539675000000003</v>
      </c>
      <c r="D43" s="273"/>
      <c r="E43" s="273"/>
      <c r="F43" s="273"/>
      <c r="G43" s="273"/>
      <c r="H43" s="273"/>
      <c r="I43" s="273"/>
      <c r="J43" s="273"/>
      <c r="K43" s="273"/>
      <c r="L43" s="273"/>
      <c r="M43" s="273"/>
      <c r="N43" s="273"/>
    </row>
    <row r="44" spans="1:14" ht="17" x14ac:dyDescent="0.15">
      <c r="A44" s="833" t="s">
        <v>694</v>
      </c>
      <c r="B44" s="834">
        <f t="shared" si="0"/>
        <v>1436.5475020000001</v>
      </c>
      <c r="C44" s="834">
        <f t="shared" si="0"/>
        <v>76.334549999999993</v>
      </c>
      <c r="D44" s="273"/>
      <c r="E44" s="273"/>
      <c r="F44" s="273"/>
      <c r="G44" s="273"/>
      <c r="H44" s="273"/>
      <c r="I44" s="273"/>
      <c r="J44" s="273"/>
      <c r="K44" s="273"/>
      <c r="L44" s="273"/>
      <c r="M44" s="273"/>
      <c r="N44" s="273"/>
    </row>
    <row r="45" spans="1:14" ht="17" x14ac:dyDescent="0.15">
      <c r="A45" s="833" t="s">
        <v>780</v>
      </c>
      <c r="B45" s="834">
        <f t="shared" ref="B45:C47" si="1">N73</f>
        <v>1270.4862740000001</v>
      </c>
      <c r="C45" s="834">
        <f t="shared" si="1"/>
        <v>123.179919</v>
      </c>
      <c r="F45" s="273"/>
      <c r="G45" s="273"/>
      <c r="H45" s="273"/>
      <c r="I45" s="273"/>
      <c r="J45" s="273"/>
      <c r="K45" s="273"/>
      <c r="L45" s="273"/>
      <c r="M45" s="273"/>
      <c r="N45" s="273"/>
    </row>
    <row r="46" spans="1:14" ht="17" x14ac:dyDescent="0.15">
      <c r="A46" s="833" t="s">
        <v>831</v>
      </c>
      <c r="B46" s="834">
        <f t="shared" si="1"/>
        <v>1477.0640560000002</v>
      </c>
      <c r="C46" s="834">
        <f t="shared" si="1"/>
        <v>134.37852100000001</v>
      </c>
      <c r="F46" s="273"/>
      <c r="G46" s="273"/>
      <c r="H46" s="273"/>
      <c r="I46" s="273"/>
      <c r="J46" s="273"/>
      <c r="K46" s="273"/>
      <c r="L46" s="273"/>
      <c r="M46" s="273"/>
      <c r="N46" s="273"/>
    </row>
    <row r="47" spans="1:14" ht="17" x14ac:dyDescent="0.15">
      <c r="A47" s="833" t="s">
        <v>897</v>
      </c>
      <c r="B47" s="834">
        <f t="shared" si="1"/>
        <v>1821.5846549999999</v>
      </c>
      <c r="C47" s="834">
        <f t="shared" si="1"/>
        <v>90.093599999999995</v>
      </c>
      <c r="F47" s="273"/>
      <c r="G47" s="273"/>
      <c r="H47" s="273"/>
      <c r="I47" s="273"/>
      <c r="J47" s="273"/>
      <c r="K47" s="273"/>
      <c r="L47" s="273"/>
      <c r="M47" s="273"/>
      <c r="N47" s="273"/>
    </row>
    <row r="48" spans="1:14" ht="30" customHeight="1" x14ac:dyDescent="0.15">
      <c r="A48" s="833" t="s">
        <v>113</v>
      </c>
      <c r="B48" s="834">
        <f>SUM(B28:B47)</f>
        <v>11360.837058000001</v>
      </c>
      <c r="C48" s="834">
        <f>SUM(C28:C47)</f>
        <v>761.46860800000002</v>
      </c>
      <c r="D48" s="273"/>
      <c r="E48" s="273"/>
      <c r="F48" s="273"/>
      <c r="G48" s="273"/>
      <c r="H48" s="273"/>
      <c r="I48" s="273"/>
      <c r="J48" s="273"/>
      <c r="K48" s="273"/>
      <c r="L48" s="273"/>
      <c r="M48" s="273"/>
      <c r="N48" s="273"/>
    </row>
    <row r="49" spans="1:23" x14ac:dyDescent="0.15">
      <c r="A49" s="336"/>
      <c r="B49" s="337"/>
      <c r="C49" s="273"/>
      <c r="D49" s="273"/>
      <c r="E49" s="273"/>
      <c r="F49" s="273"/>
      <c r="G49" s="273"/>
      <c r="H49" s="273"/>
      <c r="I49" s="273"/>
      <c r="J49" s="273"/>
      <c r="K49" s="273"/>
      <c r="L49" s="273"/>
      <c r="M49" s="273"/>
      <c r="N49" s="273"/>
    </row>
    <row r="50" spans="1:23" x14ac:dyDescent="0.15">
      <c r="A50" s="295"/>
    </row>
    <row r="51" spans="1:23" x14ac:dyDescent="0.15">
      <c r="A51" s="295"/>
    </row>
    <row r="52" spans="1:23" x14ac:dyDescent="0.15">
      <c r="A52" s="295"/>
    </row>
    <row r="53" spans="1:23" s="10" customFormat="1" x14ac:dyDescent="0.15">
      <c r="A53"/>
      <c r="B53"/>
      <c r="C53" s="217"/>
      <c r="D53"/>
      <c r="E53"/>
      <c r="F53"/>
      <c r="G53"/>
      <c r="H53"/>
      <c r="I53"/>
      <c r="J53"/>
      <c r="K53"/>
      <c r="L53"/>
      <c r="M53"/>
      <c r="N53"/>
      <c r="O53"/>
      <c r="P53"/>
      <c r="Q53"/>
      <c r="R53" s="49"/>
      <c r="S53"/>
      <c r="T53"/>
      <c r="U53"/>
      <c r="V53"/>
      <c r="W53"/>
    </row>
    <row r="54" spans="1:23" x14ac:dyDescent="0.15">
      <c r="A54" t="s">
        <v>65</v>
      </c>
      <c r="C54"/>
      <c r="P54" s="10"/>
      <c r="Q54" s="10"/>
      <c r="R54" s="10"/>
      <c r="S54" s="10"/>
      <c r="T54" s="10"/>
      <c r="U54" s="10"/>
      <c r="V54" s="10"/>
      <c r="W54" s="10"/>
    </row>
    <row r="55" spans="1:23" ht="51" x14ac:dyDescent="0.15">
      <c r="A55" s="835" t="s">
        <v>414</v>
      </c>
      <c r="B55" s="752" t="s">
        <v>52</v>
      </c>
      <c r="C55" s="752" t="s">
        <v>53</v>
      </c>
      <c r="D55" s="752" t="s">
        <v>54</v>
      </c>
      <c r="E55" s="752" t="s">
        <v>55</v>
      </c>
      <c r="F55" s="752" t="s">
        <v>56</v>
      </c>
      <c r="G55" s="752" t="s">
        <v>57</v>
      </c>
      <c r="H55" s="752" t="s">
        <v>952</v>
      </c>
      <c r="I55" s="752" t="s">
        <v>59</v>
      </c>
      <c r="J55" s="752" t="s">
        <v>645</v>
      </c>
      <c r="K55" s="752" t="s">
        <v>60</v>
      </c>
      <c r="L55" s="752" t="s">
        <v>96</v>
      </c>
      <c r="M55" s="752" t="s">
        <v>62</v>
      </c>
      <c r="N55" s="752" t="s">
        <v>100</v>
      </c>
      <c r="O55" s="752" t="s">
        <v>260</v>
      </c>
    </row>
    <row r="56" spans="1:23" ht="16" x14ac:dyDescent="0.2">
      <c r="A56" s="773" t="s">
        <v>331</v>
      </c>
      <c r="B56" s="831">
        <f t="shared" ref="B56:B71" si="2">(H81+I81+J81+K81)/1000000</f>
        <v>0.22028700000000001</v>
      </c>
      <c r="C56" s="831">
        <f t="shared" ref="C56:D71" si="3">B81/1000000</f>
        <v>1.03E-4</v>
      </c>
      <c r="D56" s="831">
        <f t="shared" si="3"/>
        <v>0</v>
      </c>
      <c r="E56" s="831">
        <f t="shared" ref="E56:E71" si="4">(D81+E81+F81)/1000000</f>
        <v>2.3352249999999999</v>
      </c>
      <c r="F56" s="831">
        <f t="shared" ref="F56:F71" si="5">G81/1000000</f>
        <v>0.97013799999999994</v>
      </c>
      <c r="G56" s="831">
        <f t="shared" ref="G56:G71" si="6">(L81+M81+N81+O81+P81)/1000000</f>
        <v>0.61549900000000002</v>
      </c>
      <c r="H56" s="831">
        <f t="shared" ref="H56:H71" si="7">Q81/1000000</f>
        <v>0</v>
      </c>
      <c r="I56" s="831">
        <f>(R81+S81+T81)/1000000</f>
        <v>0.12768199999999999</v>
      </c>
      <c r="J56" s="831">
        <f>U81/1000000</f>
        <v>0</v>
      </c>
      <c r="K56" s="831">
        <f t="shared" ref="K56:M71" si="8">V81/1000000</f>
        <v>1.2243E-2</v>
      </c>
      <c r="L56" s="831">
        <f t="shared" si="8"/>
        <v>1.0544709999999999</v>
      </c>
      <c r="M56" s="831">
        <f t="shared" si="8"/>
        <v>0.18817</v>
      </c>
      <c r="N56" s="831">
        <f t="shared" ref="N56:N72" si="9">SUM(B56:M56)</f>
        <v>5.5238179999999995</v>
      </c>
      <c r="O56" s="831"/>
      <c r="S56" s="338"/>
      <c r="T56" s="338"/>
    </row>
    <row r="57" spans="1:23" ht="16" x14ac:dyDescent="0.2">
      <c r="A57" s="773" t="s">
        <v>332</v>
      </c>
      <c r="B57" s="831">
        <f t="shared" si="2"/>
        <v>0.96677800000000003</v>
      </c>
      <c r="C57" s="831">
        <f t="shared" si="3"/>
        <v>2.1289999999999998E-3</v>
      </c>
      <c r="D57" s="831">
        <f t="shared" si="3"/>
        <v>0</v>
      </c>
      <c r="E57" s="831">
        <f t="shared" si="4"/>
        <v>2.635491</v>
      </c>
      <c r="F57" s="831">
        <f t="shared" si="5"/>
        <v>1.0332300000000001</v>
      </c>
      <c r="G57" s="831">
        <f t="shared" si="6"/>
        <v>1.2371300000000001</v>
      </c>
      <c r="H57" s="831">
        <f t="shared" si="7"/>
        <v>0</v>
      </c>
      <c r="I57" s="831">
        <f t="shared" ref="I57:I65" si="10">(R82+S82+T82)/1000000</f>
        <v>0.24507000000000001</v>
      </c>
      <c r="J57" s="831">
        <f t="shared" ref="J57:J71" si="11">U82/1000000</f>
        <v>0</v>
      </c>
      <c r="K57" s="831">
        <f t="shared" si="8"/>
        <v>3.3465000000000002E-2</v>
      </c>
      <c r="L57" s="831">
        <f t="shared" si="8"/>
        <v>2.0839759999999998</v>
      </c>
      <c r="M57" s="831">
        <f t="shared" si="8"/>
        <v>0.25646400000000003</v>
      </c>
      <c r="N57" s="831">
        <f t="shared" si="9"/>
        <v>8.4937329999999989</v>
      </c>
      <c r="O57" s="831"/>
      <c r="S57" s="339"/>
      <c r="T57" s="340"/>
    </row>
    <row r="58" spans="1:23" ht="16" x14ac:dyDescent="0.2">
      <c r="A58" s="773" t="s">
        <v>333</v>
      </c>
      <c r="B58" s="831">
        <f t="shared" si="2"/>
        <v>3.681108</v>
      </c>
      <c r="C58" s="831">
        <f t="shared" si="3"/>
        <v>2.9940000000000001E-3</v>
      </c>
      <c r="D58" s="831">
        <f t="shared" si="3"/>
        <v>0</v>
      </c>
      <c r="E58" s="831">
        <f t="shared" si="4"/>
        <v>5.2764949999999997</v>
      </c>
      <c r="F58" s="831">
        <f t="shared" si="5"/>
        <v>1.4161619999999999</v>
      </c>
      <c r="G58" s="831">
        <f t="shared" si="6"/>
        <v>4.6335160000000002</v>
      </c>
      <c r="H58" s="831">
        <f t="shared" si="7"/>
        <v>0</v>
      </c>
      <c r="I58" s="831">
        <f t="shared" si="10"/>
        <v>0.39949600000000002</v>
      </c>
      <c r="J58" s="831">
        <f t="shared" si="11"/>
        <v>0</v>
      </c>
      <c r="K58" s="831">
        <f t="shared" si="8"/>
        <v>8.5666999999999993E-2</v>
      </c>
      <c r="L58" s="831">
        <f t="shared" si="8"/>
        <v>3.5478139999999998</v>
      </c>
      <c r="M58" s="831">
        <f t="shared" si="8"/>
        <v>0.26238699999999998</v>
      </c>
      <c r="N58" s="831">
        <f t="shared" si="9"/>
        <v>19.305638999999999</v>
      </c>
      <c r="O58" s="831"/>
      <c r="S58" s="339"/>
      <c r="T58" s="340"/>
    </row>
    <row r="59" spans="1:23" ht="16" x14ac:dyDescent="0.2">
      <c r="A59" s="773" t="s">
        <v>334</v>
      </c>
      <c r="B59" s="831">
        <f t="shared" si="2"/>
        <v>4.15219</v>
      </c>
      <c r="C59" s="831">
        <f t="shared" si="3"/>
        <v>2.7172000000000002E-2</v>
      </c>
      <c r="D59" s="831">
        <f t="shared" si="3"/>
        <v>0</v>
      </c>
      <c r="E59" s="831">
        <f t="shared" si="4"/>
        <v>10.918177</v>
      </c>
      <c r="F59" s="831">
        <f t="shared" si="5"/>
        <v>4.6828409999999998</v>
      </c>
      <c r="G59" s="831">
        <f t="shared" si="6"/>
        <v>3.7176749999999998</v>
      </c>
      <c r="H59" s="831">
        <f t="shared" si="7"/>
        <v>0</v>
      </c>
      <c r="I59" s="831">
        <f t="shared" si="10"/>
        <v>0.85816700000000001</v>
      </c>
      <c r="J59" s="831">
        <f t="shared" si="11"/>
        <v>0</v>
      </c>
      <c r="K59" s="831">
        <f t="shared" si="8"/>
        <v>0.10846600000000001</v>
      </c>
      <c r="L59" s="831">
        <f t="shared" si="8"/>
        <v>10.448394</v>
      </c>
      <c r="M59" s="831">
        <f t="shared" si="8"/>
        <v>0.29800700000000002</v>
      </c>
      <c r="N59" s="831">
        <f t="shared" si="9"/>
        <v>35.211089000000001</v>
      </c>
      <c r="O59" s="831"/>
      <c r="S59" s="339"/>
      <c r="T59" s="340"/>
    </row>
    <row r="60" spans="1:23" ht="16" x14ac:dyDescent="0.2">
      <c r="A60" s="773" t="s">
        <v>335</v>
      </c>
      <c r="B60" s="831">
        <f t="shared" si="2"/>
        <v>6.7723560000000003</v>
      </c>
      <c r="C60" s="831">
        <f t="shared" si="3"/>
        <v>6.191E-2</v>
      </c>
      <c r="D60" s="831">
        <f t="shared" si="3"/>
        <v>0</v>
      </c>
      <c r="E60" s="831">
        <f t="shared" si="4"/>
        <v>15.665039</v>
      </c>
      <c r="F60" s="831">
        <f t="shared" si="5"/>
        <v>3.396452</v>
      </c>
      <c r="G60" s="831">
        <f t="shared" si="6"/>
        <v>8.9044319999999999</v>
      </c>
      <c r="H60" s="831">
        <f t="shared" si="7"/>
        <v>0</v>
      </c>
      <c r="I60" s="831">
        <f t="shared" si="10"/>
        <v>0.959229</v>
      </c>
      <c r="J60" s="831">
        <f t="shared" si="11"/>
        <v>0.29478399999999999</v>
      </c>
      <c r="K60" s="831">
        <f t="shared" si="8"/>
        <v>0.419958</v>
      </c>
      <c r="L60" s="831">
        <f t="shared" si="8"/>
        <v>10.301456</v>
      </c>
      <c r="M60" s="831">
        <f t="shared" si="8"/>
        <v>0.25190200000000001</v>
      </c>
      <c r="N60" s="831">
        <f t="shared" si="9"/>
        <v>47.027518000000008</v>
      </c>
      <c r="O60" s="831"/>
      <c r="S60" s="339"/>
      <c r="T60" s="341"/>
    </row>
    <row r="61" spans="1:23" ht="16" x14ac:dyDescent="0.2">
      <c r="A61" s="773" t="s">
        <v>336</v>
      </c>
      <c r="B61" s="831">
        <f t="shared" si="2"/>
        <v>5.6970169999999998</v>
      </c>
      <c r="C61" s="831">
        <f t="shared" si="3"/>
        <v>5.7355999999999997E-2</v>
      </c>
      <c r="D61" s="831">
        <f t="shared" si="3"/>
        <v>0</v>
      </c>
      <c r="E61" s="831">
        <f t="shared" si="4"/>
        <v>26.553149999999999</v>
      </c>
      <c r="F61" s="831">
        <f t="shared" si="5"/>
        <v>3.5840399999999999</v>
      </c>
      <c r="G61" s="831">
        <f t="shared" si="6"/>
        <v>15.084555</v>
      </c>
      <c r="H61" s="831">
        <f t="shared" si="7"/>
        <v>0</v>
      </c>
      <c r="I61" s="831">
        <f t="shared" si="10"/>
        <v>1.798149</v>
      </c>
      <c r="J61" s="831">
        <f t="shared" si="11"/>
        <v>1.705891</v>
      </c>
      <c r="K61" s="831">
        <f t="shared" si="8"/>
        <v>0.487377</v>
      </c>
      <c r="L61" s="831">
        <f t="shared" si="8"/>
        <v>12.834851</v>
      </c>
      <c r="M61" s="831">
        <f t="shared" si="8"/>
        <v>0.25655499999999998</v>
      </c>
      <c r="N61" s="831">
        <f t="shared" si="9"/>
        <v>68.058941000000019</v>
      </c>
      <c r="O61" s="831"/>
      <c r="S61" s="339"/>
      <c r="T61" s="341"/>
    </row>
    <row r="62" spans="1:23" ht="16" x14ac:dyDescent="0.2">
      <c r="A62" s="773" t="s">
        <v>337</v>
      </c>
      <c r="B62" s="831">
        <f t="shared" si="2"/>
        <v>7.7782669999999996</v>
      </c>
      <c r="C62" s="831">
        <f t="shared" si="3"/>
        <v>3.5497000000000001E-2</v>
      </c>
      <c r="D62" s="831">
        <f t="shared" si="3"/>
        <v>0</v>
      </c>
      <c r="E62" s="831">
        <f t="shared" si="4"/>
        <v>41.413795</v>
      </c>
      <c r="F62" s="831">
        <f t="shared" si="5"/>
        <v>4.0528529999999998</v>
      </c>
      <c r="G62" s="831">
        <f t="shared" si="6"/>
        <v>11.929658999999999</v>
      </c>
      <c r="H62" s="831">
        <f t="shared" si="7"/>
        <v>1.668191</v>
      </c>
      <c r="I62" s="831">
        <f t="shared" si="10"/>
        <v>4.6873430000000003</v>
      </c>
      <c r="J62" s="831">
        <f t="shared" si="11"/>
        <v>4.9097</v>
      </c>
      <c r="K62" s="831">
        <f t="shared" si="8"/>
        <v>0.36133100000000001</v>
      </c>
      <c r="L62" s="831">
        <f t="shared" si="8"/>
        <v>13.483575999999999</v>
      </c>
      <c r="M62" s="831">
        <f t="shared" si="8"/>
        <v>0.318353</v>
      </c>
      <c r="N62" s="831">
        <f t="shared" si="9"/>
        <v>90.638565</v>
      </c>
      <c r="O62" s="831"/>
      <c r="S62" s="339"/>
      <c r="T62" s="342"/>
    </row>
    <row r="63" spans="1:23" ht="16" x14ac:dyDescent="0.2">
      <c r="A63" s="773" t="s">
        <v>338</v>
      </c>
      <c r="B63" s="831">
        <f t="shared" si="2"/>
        <v>7.324192</v>
      </c>
      <c r="C63" s="831">
        <f t="shared" si="3"/>
        <v>4.8910000000000002E-2</v>
      </c>
      <c r="D63" s="831">
        <f t="shared" si="3"/>
        <v>0</v>
      </c>
      <c r="E63" s="831">
        <f t="shared" si="4"/>
        <v>30.983453000000001</v>
      </c>
      <c r="F63" s="831">
        <f t="shared" si="5"/>
        <v>9.2883189999999995</v>
      </c>
      <c r="G63" s="831">
        <f t="shared" si="6"/>
        <v>24.321784000000001</v>
      </c>
      <c r="H63" s="831">
        <f t="shared" si="7"/>
        <v>33.357463000000003</v>
      </c>
      <c r="I63" s="831">
        <f t="shared" si="10"/>
        <v>8.1320409999999992</v>
      </c>
      <c r="J63" s="831">
        <f t="shared" si="11"/>
        <v>7.0392739999999998</v>
      </c>
      <c r="K63" s="831">
        <f t="shared" si="8"/>
        <v>1.215012</v>
      </c>
      <c r="L63" s="831">
        <f t="shared" si="8"/>
        <v>5.7133310000000002</v>
      </c>
      <c r="M63" s="831">
        <f t="shared" si="8"/>
        <v>0.114522</v>
      </c>
      <c r="N63" s="831">
        <f t="shared" si="9"/>
        <v>127.53830099999999</v>
      </c>
      <c r="O63" s="831"/>
      <c r="T63" s="342"/>
    </row>
    <row r="64" spans="1:23" ht="16" x14ac:dyDescent="0.2">
      <c r="A64" s="773" t="s">
        <v>339</v>
      </c>
      <c r="B64" s="831">
        <f t="shared" si="2"/>
        <v>3.5718839999999998</v>
      </c>
      <c r="C64" s="831">
        <f t="shared" si="3"/>
        <v>0.30386999999999997</v>
      </c>
      <c r="D64" s="831">
        <f t="shared" si="3"/>
        <v>0</v>
      </c>
      <c r="E64" s="831">
        <f t="shared" si="4"/>
        <v>38.747579999999999</v>
      </c>
      <c r="F64" s="831">
        <f t="shared" si="5"/>
        <v>10.177527</v>
      </c>
      <c r="G64" s="831">
        <f t="shared" si="6"/>
        <v>16.757476</v>
      </c>
      <c r="H64" s="831">
        <f t="shared" si="7"/>
        <v>47.736139999999999</v>
      </c>
      <c r="I64" s="831">
        <f t="shared" si="10"/>
        <v>10.732725</v>
      </c>
      <c r="J64" s="831">
        <f t="shared" si="11"/>
        <v>10.672893999999999</v>
      </c>
      <c r="K64" s="831">
        <f t="shared" si="8"/>
        <v>0.39932299999999998</v>
      </c>
      <c r="L64" s="831">
        <f t="shared" si="8"/>
        <v>16.487646000000002</v>
      </c>
      <c r="M64" s="831">
        <f t="shared" si="8"/>
        <v>7.4131000000000002E-2</v>
      </c>
      <c r="N64" s="831">
        <f t="shared" si="9"/>
        <v>155.66119599999999</v>
      </c>
      <c r="O64" s="831"/>
      <c r="T64" s="342"/>
    </row>
    <row r="65" spans="1:27" ht="16" x14ac:dyDescent="0.2">
      <c r="A65" s="773" t="s">
        <v>340</v>
      </c>
      <c r="B65" s="831">
        <f t="shared" si="2"/>
        <v>5.1073000000000004</v>
      </c>
      <c r="C65" s="831">
        <f t="shared" si="3"/>
        <v>0.47285700000000003</v>
      </c>
      <c r="D65" s="831">
        <f t="shared" si="3"/>
        <v>37.058059999999998</v>
      </c>
      <c r="E65" s="831">
        <f t="shared" si="4"/>
        <v>54.500664</v>
      </c>
      <c r="F65" s="831">
        <f t="shared" si="5"/>
        <v>5.6774750000000003</v>
      </c>
      <c r="G65" s="831">
        <f t="shared" si="6"/>
        <v>38.827043000000003</v>
      </c>
      <c r="H65" s="831">
        <f t="shared" si="7"/>
        <v>47.205446000000002</v>
      </c>
      <c r="I65" s="831">
        <f t="shared" si="10"/>
        <v>17.247733</v>
      </c>
      <c r="J65" s="831">
        <f t="shared" si="11"/>
        <v>8.655132</v>
      </c>
      <c r="K65" s="831">
        <f t="shared" si="8"/>
        <v>7.6994199999999999</v>
      </c>
      <c r="L65" s="831">
        <f t="shared" si="8"/>
        <v>31.722079000000001</v>
      </c>
      <c r="M65" s="831">
        <f t="shared" si="8"/>
        <v>0.49062</v>
      </c>
      <c r="N65" s="831">
        <f t="shared" si="9"/>
        <v>254.66382900000002</v>
      </c>
      <c r="O65" s="831"/>
      <c r="S65" s="339"/>
      <c r="T65" s="342"/>
    </row>
    <row r="66" spans="1:27" ht="16" x14ac:dyDescent="0.2">
      <c r="A66" s="773" t="s">
        <v>341</v>
      </c>
      <c r="B66" s="831">
        <f t="shared" si="2"/>
        <v>4.4062020000000004</v>
      </c>
      <c r="C66" s="831">
        <f t="shared" si="3"/>
        <v>0.101671</v>
      </c>
      <c r="D66" s="831">
        <f t="shared" si="3"/>
        <v>52.599871</v>
      </c>
      <c r="E66" s="831">
        <f t="shared" si="4"/>
        <v>84.223157999999998</v>
      </c>
      <c r="F66" s="831">
        <f t="shared" si="5"/>
        <v>0.65940500000000002</v>
      </c>
      <c r="G66" s="831">
        <f t="shared" si="6"/>
        <v>51.945273</v>
      </c>
      <c r="H66" s="831">
        <f t="shared" si="7"/>
        <v>79.756398000000004</v>
      </c>
      <c r="I66" s="831">
        <f t="shared" ref="I66:I73" si="12">(R91+S91+T91)/1000000</f>
        <v>22.897912999999999</v>
      </c>
      <c r="J66" s="831">
        <f t="shared" si="11"/>
        <v>12.42596</v>
      </c>
      <c r="K66" s="831">
        <f t="shared" si="8"/>
        <v>49.882874999999999</v>
      </c>
      <c r="L66" s="831">
        <f t="shared" si="8"/>
        <v>50.334622000000003</v>
      </c>
      <c r="M66" s="831">
        <f t="shared" si="8"/>
        <v>3.5663849999999999</v>
      </c>
      <c r="N66" s="831">
        <f t="shared" si="9"/>
        <v>412.799733</v>
      </c>
      <c r="O66" s="831">
        <v>17.264521999999999</v>
      </c>
      <c r="S66" s="339"/>
      <c r="T66" s="342"/>
    </row>
    <row r="67" spans="1:27" ht="17" x14ac:dyDescent="0.2">
      <c r="A67" s="832" t="s">
        <v>342</v>
      </c>
      <c r="B67" s="831">
        <f t="shared" si="2"/>
        <v>5.042249</v>
      </c>
      <c r="C67" s="831">
        <f t="shared" si="3"/>
        <v>0.36860900000000002</v>
      </c>
      <c r="D67" s="831">
        <f t="shared" si="3"/>
        <v>112.330657</v>
      </c>
      <c r="E67" s="831">
        <f t="shared" si="4"/>
        <v>133.841386</v>
      </c>
      <c r="F67" s="831">
        <f t="shared" si="5"/>
        <v>0.72013300000000002</v>
      </c>
      <c r="G67" s="831">
        <f t="shared" si="6"/>
        <v>63.965963000000002</v>
      </c>
      <c r="H67" s="831">
        <f t="shared" si="7"/>
        <v>98.766036999999997</v>
      </c>
      <c r="I67" s="831">
        <f t="shared" si="12"/>
        <v>20.180631999999999</v>
      </c>
      <c r="J67" s="831">
        <f t="shared" si="11"/>
        <v>20.538207</v>
      </c>
      <c r="K67" s="831">
        <f t="shared" si="8"/>
        <v>3.194725</v>
      </c>
      <c r="L67" s="831">
        <f t="shared" si="8"/>
        <v>38.272939999999998</v>
      </c>
      <c r="M67" s="831">
        <f t="shared" si="8"/>
        <v>4.1586509999999999</v>
      </c>
      <c r="N67" s="831">
        <f t="shared" si="9"/>
        <v>501.38018900000003</v>
      </c>
      <c r="O67" s="831">
        <v>22.105111999999998</v>
      </c>
      <c r="S67" s="339"/>
      <c r="T67" s="342"/>
    </row>
    <row r="68" spans="1:27" ht="17" x14ac:dyDescent="0.2">
      <c r="A68" s="832" t="s">
        <v>343</v>
      </c>
      <c r="B68" s="831">
        <f t="shared" si="2"/>
        <v>10.626249</v>
      </c>
      <c r="C68" s="831">
        <f t="shared" si="3"/>
        <v>0.846248</v>
      </c>
      <c r="D68" s="831">
        <f t="shared" si="3"/>
        <v>120.025964</v>
      </c>
      <c r="E68" s="831">
        <f t="shared" si="4"/>
        <v>168.67674700000001</v>
      </c>
      <c r="F68" s="831">
        <f t="shared" si="5"/>
        <v>0.79108500000000004</v>
      </c>
      <c r="G68" s="831">
        <f t="shared" si="6"/>
        <v>70.588599000000002</v>
      </c>
      <c r="H68" s="831">
        <f t="shared" si="7"/>
        <v>95.246110000000002</v>
      </c>
      <c r="I68" s="831">
        <f t="shared" si="12"/>
        <v>24.339347</v>
      </c>
      <c r="J68" s="831">
        <f t="shared" si="11"/>
        <v>16.768246000000001</v>
      </c>
      <c r="K68" s="831">
        <f t="shared" si="8"/>
        <v>6.7061929999999998</v>
      </c>
      <c r="L68" s="831">
        <f t="shared" si="8"/>
        <v>54.068233999999997</v>
      </c>
      <c r="M68" s="831">
        <f t="shared" si="8"/>
        <v>1.5993269999999999</v>
      </c>
      <c r="N68" s="831">
        <f t="shared" si="9"/>
        <v>570.28234899999995</v>
      </c>
      <c r="O68" s="831">
        <v>65.958472999999998</v>
      </c>
      <c r="S68" s="339"/>
      <c r="T68" s="342"/>
    </row>
    <row r="69" spans="1:27" s="10" customFormat="1" ht="17" x14ac:dyDescent="0.2">
      <c r="A69" s="832" t="s">
        <v>344</v>
      </c>
      <c r="B69" s="831">
        <f t="shared" si="2"/>
        <v>10.212370999999999</v>
      </c>
      <c r="C69" s="831">
        <f t="shared" si="3"/>
        <v>0.67360799999999998</v>
      </c>
      <c r="D69" s="831">
        <f t="shared" si="3"/>
        <v>120.930572</v>
      </c>
      <c r="E69" s="831">
        <f t="shared" si="4"/>
        <v>209.906859</v>
      </c>
      <c r="F69" s="831">
        <f t="shared" si="5"/>
        <v>4.4349480000000003</v>
      </c>
      <c r="G69" s="831">
        <f t="shared" si="6"/>
        <v>111.743424</v>
      </c>
      <c r="H69" s="831">
        <f t="shared" si="7"/>
        <v>135.28649799999999</v>
      </c>
      <c r="I69" s="831">
        <f t="shared" si="12"/>
        <v>38.223084999999998</v>
      </c>
      <c r="J69" s="831">
        <f t="shared" si="11"/>
        <v>18.293759999999999</v>
      </c>
      <c r="K69" s="831">
        <f t="shared" si="8"/>
        <v>5.756697</v>
      </c>
      <c r="L69" s="831">
        <f t="shared" si="8"/>
        <v>89.251096000000004</v>
      </c>
      <c r="M69" s="831">
        <f t="shared" si="8"/>
        <v>4.6872220000000002</v>
      </c>
      <c r="N69" s="831">
        <f t="shared" si="9"/>
        <v>749.40014000000008</v>
      </c>
      <c r="O69" s="831">
        <v>89.748705000000001</v>
      </c>
      <c r="P69" s="42"/>
      <c r="Q69"/>
      <c r="R69"/>
      <c r="S69" s="339"/>
      <c r="T69" s="342"/>
      <c r="U69"/>
      <c r="V69"/>
      <c r="W69"/>
      <c r="X69"/>
      <c r="Y69"/>
      <c r="Z69"/>
      <c r="AA69"/>
    </row>
    <row r="70" spans="1:27" ht="17" x14ac:dyDescent="0.2">
      <c r="A70" s="832" t="s">
        <v>345</v>
      </c>
      <c r="B70" s="831">
        <f t="shared" si="2"/>
        <v>15.472293000000001</v>
      </c>
      <c r="C70" s="831">
        <f t="shared" si="3"/>
        <v>1.1101460000000001</v>
      </c>
      <c r="D70" s="831">
        <f t="shared" si="3"/>
        <v>144.29374799999999</v>
      </c>
      <c r="E70" s="831">
        <f t="shared" si="4"/>
        <v>283.25595800000002</v>
      </c>
      <c r="F70" s="831">
        <f t="shared" si="5"/>
        <v>4.4983519999999997</v>
      </c>
      <c r="G70" s="831">
        <f t="shared" si="6"/>
        <v>127.080485</v>
      </c>
      <c r="H70" s="831">
        <f t="shared" si="7"/>
        <v>196.13767899999999</v>
      </c>
      <c r="I70" s="831">
        <f t="shared" si="12"/>
        <v>67.730322000000001</v>
      </c>
      <c r="J70" s="831">
        <f t="shared" si="11"/>
        <v>27.464272000000001</v>
      </c>
      <c r="K70" s="831">
        <f t="shared" si="8"/>
        <v>13.607626</v>
      </c>
      <c r="L70" s="831">
        <f t="shared" si="8"/>
        <v>71.263045000000005</v>
      </c>
      <c r="M70" s="831">
        <f t="shared" si="8"/>
        <v>6.3922129999999999</v>
      </c>
      <c r="N70" s="831">
        <f t="shared" si="9"/>
        <v>958.30613900000003</v>
      </c>
      <c r="O70" s="831">
        <v>69.865531000000004</v>
      </c>
    </row>
    <row r="71" spans="1:27" ht="17" x14ac:dyDescent="0.2">
      <c r="A71" s="832" t="s">
        <v>256</v>
      </c>
      <c r="B71" s="831">
        <f t="shared" si="2"/>
        <v>15.943277</v>
      </c>
      <c r="C71" s="831">
        <f t="shared" si="3"/>
        <v>2.0008599999999999</v>
      </c>
      <c r="D71" s="831">
        <f t="shared" si="3"/>
        <v>172.03639100000001</v>
      </c>
      <c r="E71" s="831">
        <f t="shared" si="4"/>
        <v>405.060654</v>
      </c>
      <c r="F71" s="831">
        <f t="shared" si="5"/>
        <v>6.3843249999999996</v>
      </c>
      <c r="G71" s="831">
        <f t="shared" si="6"/>
        <v>163.27644599999999</v>
      </c>
      <c r="H71" s="831">
        <f t="shared" si="7"/>
        <v>360.64454699999999</v>
      </c>
      <c r="I71" s="831">
        <f t="shared" si="12"/>
        <v>70.647366000000005</v>
      </c>
      <c r="J71" s="831">
        <f t="shared" si="11"/>
        <v>56.956518000000003</v>
      </c>
      <c r="K71" s="831">
        <f t="shared" si="8"/>
        <v>13.084823</v>
      </c>
      <c r="L71" s="831">
        <f t="shared" si="8"/>
        <v>77.176446999999996</v>
      </c>
      <c r="M71" s="831">
        <f t="shared" si="8"/>
        <v>7.6517379999999999</v>
      </c>
      <c r="N71" s="831">
        <f t="shared" si="9"/>
        <v>1350.863392</v>
      </c>
      <c r="O71" s="831">
        <v>72.539675000000003</v>
      </c>
    </row>
    <row r="72" spans="1:27" ht="17" x14ac:dyDescent="0.2">
      <c r="A72" s="832" t="s">
        <v>694</v>
      </c>
      <c r="B72" s="831">
        <f>(H97+I97+J97+K97)/1000000</f>
        <v>18.483861999999998</v>
      </c>
      <c r="C72" s="831">
        <f t="shared" ref="C72:D74" si="13">B97/1000000</f>
        <v>5.1804249999999996</v>
      </c>
      <c r="D72" s="831">
        <f t="shared" si="13"/>
        <v>316.508622</v>
      </c>
      <c r="E72" s="831">
        <f>(D97+E97+F97)/1000000</f>
        <v>409.16399200000001</v>
      </c>
      <c r="F72" s="831">
        <f>G97/1000000</f>
        <v>3.9329890000000001</v>
      </c>
      <c r="G72" s="831">
        <f>(L97+M97+N97+O97+P97)/1000000</f>
        <v>174.59097600000001</v>
      </c>
      <c r="H72" s="831">
        <f>Q97/1000000</f>
        <v>230.71311800000001</v>
      </c>
      <c r="I72" s="831">
        <f t="shared" si="12"/>
        <v>82.185432000000006</v>
      </c>
      <c r="J72" s="831">
        <f t="shared" ref="J72:M73" si="14">U97/1000000</f>
        <v>65.432243</v>
      </c>
      <c r="K72" s="831">
        <f t="shared" si="14"/>
        <v>31.550469</v>
      </c>
      <c r="L72" s="831">
        <f t="shared" si="14"/>
        <v>93.017982000000003</v>
      </c>
      <c r="M72" s="831">
        <f t="shared" si="14"/>
        <v>5.7873919999999996</v>
      </c>
      <c r="N72" s="831">
        <f t="shared" si="9"/>
        <v>1436.5475020000001</v>
      </c>
      <c r="O72" s="831">
        <v>76.334549999999993</v>
      </c>
      <c r="R72" s="339"/>
      <c r="S72" s="342"/>
    </row>
    <row r="73" spans="1:27" ht="17" x14ac:dyDescent="0.2">
      <c r="A73" s="832" t="s">
        <v>780</v>
      </c>
      <c r="B73" s="831">
        <f>(H98+I98+J98+K98)/1000000</f>
        <v>31.037472000000001</v>
      </c>
      <c r="C73" s="831">
        <f t="shared" si="13"/>
        <v>6.6679250000000003</v>
      </c>
      <c r="D73" s="831">
        <f t="shared" si="13"/>
        <v>384.034918</v>
      </c>
      <c r="E73" s="831">
        <f>(D98+E98+F98)/1000000</f>
        <v>257.50330300000002</v>
      </c>
      <c r="F73" s="831">
        <f>G98/1000000</f>
        <v>6.8701800000000004</v>
      </c>
      <c r="G73" s="831">
        <f>(L98+M98+N98+O98+P98)/1000000</f>
        <v>208.186137</v>
      </c>
      <c r="H73" s="831">
        <f>Q98/1000000</f>
        <v>107.761906</v>
      </c>
      <c r="I73" s="831">
        <f t="shared" si="12"/>
        <v>102.272879</v>
      </c>
      <c r="J73" s="831">
        <f t="shared" si="14"/>
        <v>47.917738</v>
      </c>
      <c r="K73" s="831">
        <f t="shared" si="14"/>
        <v>26.890238</v>
      </c>
      <c r="L73" s="831">
        <f t="shared" si="14"/>
        <v>87.788122999999999</v>
      </c>
      <c r="M73" s="831">
        <f t="shared" si="14"/>
        <v>3.5554549999999998</v>
      </c>
      <c r="N73" s="831">
        <f>SUM(B73:M73)</f>
        <v>1270.4862740000001</v>
      </c>
      <c r="O73" s="831">
        <v>123.179919</v>
      </c>
      <c r="R73" s="339"/>
      <c r="S73" s="342"/>
    </row>
    <row r="74" spans="1:27" ht="17" x14ac:dyDescent="0.2">
      <c r="A74" s="832" t="s">
        <v>831</v>
      </c>
      <c r="B74" s="831">
        <f>(H99+I99+J99+K99)/1000000</f>
        <v>26.575334999999999</v>
      </c>
      <c r="C74" s="831">
        <f t="shared" si="13"/>
        <v>11.235903</v>
      </c>
      <c r="D74" s="831">
        <f t="shared" si="13"/>
        <v>348.31492200000002</v>
      </c>
      <c r="E74" s="831">
        <f>(D99+E99+F99)/1000000</f>
        <v>297.73108400000001</v>
      </c>
      <c r="F74" s="831">
        <f>G99/1000000</f>
        <v>7.1144410000000002</v>
      </c>
      <c r="G74" s="831">
        <f>(L99+M99+N99+O99+P99)/1000000</f>
        <v>249.38378800000001</v>
      </c>
      <c r="H74" s="831">
        <f>Q99/1000000</f>
        <v>239.952279</v>
      </c>
      <c r="I74" s="831">
        <f>(R99+S99+T99)/1000000</f>
        <v>157.13142500000001</v>
      </c>
      <c r="J74" s="831">
        <f t="shared" ref="J74:M74" si="15">U99/1000000</f>
        <v>55.382038000000001</v>
      </c>
      <c r="K74" s="831">
        <f t="shared" si="15"/>
        <v>34.901304000000003</v>
      </c>
      <c r="L74" s="831">
        <f t="shared" si="15"/>
        <v>48.444204999999997</v>
      </c>
      <c r="M74" s="831">
        <f t="shared" si="15"/>
        <v>0.89733200000000002</v>
      </c>
      <c r="N74" s="831">
        <f>SUM(B74:M74)</f>
        <v>1477.0640560000002</v>
      </c>
      <c r="O74" s="831">
        <v>134.37852100000001</v>
      </c>
      <c r="R74" s="339"/>
      <c r="S74" s="342"/>
    </row>
    <row r="75" spans="1:27" ht="17" x14ac:dyDescent="0.2">
      <c r="A75" s="832" t="s">
        <v>897</v>
      </c>
      <c r="B75" s="831">
        <v>36.577519000000002</v>
      </c>
      <c r="C75" s="831">
        <v>31.991155999999997</v>
      </c>
      <c r="D75" s="831">
        <v>390.72035199999999</v>
      </c>
      <c r="E75" s="831">
        <v>408.14651099999998</v>
      </c>
      <c r="F75" s="831">
        <v>76.927700999999999</v>
      </c>
      <c r="G75" s="831">
        <v>276.07118400000002</v>
      </c>
      <c r="H75" s="831">
        <v>371.42471999999998</v>
      </c>
      <c r="I75" s="831">
        <v>68.86139</v>
      </c>
      <c r="J75" s="831">
        <v>38.363185000000001</v>
      </c>
      <c r="K75" s="831">
        <v>52.227103999999997</v>
      </c>
      <c r="L75" s="831">
        <v>68.885911000000007</v>
      </c>
      <c r="M75" s="831">
        <v>1.3879220000000001</v>
      </c>
      <c r="N75" s="831">
        <f>SUM(B75:M75)</f>
        <v>1821.5846549999999</v>
      </c>
      <c r="O75" s="831">
        <v>90.093599999999995</v>
      </c>
      <c r="R75" s="339"/>
      <c r="S75" s="342"/>
    </row>
    <row r="76" spans="1:27" s="10" customFormat="1" ht="34" x14ac:dyDescent="0.15">
      <c r="A76" s="816" t="s">
        <v>113</v>
      </c>
      <c r="B76" s="741">
        <f>SUM(B56:B75)</f>
        <v>219.64820799999998</v>
      </c>
      <c r="C76" s="741">
        <f t="shared" ref="C76:O76" si="16">SUM(C56:C75)</f>
        <v>61.189348999999993</v>
      </c>
      <c r="D76" s="741">
        <f t="shared" si="16"/>
        <v>2198.854077</v>
      </c>
      <c r="E76" s="741">
        <f t="shared" si="16"/>
        <v>2886.5387209999999</v>
      </c>
      <c r="F76" s="741">
        <f t="shared" si="16"/>
        <v>156.612596</v>
      </c>
      <c r="G76" s="741">
        <f t="shared" si="16"/>
        <v>1622.8610439999998</v>
      </c>
      <c r="H76" s="741">
        <f t="shared" si="16"/>
        <v>2045.6565320000002</v>
      </c>
      <c r="I76" s="741">
        <f t="shared" si="16"/>
        <v>699.6574260000001</v>
      </c>
      <c r="J76" s="741">
        <f t="shared" si="16"/>
        <v>392.81984200000005</v>
      </c>
      <c r="K76" s="741">
        <f t="shared" si="16"/>
        <v>248.62431600000002</v>
      </c>
      <c r="L76" s="741">
        <f t="shared" si="16"/>
        <v>786.18019900000002</v>
      </c>
      <c r="M76" s="741">
        <f t="shared" si="16"/>
        <v>42.194748000000004</v>
      </c>
      <c r="N76" s="741">
        <f t="shared" si="16"/>
        <v>11360.837058000001</v>
      </c>
      <c r="O76" s="741">
        <f t="shared" si="16"/>
        <v>761.46860800000002</v>
      </c>
      <c r="P76"/>
      <c r="Q76"/>
      <c r="R76" s="339"/>
      <c r="S76" s="342"/>
      <c r="T76"/>
      <c r="U76"/>
      <c r="V76"/>
      <c r="W76"/>
      <c r="X76"/>
      <c r="Y76"/>
      <c r="Z76"/>
      <c r="AA76"/>
    </row>
    <row r="77" spans="1:27" x14ac:dyDescent="0.15">
      <c r="R77" s="339"/>
      <c r="S77" s="342"/>
      <c r="Z77" s="10"/>
      <c r="AA77" s="10"/>
    </row>
    <row r="78" spans="1:27" x14ac:dyDescent="0.15">
      <c r="P78" s="49"/>
      <c r="Q78" s="49"/>
    </row>
    <row r="79" spans="1:27" x14ac:dyDescent="0.15">
      <c r="A79" t="s">
        <v>72</v>
      </c>
      <c r="C79"/>
    </row>
    <row r="80" spans="1:27" ht="28" x14ac:dyDescent="0.15">
      <c r="A80" s="19" t="s">
        <v>415</v>
      </c>
      <c r="B80" s="122" t="s">
        <v>53</v>
      </c>
      <c r="C80" s="26" t="s">
        <v>54</v>
      </c>
      <c r="D80" s="122" t="s">
        <v>55</v>
      </c>
      <c r="E80" s="122" t="s">
        <v>416</v>
      </c>
      <c r="F80" s="122" t="s">
        <v>417</v>
      </c>
      <c r="G80" s="122" t="s">
        <v>56</v>
      </c>
      <c r="H80" s="122" t="s">
        <v>101</v>
      </c>
      <c r="I80" s="122" t="s">
        <v>102</v>
      </c>
      <c r="J80" s="26" t="s">
        <v>103</v>
      </c>
      <c r="K80" s="26" t="s">
        <v>227</v>
      </c>
      <c r="L80" s="122" t="s">
        <v>57</v>
      </c>
      <c r="M80" s="122" t="s">
        <v>105</v>
      </c>
      <c r="N80" s="122" t="s">
        <v>106</v>
      </c>
      <c r="O80" s="26" t="s">
        <v>418</v>
      </c>
      <c r="P80" s="122" t="s">
        <v>419</v>
      </c>
      <c r="Q80" s="26" t="s">
        <v>58</v>
      </c>
      <c r="R80" s="122" t="s">
        <v>59</v>
      </c>
      <c r="S80" s="122" t="s">
        <v>420</v>
      </c>
      <c r="T80" s="122" t="s">
        <v>92</v>
      </c>
      <c r="U80" s="269" t="s">
        <v>640</v>
      </c>
      <c r="V80" s="122" t="s">
        <v>60</v>
      </c>
      <c r="W80" s="122" t="s">
        <v>96</v>
      </c>
      <c r="X80" s="122" t="s">
        <v>62</v>
      </c>
      <c r="Y80" s="122" t="s">
        <v>63</v>
      </c>
      <c r="Z80" s="122" t="s">
        <v>260</v>
      </c>
    </row>
    <row r="81" spans="1:27" x14ac:dyDescent="0.15">
      <c r="A81" s="47" t="s">
        <v>331</v>
      </c>
      <c r="B81" s="45">
        <v>103</v>
      </c>
      <c r="C81" s="45">
        <v>0</v>
      </c>
      <c r="D81" s="45">
        <v>0</v>
      </c>
      <c r="E81" s="45">
        <v>293928</v>
      </c>
      <c r="F81" s="45">
        <v>2041297</v>
      </c>
      <c r="G81" s="45">
        <v>970138</v>
      </c>
      <c r="H81" s="45"/>
      <c r="I81" s="45">
        <v>219844</v>
      </c>
      <c r="J81" s="45">
        <v>443</v>
      </c>
      <c r="K81" s="45"/>
      <c r="L81" s="45">
        <v>303331</v>
      </c>
      <c r="M81" s="45"/>
      <c r="N81" s="45"/>
      <c r="O81" s="45"/>
      <c r="P81" s="45">
        <v>312168</v>
      </c>
      <c r="Q81" s="45"/>
      <c r="R81" s="45">
        <v>20800</v>
      </c>
      <c r="S81" s="45"/>
      <c r="T81" s="45">
        <v>106882</v>
      </c>
      <c r="U81" s="45"/>
      <c r="V81" s="45">
        <v>12243</v>
      </c>
      <c r="W81" s="45">
        <v>1054471</v>
      </c>
      <c r="X81" s="45">
        <v>188170</v>
      </c>
      <c r="Y81" s="45">
        <f>SUM(B81:X81)</f>
        <v>5523818</v>
      </c>
      <c r="Z81" s="45"/>
    </row>
    <row r="82" spans="1:27" x14ac:dyDescent="0.15">
      <c r="A82" s="47" t="s">
        <v>332</v>
      </c>
      <c r="B82" s="45">
        <v>2129</v>
      </c>
      <c r="C82" s="45">
        <v>0</v>
      </c>
      <c r="D82" s="45">
        <v>0</v>
      </c>
      <c r="E82" s="45">
        <v>969360</v>
      </c>
      <c r="F82" s="45">
        <v>1666131</v>
      </c>
      <c r="G82" s="45">
        <v>1033230</v>
      </c>
      <c r="H82" s="45"/>
      <c r="I82" s="45">
        <v>966778</v>
      </c>
      <c r="J82" s="45">
        <v>0</v>
      </c>
      <c r="K82" s="45"/>
      <c r="L82" s="45">
        <v>737930</v>
      </c>
      <c r="M82" s="45"/>
      <c r="N82" s="45"/>
      <c r="O82" s="45"/>
      <c r="P82" s="45">
        <v>499200</v>
      </c>
      <c r="Q82" s="45"/>
      <c r="R82" s="45">
        <v>42313</v>
      </c>
      <c r="S82" s="45"/>
      <c r="T82" s="45">
        <v>202757</v>
      </c>
      <c r="U82" s="45"/>
      <c r="V82" s="45">
        <v>33465</v>
      </c>
      <c r="W82" s="45">
        <v>2083976</v>
      </c>
      <c r="X82" s="45">
        <v>256464</v>
      </c>
      <c r="Y82" s="45">
        <f t="shared" ref="Y82:Y96" si="17">SUM(B82:X82)</f>
        <v>8493733</v>
      </c>
      <c r="Z82" s="45"/>
    </row>
    <row r="83" spans="1:27" x14ac:dyDescent="0.15">
      <c r="A83" s="47" t="s">
        <v>333</v>
      </c>
      <c r="B83" s="45">
        <v>2994</v>
      </c>
      <c r="C83" s="45">
        <v>0</v>
      </c>
      <c r="D83" s="45">
        <v>0</v>
      </c>
      <c r="E83" s="45">
        <v>1861710</v>
      </c>
      <c r="F83" s="45">
        <v>3414785</v>
      </c>
      <c r="G83" s="45">
        <v>1416162</v>
      </c>
      <c r="H83" s="45"/>
      <c r="I83" s="45">
        <v>1579925</v>
      </c>
      <c r="J83" s="45">
        <v>2101183</v>
      </c>
      <c r="K83" s="45"/>
      <c r="L83" s="45">
        <v>4008604</v>
      </c>
      <c r="M83" s="45"/>
      <c r="N83" s="45"/>
      <c r="O83" s="45"/>
      <c r="P83" s="45">
        <v>624912</v>
      </c>
      <c r="Q83" s="45"/>
      <c r="R83" s="45">
        <v>130850</v>
      </c>
      <c r="S83" s="45"/>
      <c r="T83" s="45">
        <v>268646</v>
      </c>
      <c r="U83" s="45"/>
      <c r="V83" s="45">
        <v>85667</v>
      </c>
      <c r="W83" s="45">
        <v>3547814</v>
      </c>
      <c r="X83" s="45">
        <v>262387</v>
      </c>
      <c r="Y83" s="45">
        <f t="shared" si="17"/>
        <v>19305639</v>
      </c>
      <c r="Z83" s="45"/>
    </row>
    <row r="84" spans="1:27" x14ac:dyDescent="0.15">
      <c r="A84" s="47" t="s">
        <v>334</v>
      </c>
      <c r="B84" s="45">
        <v>27172</v>
      </c>
      <c r="C84" s="45">
        <v>0</v>
      </c>
      <c r="D84" s="45">
        <v>0</v>
      </c>
      <c r="E84" s="45">
        <v>3762611</v>
      </c>
      <c r="F84" s="45">
        <v>7155566</v>
      </c>
      <c r="G84" s="45">
        <v>4682841</v>
      </c>
      <c r="H84" s="45"/>
      <c r="I84" s="45">
        <v>2003899</v>
      </c>
      <c r="J84" s="45">
        <v>2148291</v>
      </c>
      <c r="K84" s="45"/>
      <c r="L84" s="45">
        <v>3295099</v>
      </c>
      <c r="M84" s="45"/>
      <c r="N84" s="45"/>
      <c r="O84" s="45"/>
      <c r="P84" s="45">
        <v>422576</v>
      </c>
      <c r="Q84" s="45"/>
      <c r="R84" s="45">
        <v>396535</v>
      </c>
      <c r="S84" s="45"/>
      <c r="T84" s="45">
        <v>461632</v>
      </c>
      <c r="U84" s="45"/>
      <c r="V84" s="45">
        <v>108466</v>
      </c>
      <c r="W84" s="45">
        <v>10448394</v>
      </c>
      <c r="X84" s="45">
        <v>298007</v>
      </c>
      <c r="Y84" s="45">
        <f t="shared" si="17"/>
        <v>35211089</v>
      </c>
      <c r="Z84" s="45"/>
    </row>
    <row r="85" spans="1:27" x14ac:dyDescent="0.15">
      <c r="A85" s="47" t="s">
        <v>335</v>
      </c>
      <c r="B85" s="45">
        <v>61910</v>
      </c>
      <c r="C85" s="45">
        <v>0</v>
      </c>
      <c r="D85" s="45">
        <v>0</v>
      </c>
      <c r="E85" s="45">
        <v>8314241</v>
      </c>
      <c r="F85" s="45">
        <v>7350798</v>
      </c>
      <c r="G85" s="45">
        <v>3396452</v>
      </c>
      <c r="H85" s="45"/>
      <c r="I85" s="45">
        <v>3243208</v>
      </c>
      <c r="J85" s="45">
        <v>3529148</v>
      </c>
      <c r="K85" s="45"/>
      <c r="L85" s="45">
        <v>8732844</v>
      </c>
      <c r="M85" s="45"/>
      <c r="N85" s="45"/>
      <c r="O85" s="45"/>
      <c r="P85" s="45">
        <v>171588</v>
      </c>
      <c r="Q85" s="45"/>
      <c r="R85" s="45">
        <v>650466</v>
      </c>
      <c r="S85" s="45"/>
      <c r="T85" s="45">
        <v>308763</v>
      </c>
      <c r="U85" s="45">
        <v>294784</v>
      </c>
      <c r="V85" s="45">
        <v>419958</v>
      </c>
      <c r="W85" s="45">
        <v>10301456</v>
      </c>
      <c r="X85" s="45">
        <v>251902</v>
      </c>
      <c r="Y85" s="45">
        <f t="shared" si="17"/>
        <v>47027518</v>
      </c>
      <c r="Z85" s="45"/>
    </row>
    <row r="86" spans="1:27" x14ac:dyDescent="0.15">
      <c r="A86" s="47" t="s">
        <v>336</v>
      </c>
      <c r="B86" s="45">
        <v>57356</v>
      </c>
      <c r="C86" s="45">
        <v>0</v>
      </c>
      <c r="D86" s="45">
        <v>0</v>
      </c>
      <c r="E86" s="45">
        <v>16033170</v>
      </c>
      <c r="F86" s="45">
        <v>10519980</v>
      </c>
      <c r="G86" s="45">
        <v>3584040</v>
      </c>
      <c r="H86" s="45"/>
      <c r="I86" s="45">
        <v>2836922</v>
      </c>
      <c r="J86" s="45">
        <v>2860095</v>
      </c>
      <c r="K86" s="45"/>
      <c r="L86" s="45">
        <v>15084555</v>
      </c>
      <c r="M86" s="45"/>
      <c r="N86" s="45"/>
      <c r="O86" s="45"/>
      <c r="P86" s="45"/>
      <c r="Q86" s="45"/>
      <c r="R86" s="45">
        <v>1324158</v>
      </c>
      <c r="S86" s="45"/>
      <c r="T86" s="45">
        <v>473991</v>
      </c>
      <c r="U86" s="45">
        <v>1705891</v>
      </c>
      <c r="V86" s="45">
        <v>487377</v>
      </c>
      <c r="W86" s="45">
        <v>12834851</v>
      </c>
      <c r="X86" s="45">
        <v>256555</v>
      </c>
      <c r="Y86" s="45">
        <f t="shared" si="17"/>
        <v>68058941</v>
      </c>
      <c r="Z86" s="45"/>
    </row>
    <row r="87" spans="1:27" x14ac:dyDescent="0.15">
      <c r="A87" s="47" t="s">
        <v>337</v>
      </c>
      <c r="B87" s="45">
        <v>35497</v>
      </c>
      <c r="C87" s="45">
        <v>0</v>
      </c>
      <c r="D87" s="45">
        <v>0</v>
      </c>
      <c r="E87" s="45">
        <v>27745999</v>
      </c>
      <c r="F87" s="45">
        <v>13667796</v>
      </c>
      <c r="G87" s="45">
        <v>4052853</v>
      </c>
      <c r="H87" s="45"/>
      <c r="I87" s="45">
        <v>4723457</v>
      </c>
      <c r="J87" s="45">
        <v>3054810</v>
      </c>
      <c r="K87" s="45"/>
      <c r="L87" s="45">
        <v>11929659</v>
      </c>
      <c r="M87" s="45"/>
      <c r="N87" s="45"/>
      <c r="O87" s="45"/>
      <c r="P87" s="45"/>
      <c r="Q87" s="45">
        <v>1668191</v>
      </c>
      <c r="R87" s="45">
        <v>2992414</v>
      </c>
      <c r="S87" s="45"/>
      <c r="T87" s="45">
        <v>1694929</v>
      </c>
      <c r="U87" s="45">
        <v>4909700</v>
      </c>
      <c r="V87" s="45">
        <v>361331</v>
      </c>
      <c r="W87" s="45">
        <v>13483576</v>
      </c>
      <c r="X87" s="45">
        <v>318353</v>
      </c>
      <c r="Y87" s="45">
        <f t="shared" si="17"/>
        <v>90638565</v>
      </c>
      <c r="Z87" s="45"/>
    </row>
    <row r="88" spans="1:27" x14ac:dyDescent="0.15">
      <c r="A88" s="47" t="s">
        <v>338</v>
      </c>
      <c r="B88" s="45">
        <v>48910</v>
      </c>
      <c r="C88" s="45">
        <v>0</v>
      </c>
      <c r="D88" s="45">
        <v>2644706</v>
      </c>
      <c r="E88" s="45">
        <v>12259693</v>
      </c>
      <c r="F88" s="45">
        <v>16079054</v>
      </c>
      <c r="G88" s="45">
        <v>9288319</v>
      </c>
      <c r="H88" s="45"/>
      <c r="I88" s="45">
        <v>4894080</v>
      </c>
      <c r="J88" s="45">
        <v>2430112</v>
      </c>
      <c r="K88" s="45"/>
      <c r="L88" s="45">
        <v>24321784</v>
      </c>
      <c r="M88" s="45"/>
      <c r="N88" s="45"/>
      <c r="O88" s="45"/>
      <c r="P88" s="45"/>
      <c r="Q88" s="45">
        <v>33357463</v>
      </c>
      <c r="R88" s="45">
        <v>3209348</v>
      </c>
      <c r="S88" s="45"/>
      <c r="T88" s="45">
        <v>4922693</v>
      </c>
      <c r="U88" s="45">
        <v>7039274</v>
      </c>
      <c r="V88" s="45">
        <v>1215012</v>
      </c>
      <c r="W88" s="45">
        <v>5713331</v>
      </c>
      <c r="X88" s="45">
        <v>114522</v>
      </c>
      <c r="Y88" s="45">
        <f t="shared" si="17"/>
        <v>127538301</v>
      </c>
      <c r="Z88" s="45"/>
    </row>
    <row r="89" spans="1:27" x14ac:dyDescent="0.15">
      <c r="A89" s="47" t="s">
        <v>339</v>
      </c>
      <c r="B89" s="45">
        <v>303870</v>
      </c>
      <c r="C89" s="45">
        <v>0</v>
      </c>
      <c r="D89" s="45">
        <v>34156798</v>
      </c>
      <c r="E89" s="45">
        <v>585182</v>
      </c>
      <c r="F89" s="45">
        <v>4005600</v>
      </c>
      <c r="G89" s="45">
        <v>10177527</v>
      </c>
      <c r="H89" s="45"/>
      <c r="I89" s="45">
        <v>1706800</v>
      </c>
      <c r="J89" s="45">
        <v>1865084</v>
      </c>
      <c r="K89" s="45"/>
      <c r="L89" s="45">
        <v>16757476</v>
      </c>
      <c r="M89" s="45"/>
      <c r="N89" s="45"/>
      <c r="O89" s="45"/>
      <c r="P89" s="45"/>
      <c r="Q89" s="45">
        <v>47736140</v>
      </c>
      <c r="R89" s="45">
        <v>5566938</v>
      </c>
      <c r="S89" s="45"/>
      <c r="T89" s="45">
        <v>5165787</v>
      </c>
      <c r="U89" s="45">
        <v>10672894</v>
      </c>
      <c r="V89" s="45">
        <v>399323</v>
      </c>
      <c r="W89" s="45">
        <v>16487646</v>
      </c>
      <c r="X89" s="45">
        <v>74131</v>
      </c>
      <c r="Y89" s="45">
        <f t="shared" si="17"/>
        <v>155661196</v>
      </c>
      <c r="Z89" s="45"/>
    </row>
    <row r="90" spans="1:27" x14ac:dyDescent="0.15">
      <c r="A90" s="264" t="s">
        <v>340</v>
      </c>
      <c r="B90" s="45">
        <v>472857</v>
      </c>
      <c r="C90" s="45">
        <v>37058060</v>
      </c>
      <c r="D90" s="45">
        <v>54500664</v>
      </c>
      <c r="E90" s="45"/>
      <c r="F90" s="45"/>
      <c r="G90" s="45">
        <v>5677475</v>
      </c>
      <c r="H90" s="45"/>
      <c r="I90" s="45">
        <v>1697160</v>
      </c>
      <c r="J90" s="45">
        <v>3410140</v>
      </c>
      <c r="K90" s="45"/>
      <c r="L90" s="45">
        <v>38785879</v>
      </c>
      <c r="M90" s="45"/>
      <c r="N90" s="45"/>
      <c r="O90" s="45">
        <v>41164</v>
      </c>
      <c r="P90" s="45"/>
      <c r="Q90" s="45">
        <f>47205236+210</f>
        <v>47205446</v>
      </c>
      <c r="R90" s="45">
        <v>8418827</v>
      </c>
      <c r="S90" s="45"/>
      <c r="T90" s="45">
        <v>8828906</v>
      </c>
      <c r="U90" s="45">
        <v>8655132</v>
      </c>
      <c r="V90" s="45">
        <v>7699420</v>
      </c>
      <c r="W90" s="45">
        <v>31722079</v>
      </c>
      <c r="X90" s="45">
        <v>490620</v>
      </c>
      <c r="Y90" s="45">
        <f t="shared" si="17"/>
        <v>254663829</v>
      </c>
      <c r="Z90" s="45"/>
    </row>
    <row r="91" spans="1:27" x14ac:dyDescent="0.15">
      <c r="A91" s="264" t="s">
        <v>341</v>
      </c>
      <c r="B91" s="45">
        <v>101671</v>
      </c>
      <c r="C91" s="45">
        <v>52599871</v>
      </c>
      <c r="D91" s="45">
        <v>84223158</v>
      </c>
      <c r="E91" s="45"/>
      <c r="F91" s="45"/>
      <c r="G91" s="45">
        <v>659405</v>
      </c>
      <c r="H91" s="45"/>
      <c r="I91" s="45">
        <v>2765481</v>
      </c>
      <c r="J91" s="45">
        <v>1640721</v>
      </c>
      <c r="K91" s="45"/>
      <c r="L91" s="45">
        <v>51806449</v>
      </c>
      <c r="M91" s="45"/>
      <c r="N91" s="45"/>
      <c r="O91" s="45">
        <v>138824</v>
      </c>
      <c r="P91" s="45"/>
      <c r="Q91" s="45">
        <v>79756398</v>
      </c>
      <c r="R91" s="45">
        <v>21357555</v>
      </c>
      <c r="S91" s="45">
        <v>337</v>
      </c>
      <c r="T91" s="45">
        <v>1540021</v>
      </c>
      <c r="U91" s="45">
        <v>12425960</v>
      </c>
      <c r="V91" s="45">
        <v>49882875</v>
      </c>
      <c r="W91" s="45">
        <v>50334622</v>
      </c>
      <c r="X91" s="45">
        <v>3566385</v>
      </c>
      <c r="Y91" s="45">
        <f t="shared" si="17"/>
        <v>412799733</v>
      </c>
      <c r="Z91" s="45"/>
    </row>
    <row r="92" spans="1:27" s="10" customFormat="1" ht="14" x14ac:dyDescent="0.15">
      <c r="A92" s="335" t="s">
        <v>342</v>
      </c>
      <c r="B92" s="45">
        <v>368609</v>
      </c>
      <c r="C92" s="45">
        <v>112330657</v>
      </c>
      <c r="D92" s="45">
        <v>133841386</v>
      </c>
      <c r="E92" s="45"/>
      <c r="F92" s="45"/>
      <c r="G92" s="45">
        <v>720133</v>
      </c>
      <c r="H92" s="45">
        <v>133460</v>
      </c>
      <c r="I92" s="45">
        <v>2547527</v>
      </c>
      <c r="J92" s="45">
        <v>2361262</v>
      </c>
      <c r="K92" s="45"/>
      <c r="L92" s="45">
        <v>63725984</v>
      </c>
      <c r="M92" s="45"/>
      <c r="N92" s="45"/>
      <c r="O92" s="45">
        <v>239979</v>
      </c>
      <c r="P92" s="45"/>
      <c r="Q92" s="45">
        <v>98766037</v>
      </c>
      <c r="R92" s="45">
        <v>8735002</v>
      </c>
      <c r="S92" s="45">
        <v>1388</v>
      </c>
      <c r="T92" s="45">
        <v>11444242</v>
      </c>
      <c r="U92" s="45">
        <v>20538207</v>
      </c>
      <c r="V92" s="45">
        <v>3194725</v>
      </c>
      <c r="W92" s="45">
        <v>38272940</v>
      </c>
      <c r="X92" s="45">
        <v>4158651</v>
      </c>
      <c r="Y92" s="45">
        <f t="shared" si="17"/>
        <v>501380189</v>
      </c>
      <c r="Z92" s="45"/>
      <c r="AA92"/>
    </row>
    <row r="93" spans="1:27" ht="14" x14ac:dyDescent="0.15">
      <c r="A93" s="335" t="s">
        <v>343</v>
      </c>
      <c r="B93" s="45">
        <v>846248</v>
      </c>
      <c r="C93" s="45">
        <v>120025964</v>
      </c>
      <c r="D93" s="45">
        <v>168676747</v>
      </c>
      <c r="E93" s="45"/>
      <c r="F93" s="45"/>
      <c r="G93" s="45">
        <v>791085</v>
      </c>
      <c r="H93" s="45">
        <v>174168</v>
      </c>
      <c r="I93" s="45">
        <v>3782251</v>
      </c>
      <c r="J93" s="45">
        <v>6669830</v>
      </c>
      <c r="K93" s="45"/>
      <c r="L93" s="45">
        <v>69369635</v>
      </c>
      <c r="M93" s="45">
        <v>723547</v>
      </c>
      <c r="N93" s="45">
        <v>38489</v>
      </c>
      <c r="O93" s="45">
        <v>456928</v>
      </c>
      <c r="P93" s="45"/>
      <c r="Q93" s="45">
        <v>95246110</v>
      </c>
      <c r="R93" s="45">
        <v>9468565</v>
      </c>
      <c r="S93" s="45">
        <v>2100</v>
      </c>
      <c r="T93" s="45">
        <v>14868682</v>
      </c>
      <c r="U93" s="45">
        <v>16768246</v>
      </c>
      <c r="V93" s="45">
        <v>6706193</v>
      </c>
      <c r="W93" s="45">
        <v>54068234</v>
      </c>
      <c r="X93" s="45">
        <v>1599327</v>
      </c>
      <c r="Y93" s="45">
        <f t="shared" si="17"/>
        <v>570282349</v>
      </c>
      <c r="Z93" s="45"/>
      <c r="AA93" s="10"/>
    </row>
    <row r="94" spans="1:27" ht="14" x14ac:dyDescent="0.15">
      <c r="A94" s="266" t="s">
        <v>344</v>
      </c>
      <c r="B94" s="45">
        <v>673608</v>
      </c>
      <c r="C94" s="45">
        <v>120930572</v>
      </c>
      <c r="D94" s="45">
        <v>209906859</v>
      </c>
      <c r="E94" s="45"/>
      <c r="F94" s="45"/>
      <c r="G94" s="45">
        <v>4434948</v>
      </c>
      <c r="H94" s="45">
        <v>243034</v>
      </c>
      <c r="I94" s="45">
        <v>2819514</v>
      </c>
      <c r="J94" s="45">
        <v>7149823</v>
      </c>
      <c r="K94" s="45"/>
      <c r="L94" s="45">
        <v>109694914</v>
      </c>
      <c r="M94" s="45">
        <v>582294</v>
      </c>
      <c r="N94" s="45">
        <v>238073</v>
      </c>
      <c r="O94" s="45">
        <v>1228143</v>
      </c>
      <c r="P94" s="45"/>
      <c r="Q94" s="45">
        <v>135286498</v>
      </c>
      <c r="R94" s="45">
        <v>22029801</v>
      </c>
      <c r="S94" s="45">
        <v>5075</v>
      </c>
      <c r="T94" s="45">
        <v>16188209</v>
      </c>
      <c r="U94" s="45">
        <v>18293760</v>
      </c>
      <c r="V94" s="45">
        <v>5756697</v>
      </c>
      <c r="W94" s="45">
        <v>89251096</v>
      </c>
      <c r="X94" s="45">
        <v>4687222</v>
      </c>
      <c r="Y94" s="45">
        <f t="shared" si="17"/>
        <v>749400140</v>
      </c>
      <c r="Z94" s="45"/>
    </row>
    <row r="95" spans="1:27" ht="14" x14ac:dyDescent="0.15">
      <c r="A95" s="266" t="s">
        <v>345</v>
      </c>
      <c r="B95" s="45">
        <v>1110146</v>
      </c>
      <c r="C95" s="45">
        <v>144293748</v>
      </c>
      <c r="D95" s="45">
        <v>283255958</v>
      </c>
      <c r="E95" s="45"/>
      <c r="F95" s="45"/>
      <c r="G95" s="45">
        <v>4498352</v>
      </c>
      <c r="H95" s="45">
        <v>860963</v>
      </c>
      <c r="I95" s="45">
        <v>2244423</v>
      </c>
      <c r="J95" s="45">
        <v>6294587</v>
      </c>
      <c r="K95" s="45">
        <v>6072320</v>
      </c>
      <c r="L95" s="45">
        <v>125100353</v>
      </c>
      <c r="M95" s="45">
        <v>646412</v>
      </c>
      <c r="N95" s="45">
        <v>275258</v>
      </c>
      <c r="O95" s="45">
        <v>1058462</v>
      </c>
      <c r="P95" s="45"/>
      <c r="Q95" s="45">
        <v>196137679</v>
      </c>
      <c r="R95" s="45">
        <v>52537312</v>
      </c>
      <c r="S95" s="45">
        <v>2395</v>
      </c>
      <c r="T95" s="45">
        <v>15190615</v>
      </c>
      <c r="U95" s="45">
        <v>27464272</v>
      </c>
      <c r="V95" s="45">
        <v>13607626</v>
      </c>
      <c r="W95" s="45">
        <v>71263045</v>
      </c>
      <c r="X95" s="45">
        <v>6392213</v>
      </c>
      <c r="Y95" s="45">
        <f t="shared" si="17"/>
        <v>958306139</v>
      </c>
      <c r="Z95" s="45"/>
    </row>
    <row r="96" spans="1:27" ht="14" x14ac:dyDescent="0.15">
      <c r="A96" s="266" t="s">
        <v>256</v>
      </c>
      <c r="B96" s="45">
        <v>2000860</v>
      </c>
      <c r="C96" s="45">
        <v>172036391</v>
      </c>
      <c r="D96" s="45">
        <v>405060654</v>
      </c>
      <c r="E96" s="45"/>
      <c r="F96" s="45"/>
      <c r="G96" s="45">
        <v>6384325</v>
      </c>
      <c r="H96" s="45">
        <v>2224693</v>
      </c>
      <c r="I96" s="45">
        <v>2867869</v>
      </c>
      <c r="J96" s="45">
        <v>4684400</v>
      </c>
      <c r="K96" s="45">
        <v>6166315</v>
      </c>
      <c r="L96" s="45">
        <v>160358375</v>
      </c>
      <c r="M96" s="45">
        <v>1164862</v>
      </c>
      <c r="N96" s="45">
        <v>602391</v>
      </c>
      <c r="O96" s="45">
        <v>1150818</v>
      </c>
      <c r="P96" s="45"/>
      <c r="Q96" s="45">
        <v>360644547</v>
      </c>
      <c r="R96" s="45">
        <v>56975680</v>
      </c>
      <c r="S96" s="45">
        <v>3384</v>
      </c>
      <c r="T96" s="45">
        <v>13668302</v>
      </c>
      <c r="U96" s="45">
        <v>56956518</v>
      </c>
      <c r="V96" s="45">
        <v>13084823</v>
      </c>
      <c r="W96" s="45">
        <v>77176447</v>
      </c>
      <c r="X96" s="45">
        <v>7651738</v>
      </c>
      <c r="Y96" s="45">
        <f t="shared" si="17"/>
        <v>1350863392</v>
      </c>
      <c r="Z96" s="45"/>
    </row>
    <row r="97" spans="1:26" ht="14" x14ac:dyDescent="0.15">
      <c r="A97" s="464" t="s">
        <v>694</v>
      </c>
      <c r="B97" s="45">
        <v>5180425</v>
      </c>
      <c r="C97" s="45">
        <v>316508622</v>
      </c>
      <c r="D97" s="45">
        <v>409163992</v>
      </c>
      <c r="E97" s="45"/>
      <c r="F97" s="45"/>
      <c r="G97" s="45">
        <v>3932989</v>
      </c>
      <c r="H97" s="45">
        <v>2087548</v>
      </c>
      <c r="I97" s="45">
        <v>2880298</v>
      </c>
      <c r="J97" s="45">
        <v>5493505</v>
      </c>
      <c r="K97" s="45">
        <v>8022511</v>
      </c>
      <c r="L97" s="45">
        <v>172257331</v>
      </c>
      <c r="M97" s="45">
        <v>906864</v>
      </c>
      <c r="N97" s="45">
        <v>655668</v>
      </c>
      <c r="O97" s="45">
        <v>771113</v>
      </c>
      <c r="P97" s="45"/>
      <c r="Q97" s="45">
        <v>230713118</v>
      </c>
      <c r="R97" s="45">
        <v>67062143</v>
      </c>
      <c r="S97" s="45">
        <v>3619</v>
      </c>
      <c r="T97" s="45">
        <v>15119670</v>
      </c>
      <c r="U97" s="45">
        <v>65432243</v>
      </c>
      <c r="V97" s="45">
        <v>31550469</v>
      </c>
      <c r="W97" s="45">
        <v>93017982</v>
      </c>
      <c r="X97" s="45">
        <v>5787392</v>
      </c>
      <c r="Y97" s="45">
        <f>SUM(B97:X97)</f>
        <v>1436547502</v>
      </c>
      <c r="Z97" s="45"/>
    </row>
    <row r="98" spans="1:26" ht="14" x14ac:dyDescent="0.15">
      <c r="A98" s="464" t="s">
        <v>780</v>
      </c>
      <c r="B98" s="45">
        <v>6667925</v>
      </c>
      <c r="C98" s="45">
        <v>384034918</v>
      </c>
      <c r="D98" s="45">
        <v>257503303</v>
      </c>
      <c r="E98" s="45"/>
      <c r="F98" s="45"/>
      <c r="G98" s="45">
        <v>6870180</v>
      </c>
      <c r="H98" s="45">
        <v>3350632</v>
      </c>
      <c r="I98" s="45">
        <v>8935308</v>
      </c>
      <c r="J98" s="45">
        <v>9619478</v>
      </c>
      <c r="K98" s="45">
        <v>9132054</v>
      </c>
      <c r="L98" s="45">
        <v>206674374</v>
      </c>
      <c r="M98" s="45">
        <v>538174</v>
      </c>
      <c r="N98" s="45">
        <v>445880</v>
      </c>
      <c r="O98" s="45">
        <v>527709</v>
      </c>
      <c r="P98" s="45"/>
      <c r="Q98" s="45">
        <v>107761906</v>
      </c>
      <c r="R98" s="45">
        <v>78855309</v>
      </c>
      <c r="S98" s="45">
        <v>1404</v>
      </c>
      <c r="T98" s="45">
        <v>23416166</v>
      </c>
      <c r="U98" s="45">
        <v>47917738</v>
      </c>
      <c r="V98" s="45">
        <v>26890238</v>
      </c>
      <c r="W98" s="45">
        <v>87788123</v>
      </c>
      <c r="X98" s="45">
        <v>3555455</v>
      </c>
      <c r="Y98" s="45">
        <f>SUM(B98:X98)</f>
        <v>1270486274</v>
      </c>
      <c r="Z98" s="45"/>
    </row>
    <row r="99" spans="1:26" ht="14" x14ac:dyDescent="0.15">
      <c r="A99" s="464" t="s">
        <v>831</v>
      </c>
      <c r="B99" s="45">
        <v>11235903</v>
      </c>
      <c r="C99" s="45">
        <v>348314922</v>
      </c>
      <c r="D99" s="45">
        <v>297731084</v>
      </c>
      <c r="E99" s="45"/>
      <c r="F99" s="45"/>
      <c r="G99" s="45">
        <v>7114441</v>
      </c>
      <c r="H99" s="45">
        <v>668332</v>
      </c>
      <c r="I99" s="45">
        <v>6520568</v>
      </c>
      <c r="J99" s="45">
        <v>7126348</v>
      </c>
      <c r="K99" s="45">
        <v>12260087</v>
      </c>
      <c r="L99" s="45">
        <v>248221818</v>
      </c>
      <c r="M99" s="45">
        <v>640591</v>
      </c>
      <c r="N99" s="45">
        <v>521379</v>
      </c>
      <c r="O99" s="45"/>
      <c r="P99" s="45"/>
      <c r="Q99" s="45">
        <v>239952279</v>
      </c>
      <c r="R99" s="45">
        <v>134946449</v>
      </c>
      <c r="S99" s="45"/>
      <c r="T99" s="45">
        <v>22184976</v>
      </c>
      <c r="U99" s="45">
        <v>55382038</v>
      </c>
      <c r="V99" s="45">
        <v>34901304</v>
      </c>
      <c r="W99" s="45">
        <v>48444205</v>
      </c>
      <c r="X99" s="45">
        <v>897332</v>
      </c>
      <c r="Y99" s="45">
        <f>SUM(B99:X99)</f>
        <v>1477064056</v>
      </c>
      <c r="Z99" s="45"/>
    </row>
    <row r="100" spans="1:26" ht="14" x14ac:dyDescent="0.15">
      <c r="A100" s="464" t="s">
        <v>897</v>
      </c>
      <c r="B100" s="45">
        <v>31991156</v>
      </c>
      <c r="C100" s="45">
        <v>390720352</v>
      </c>
      <c r="D100" s="45">
        <v>408146511</v>
      </c>
      <c r="E100" s="45"/>
      <c r="F100" s="45"/>
      <c r="G100" s="45">
        <v>76927701</v>
      </c>
      <c r="H100" s="45">
        <v>1577324</v>
      </c>
      <c r="I100" s="45">
        <v>14424451</v>
      </c>
      <c r="J100" s="45">
        <v>5172579</v>
      </c>
      <c r="K100" s="45">
        <v>15403165</v>
      </c>
      <c r="L100" s="45">
        <v>275043268</v>
      </c>
      <c r="M100" s="45">
        <v>579522</v>
      </c>
      <c r="N100" s="45">
        <v>448394</v>
      </c>
      <c r="O100" s="45"/>
      <c r="P100" s="45"/>
      <c r="Q100" s="45">
        <v>371424720</v>
      </c>
      <c r="R100" s="45">
        <v>52302441</v>
      </c>
      <c r="S100" s="45"/>
      <c r="T100" s="45">
        <v>16558949</v>
      </c>
      <c r="U100" s="45">
        <v>38363185</v>
      </c>
      <c r="V100" s="45">
        <v>52227104</v>
      </c>
      <c r="W100" s="45">
        <v>68885911</v>
      </c>
      <c r="X100" s="45">
        <v>1387922</v>
      </c>
      <c r="Y100" s="45">
        <f>SUM(B100:X100)</f>
        <v>1821584655</v>
      </c>
      <c r="Z100" s="45">
        <v>90093599</v>
      </c>
    </row>
    <row r="101" spans="1:26" ht="14" x14ac:dyDescent="0.15">
      <c r="A101" s="122" t="s">
        <v>100</v>
      </c>
      <c r="B101" s="149">
        <f>SUM(B81:B100)</f>
        <v>61189349</v>
      </c>
      <c r="C101" s="149">
        <f t="shared" ref="C101:Y101" si="18">SUM(C81:C100)</f>
        <v>2198854077</v>
      </c>
      <c r="D101" s="149">
        <f t="shared" si="18"/>
        <v>2748811820</v>
      </c>
      <c r="E101" s="149">
        <f t="shared" si="18"/>
        <v>71825894</v>
      </c>
      <c r="F101" s="149">
        <f t="shared" si="18"/>
        <v>65901007</v>
      </c>
      <c r="G101" s="149">
        <f t="shared" si="18"/>
        <v>156612596</v>
      </c>
      <c r="H101" s="149">
        <f t="shared" si="18"/>
        <v>11320154</v>
      </c>
      <c r="I101" s="149">
        <f t="shared" si="18"/>
        <v>73659763</v>
      </c>
      <c r="J101" s="149">
        <f t="shared" si="18"/>
        <v>77611839</v>
      </c>
      <c r="K101" s="149">
        <f t="shared" si="18"/>
        <v>57056452</v>
      </c>
      <c r="L101" s="149">
        <f t="shared" si="18"/>
        <v>1606209662</v>
      </c>
      <c r="M101" s="149">
        <f t="shared" si="18"/>
        <v>5782266</v>
      </c>
      <c r="N101" s="149">
        <f t="shared" si="18"/>
        <v>3225532</v>
      </c>
      <c r="O101" s="149">
        <f t="shared" si="18"/>
        <v>5613140</v>
      </c>
      <c r="P101" s="149">
        <f t="shared" si="18"/>
        <v>2030444</v>
      </c>
      <c r="Q101" s="149">
        <f t="shared" si="18"/>
        <v>2045656532</v>
      </c>
      <c r="R101" s="149">
        <f t="shared" si="18"/>
        <v>527022906</v>
      </c>
      <c r="S101" s="149">
        <f t="shared" si="18"/>
        <v>19702</v>
      </c>
      <c r="T101" s="149">
        <f t="shared" si="18"/>
        <v>172614818</v>
      </c>
      <c r="U101" s="149">
        <f t="shared" si="18"/>
        <v>392819842</v>
      </c>
      <c r="V101" s="149">
        <f t="shared" si="18"/>
        <v>248624316</v>
      </c>
      <c r="W101" s="149">
        <f t="shared" si="18"/>
        <v>786180199</v>
      </c>
      <c r="X101" s="149">
        <f t="shared" si="18"/>
        <v>42194748</v>
      </c>
      <c r="Y101" s="149">
        <f t="shared" si="18"/>
        <v>11360837058</v>
      </c>
      <c r="Z101" s="149">
        <f>SUM(Z81:Z97)</f>
        <v>0</v>
      </c>
    </row>
    <row r="103" spans="1:26" x14ac:dyDescent="0.15">
      <c r="A103" s="25" t="s">
        <v>421</v>
      </c>
    </row>
    <row r="104" spans="1:26" x14ac:dyDescent="0.15">
      <c r="A104" s="25" t="s">
        <v>422</v>
      </c>
    </row>
    <row r="105" spans="1:26" x14ac:dyDescent="0.15">
      <c r="A105" s="392" t="s">
        <v>423</v>
      </c>
      <c r="O105">
        <f>SUM(B106:U106)</f>
        <v>0</v>
      </c>
    </row>
    <row r="106" spans="1:26" x14ac:dyDescent="0.15">
      <c r="A106" s="392" t="s">
        <v>424</v>
      </c>
    </row>
    <row r="108" spans="1:26" x14ac:dyDescent="0.15">
      <c r="I108" s="45"/>
    </row>
    <row r="109" spans="1:26" ht="42" customHeight="1" x14ac:dyDescent="0.15"/>
    <row r="113" spans="3:3" x14ac:dyDescent="0.15">
      <c r="C113"/>
    </row>
    <row r="114" spans="3:3" x14ac:dyDescent="0.15">
      <c r="C114"/>
    </row>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theme="0"/>
  </sheetPr>
  <dimension ref="A1:APY116"/>
  <sheetViews>
    <sheetView showZeros="0" topLeftCell="A14" zoomScaleNormal="100" workbookViewId="0">
      <selection activeCell="N72" sqref="N72"/>
    </sheetView>
  </sheetViews>
  <sheetFormatPr baseColWidth="10" defaultColWidth="8.83203125" defaultRowHeight="13" x14ac:dyDescent="0.15"/>
  <cols>
    <col min="1" max="1" width="14" customWidth="1"/>
    <col min="2" max="2" width="13.5" customWidth="1"/>
    <col min="3" max="3" width="13.5" style="217" customWidth="1"/>
    <col min="4" max="24" width="13.5" customWidth="1"/>
    <col min="25" max="25" width="14.6640625" customWidth="1"/>
  </cols>
  <sheetData>
    <row r="1" spans="1:17" ht="81.75" customHeight="1" x14ac:dyDescent="0.15">
      <c r="A1" s="904" t="s">
        <v>1041</v>
      </c>
      <c r="B1" s="905"/>
      <c r="C1" s="905"/>
      <c r="D1" s="905"/>
      <c r="E1" s="905"/>
      <c r="F1" s="905"/>
      <c r="G1" s="905"/>
      <c r="H1" s="905"/>
      <c r="I1" s="905"/>
      <c r="J1" s="905"/>
      <c r="K1" s="905"/>
      <c r="L1" s="905"/>
      <c r="M1" s="905"/>
      <c r="N1" s="905"/>
      <c r="O1" s="905"/>
      <c r="P1" s="446"/>
      <c r="Q1" s="446"/>
    </row>
    <row r="2" spans="1:17" x14ac:dyDescent="0.15">
      <c r="A2" s="292"/>
      <c r="B2" s="217"/>
      <c r="C2" s="293"/>
      <c r="D2" s="25"/>
      <c r="E2" s="25"/>
    </row>
    <row r="3" spans="1:17" x14ac:dyDescent="0.15">
      <c r="A3" s="292"/>
      <c r="B3" s="217"/>
      <c r="C3" s="293"/>
      <c r="D3" s="25"/>
      <c r="E3" s="25"/>
    </row>
    <row r="4" spans="1:17" x14ac:dyDescent="0.15">
      <c r="A4" s="292"/>
      <c r="B4" s="217"/>
      <c r="C4" s="293"/>
      <c r="D4" s="25"/>
      <c r="E4" s="25"/>
    </row>
    <row r="5" spans="1:17" x14ac:dyDescent="0.15">
      <c r="A5" s="292"/>
      <c r="B5" s="217"/>
      <c r="C5" s="293"/>
      <c r="D5" s="294"/>
    </row>
    <row r="6" spans="1:17" x14ac:dyDescent="0.15">
      <c r="A6" s="292"/>
      <c r="B6" s="217"/>
      <c r="C6" s="293"/>
      <c r="D6" s="294"/>
    </row>
    <row r="7" spans="1:17" x14ac:dyDescent="0.15">
      <c r="A7" s="292"/>
      <c r="B7" s="217"/>
      <c r="C7" s="293"/>
      <c r="D7" s="294"/>
    </row>
    <row r="8" spans="1:17" x14ac:dyDescent="0.15">
      <c r="A8" s="292"/>
      <c r="B8" s="217"/>
      <c r="C8" s="293"/>
      <c r="D8" s="294"/>
    </row>
    <row r="9" spans="1:17" x14ac:dyDescent="0.15">
      <c r="A9" s="292"/>
      <c r="B9" s="217"/>
      <c r="C9" s="293"/>
      <c r="D9" s="294"/>
    </row>
    <row r="10" spans="1:17" x14ac:dyDescent="0.15">
      <c r="A10" s="292"/>
      <c r="B10" s="217"/>
      <c r="C10" s="293"/>
      <c r="D10" s="294"/>
    </row>
    <row r="11" spans="1:17" x14ac:dyDescent="0.15">
      <c r="A11" s="292"/>
      <c r="B11" s="217"/>
      <c r="C11" s="293"/>
      <c r="D11" s="294"/>
    </row>
    <row r="12" spans="1:17" x14ac:dyDescent="0.15">
      <c r="A12" s="292"/>
      <c r="B12" s="217"/>
      <c r="C12" s="293"/>
      <c r="D12" s="294"/>
    </row>
    <row r="13" spans="1:17" x14ac:dyDescent="0.15">
      <c r="A13" s="292"/>
      <c r="B13" s="217"/>
      <c r="C13" s="293"/>
      <c r="D13" s="294"/>
    </row>
    <row r="14" spans="1:17" x14ac:dyDescent="0.15">
      <c r="A14" s="292"/>
      <c r="B14" s="217"/>
      <c r="C14" s="293"/>
      <c r="D14" s="294"/>
    </row>
    <row r="15" spans="1:17" x14ac:dyDescent="0.15">
      <c r="A15" s="292"/>
      <c r="B15" s="217"/>
      <c r="C15" s="293"/>
      <c r="D15" s="294"/>
    </row>
    <row r="16" spans="1:17" x14ac:dyDescent="0.15">
      <c r="A16" s="292"/>
      <c r="B16" s="217"/>
      <c r="C16" s="293"/>
      <c r="D16" s="294"/>
    </row>
    <row r="17" spans="1:4" x14ac:dyDescent="0.15">
      <c r="A17" s="292"/>
      <c r="B17" s="217"/>
      <c r="C17" s="293"/>
      <c r="D17" s="294"/>
    </row>
    <row r="18" spans="1:4" x14ac:dyDescent="0.15">
      <c r="A18" s="292"/>
      <c r="B18" s="217"/>
      <c r="C18" s="293"/>
      <c r="D18" s="294"/>
    </row>
    <row r="19" spans="1:4" x14ac:dyDescent="0.15">
      <c r="A19" s="292"/>
      <c r="B19" s="217"/>
      <c r="C19" s="293"/>
      <c r="D19" s="294"/>
    </row>
    <row r="20" spans="1:4" x14ac:dyDescent="0.15">
      <c r="A20" s="292"/>
      <c r="B20" s="217"/>
      <c r="C20" s="293"/>
      <c r="D20" s="294"/>
    </row>
    <row r="21" spans="1:4" x14ac:dyDescent="0.15">
      <c r="A21" s="292"/>
      <c r="B21" s="217"/>
      <c r="C21" s="293"/>
      <c r="D21" s="294"/>
    </row>
    <row r="22" spans="1:4" x14ac:dyDescent="0.15">
      <c r="A22" s="292"/>
      <c r="B22" s="217"/>
      <c r="C22" s="293"/>
      <c r="D22" s="294"/>
    </row>
    <row r="23" spans="1:4" x14ac:dyDescent="0.15">
      <c r="A23" s="292"/>
      <c r="B23" s="217"/>
      <c r="C23" s="293"/>
      <c r="D23" s="294"/>
    </row>
    <row r="24" spans="1:4" x14ac:dyDescent="0.15">
      <c r="A24" s="292"/>
      <c r="B24" s="217"/>
      <c r="C24" s="293"/>
      <c r="D24" s="294"/>
    </row>
    <row r="25" spans="1:4" x14ac:dyDescent="0.15">
      <c r="A25" s="292"/>
      <c r="B25" s="217"/>
      <c r="C25" s="293"/>
      <c r="D25" s="294"/>
    </row>
    <row r="26" spans="1:4" x14ac:dyDescent="0.15">
      <c r="A26" s="292"/>
      <c r="B26" s="217"/>
      <c r="C26" s="293"/>
      <c r="D26" s="294"/>
    </row>
    <row r="28" spans="1:4" x14ac:dyDescent="0.15">
      <c r="A28" t="s">
        <v>79</v>
      </c>
    </row>
    <row r="29" spans="1:4" ht="28" x14ac:dyDescent="0.15">
      <c r="A29" s="286" t="s">
        <v>425</v>
      </c>
      <c r="B29" s="344" t="s">
        <v>426</v>
      </c>
      <c r="C29" s="344" t="s">
        <v>427</v>
      </c>
    </row>
    <row r="30" spans="1:4" ht="13.5" customHeight="1" x14ac:dyDescent="0.15">
      <c r="A30" s="47" t="s">
        <v>331</v>
      </c>
      <c r="B30" s="44">
        <f t="shared" ref="B30:B46" si="0">N56</f>
        <v>38.817490234375001</v>
      </c>
      <c r="C30" s="44">
        <v>0</v>
      </c>
    </row>
    <row r="31" spans="1:4" ht="13.5" customHeight="1" x14ac:dyDescent="0.15">
      <c r="A31" s="47" t="s">
        <v>332</v>
      </c>
      <c r="B31" s="44">
        <f t="shared" si="0"/>
        <v>105.872431640625</v>
      </c>
      <c r="C31" s="44"/>
    </row>
    <row r="32" spans="1:4" ht="13.5" customHeight="1" x14ac:dyDescent="0.15">
      <c r="A32" s="47" t="s">
        <v>333</v>
      </c>
      <c r="B32" s="44">
        <f t="shared" si="0"/>
        <v>325.03173828125</v>
      </c>
      <c r="C32" s="44"/>
    </row>
    <row r="33" spans="1:4" ht="13.5" customHeight="1" x14ac:dyDescent="0.15">
      <c r="A33" s="47" t="s">
        <v>334</v>
      </c>
      <c r="B33" s="44">
        <f t="shared" si="0"/>
        <v>444.90183593749998</v>
      </c>
      <c r="C33" s="44"/>
    </row>
    <row r="34" spans="1:4" ht="13.5" customHeight="1" x14ac:dyDescent="0.15">
      <c r="A34" s="47" t="s">
        <v>335</v>
      </c>
      <c r="B34" s="44">
        <f t="shared" si="0"/>
        <v>702.68029449462892</v>
      </c>
      <c r="C34" s="44"/>
    </row>
    <row r="35" spans="1:4" ht="13.5" customHeight="1" x14ac:dyDescent="0.15">
      <c r="A35" s="47" t="s">
        <v>336</v>
      </c>
      <c r="B35" s="44">
        <f t="shared" si="0"/>
        <v>791.96839942932127</v>
      </c>
      <c r="C35" s="44"/>
    </row>
    <row r="36" spans="1:4" ht="13.5" customHeight="1" x14ac:dyDescent="0.15">
      <c r="A36" s="47" t="s">
        <v>337</v>
      </c>
      <c r="B36" s="44">
        <f t="shared" si="0"/>
        <v>1173.5003952026366</v>
      </c>
      <c r="C36" s="44"/>
    </row>
    <row r="37" spans="1:4" ht="13.5" customHeight="1" x14ac:dyDescent="0.15">
      <c r="A37" s="47" t="s">
        <v>338</v>
      </c>
      <c r="B37" s="44">
        <f t="shared" si="0"/>
        <v>1544.5308756256104</v>
      </c>
      <c r="C37" s="44"/>
    </row>
    <row r="38" spans="1:4" ht="13.5" customHeight="1" x14ac:dyDescent="0.15">
      <c r="A38" s="47" t="s">
        <v>339</v>
      </c>
      <c r="B38" s="44">
        <f t="shared" si="0"/>
        <v>1964.4750844573973</v>
      </c>
      <c r="C38" s="44"/>
    </row>
    <row r="39" spans="1:4" x14ac:dyDescent="0.15">
      <c r="A39" s="264" t="s">
        <v>340</v>
      </c>
      <c r="B39" s="44">
        <f t="shared" si="0"/>
        <v>2429.2111342678063</v>
      </c>
      <c r="C39" s="44"/>
    </row>
    <row r="40" spans="1:4" x14ac:dyDescent="0.15">
      <c r="A40" s="264" t="s">
        <v>341</v>
      </c>
      <c r="B40" s="44">
        <f t="shared" si="0"/>
        <v>3629.3353515624999</v>
      </c>
      <c r="C40" s="44">
        <v>239.357451171875</v>
      </c>
    </row>
    <row r="41" spans="1:4" ht="14" x14ac:dyDescent="0.15">
      <c r="A41" s="335" t="s">
        <v>342</v>
      </c>
      <c r="B41" s="116">
        <f t="shared" si="0"/>
        <v>4729.7036230468748</v>
      </c>
      <c r="C41" s="44">
        <v>475.84899414062494</v>
      </c>
    </row>
    <row r="42" spans="1:4" ht="14" x14ac:dyDescent="0.15">
      <c r="A42" s="335" t="s">
        <v>343</v>
      </c>
      <c r="B42" s="116">
        <f t="shared" si="0"/>
        <v>5407.3130107421875</v>
      </c>
      <c r="C42" s="44">
        <v>833.81921875</v>
      </c>
    </row>
    <row r="43" spans="1:4" ht="14" x14ac:dyDescent="0.15">
      <c r="A43" s="266" t="s">
        <v>344</v>
      </c>
      <c r="B43" s="116">
        <f t="shared" si="0"/>
        <v>7173.7329003906243</v>
      </c>
      <c r="C43" s="44">
        <v>856.63578125000004</v>
      </c>
    </row>
    <row r="44" spans="1:4" ht="14" x14ac:dyDescent="0.15">
      <c r="A44" s="266" t="s">
        <v>345</v>
      </c>
      <c r="B44" s="116">
        <f t="shared" si="0"/>
        <v>9280.6739160156285</v>
      </c>
      <c r="C44" s="44">
        <v>891.62641206054695</v>
      </c>
      <c r="D44" s="42"/>
    </row>
    <row r="45" spans="1:4" ht="14" x14ac:dyDescent="0.15">
      <c r="A45" s="266" t="s">
        <v>256</v>
      </c>
      <c r="B45" s="116">
        <f t="shared" si="0"/>
        <v>10946.921449533571</v>
      </c>
      <c r="C45" s="44">
        <f>O71</f>
        <v>786.36682507619889</v>
      </c>
      <c r="D45" s="42"/>
    </row>
    <row r="46" spans="1:4" ht="14" x14ac:dyDescent="0.15">
      <c r="A46" s="464" t="s">
        <v>694</v>
      </c>
      <c r="B46" s="116">
        <f t="shared" si="0"/>
        <v>13886.821953452594</v>
      </c>
      <c r="C46" s="44">
        <f>O72</f>
        <v>763.04763924963061</v>
      </c>
      <c r="D46" s="42">
        <f>SUM(B46:C46)/366</f>
        <v>40.026966100279303</v>
      </c>
    </row>
    <row r="47" spans="1:4" ht="14" x14ac:dyDescent="0.15">
      <c r="A47" s="464" t="s">
        <v>780</v>
      </c>
      <c r="B47" s="116">
        <f>N73</f>
        <v>18508.159149716244</v>
      </c>
      <c r="C47" s="44">
        <f>O73</f>
        <v>889.13361675249939</v>
      </c>
      <c r="D47" s="42">
        <f>SUM(B47:C47)/365</f>
        <v>53.143267853339026</v>
      </c>
    </row>
    <row r="48" spans="1:4" ht="14" x14ac:dyDescent="0.15">
      <c r="A48" s="464" t="s">
        <v>831</v>
      </c>
      <c r="B48" s="116">
        <f>N74</f>
        <v>23501.881006145795</v>
      </c>
      <c r="C48" s="44">
        <f>O74</f>
        <v>874.06199730241701</v>
      </c>
      <c r="D48" s="42">
        <f>SUM(B48:C48)/365</f>
        <v>66.78340548889922</v>
      </c>
    </row>
    <row r="49" spans="1:1117" ht="14" x14ac:dyDescent="0.15">
      <c r="A49" s="464" t="s">
        <v>897</v>
      </c>
      <c r="B49" s="116">
        <f>N75</f>
        <v>36676.67814750773</v>
      </c>
      <c r="C49" s="44">
        <f>O75</f>
        <v>842.38937777741194</v>
      </c>
      <c r="D49" s="42">
        <f>SUM(B49:C49)/365</f>
        <v>102.79196582269903</v>
      </c>
    </row>
    <row r="50" spans="1:1117" ht="28" x14ac:dyDescent="0.15">
      <c r="A50" s="122" t="s">
        <v>97</v>
      </c>
      <c r="B50" s="116">
        <f>SUM(B30:B49)</f>
        <v>143262.21018768489</v>
      </c>
      <c r="C50" s="116">
        <f>SUM(C30:C49)</f>
        <v>7452.2873135312047</v>
      </c>
    </row>
    <row r="51" spans="1:1117" x14ac:dyDescent="0.15">
      <c r="D51">
        <f>D47*1024</f>
        <v>54418.706281819163</v>
      </c>
    </row>
    <row r="52" spans="1:1117" s="10" customFormat="1" x14ac:dyDescent="0.15">
      <c r="A52" s="295"/>
      <c r="B52"/>
      <c r="C52" s="217"/>
      <c r="D52"/>
      <c r="E52"/>
      <c r="F52"/>
      <c r="G52"/>
      <c r="H52"/>
      <c r="I52"/>
      <c r="J52"/>
      <c r="K52"/>
      <c r="L52"/>
      <c r="M52"/>
      <c r="N52"/>
      <c r="O52"/>
      <c r="P52"/>
      <c r="Q52"/>
      <c r="R52"/>
      <c r="S52"/>
      <c r="T52"/>
      <c r="U52"/>
      <c r="V52"/>
      <c r="W52"/>
      <c r="X52"/>
      <c r="Y52"/>
      <c r="Z52"/>
      <c r="AA52"/>
      <c r="AB52"/>
      <c r="AC52"/>
      <c r="AD52"/>
      <c r="AE52"/>
      <c r="AF52"/>
      <c r="AG52"/>
      <c r="AH52"/>
      <c r="AI52"/>
      <c r="AJ52"/>
      <c r="AK52"/>
    </row>
    <row r="53" spans="1:1117" x14ac:dyDescent="0.15">
      <c r="Q53" s="443"/>
      <c r="Z53" s="10"/>
      <c r="AA53" s="10"/>
      <c r="AB53" s="10"/>
      <c r="AC53" s="10"/>
      <c r="AD53" s="10"/>
      <c r="AE53" s="10"/>
      <c r="AF53" s="10"/>
      <c r="AG53" s="10"/>
      <c r="AH53" s="10"/>
      <c r="AI53" s="10"/>
      <c r="AJ53" s="10"/>
      <c r="AK53" s="10"/>
    </row>
    <row r="54" spans="1:1117" x14ac:dyDescent="0.15">
      <c r="A54" t="s">
        <v>65</v>
      </c>
      <c r="C54"/>
      <c r="O54" s="10"/>
      <c r="P54" s="10"/>
      <c r="Q54" s="10"/>
      <c r="R54" s="113"/>
      <c r="S54" s="10"/>
      <c r="T54" s="10"/>
      <c r="U54" s="10"/>
      <c r="V54" s="10"/>
      <c r="W54" s="10"/>
      <c r="X54" s="10"/>
      <c r="Y54" s="10"/>
    </row>
    <row r="55" spans="1:1117" ht="51" x14ac:dyDescent="0.15">
      <c r="A55" s="765" t="s">
        <v>728</v>
      </c>
      <c r="B55" s="752" t="s">
        <v>52</v>
      </c>
      <c r="C55" s="752" t="s">
        <v>53</v>
      </c>
      <c r="D55" s="752" t="s">
        <v>54</v>
      </c>
      <c r="E55" s="752" t="s">
        <v>55</v>
      </c>
      <c r="F55" s="752" t="s">
        <v>56</v>
      </c>
      <c r="G55" s="765" t="s">
        <v>99</v>
      </c>
      <c r="H55" s="765" t="s">
        <v>952</v>
      </c>
      <c r="I55" s="765" t="s">
        <v>59</v>
      </c>
      <c r="J55" s="825" t="s">
        <v>646</v>
      </c>
      <c r="K55" s="765" t="s">
        <v>60</v>
      </c>
      <c r="L55" s="765" t="s">
        <v>96</v>
      </c>
      <c r="M55" s="765" t="s">
        <v>62</v>
      </c>
      <c r="N55" s="765" t="s">
        <v>63</v>
      </c>
      <c r="O55" s="765" t="s">
        <v>260</v>
      </c>
      <c r="S55" s="42"/>
    </row>
    <row r="56" spans="1:1117" ht="16" x14ac:dyDescent="0.2">
      <c r="A56" s="773" t="s">
        <v>331</v>
      </c>
      <c r="B56" s="831">
        <f t="shared" ref="B56:B72" si="1">(H80+I80+J80+K80)/1024</f>
        <v>6.3172656250000001</v>
      </c>
      <c r="C56" s="831">
        <f t="shared" ref="C56:D71" si="2">B80/1024</f>
        <v>5.2929687499999999E-3</v>
      </c>
      <c r="D56" s="831">
        <f t="shared" si="2"/>
        <v>0</v>
      </c>
      <c r="E56" s="831">
        <f t="shared" ref="E56:E72" si="3">(D80+E80+F80)/1024</f>
        <v>20.989853515625001</v>
      </c>
      <c r="F56" s="831">
        <f t="shared" ref="F56:F72" si="4">G80/1024</f>
        <v>0.631953125</v>
      </c>
      <c r="G56" s="831">
        <f t="shared" ref="G56:G72" si="5">(L80+M80+N80+O80+P80)/1024</f>
        <v>8.6935839843749996</v>
      </c>
      <c r="H56" s="831">
        <f>Q80/1024</f>
        <v>0</v>
      </c>
      <c r="I56" s="831">
        <f>(R80+S80+T80)/1024</f>
        <v>0.23598632812500001</v>
      </c>
      <c r="J56" s="831">
        <f t="shared" ref="J56:J72" si="6">U80/1024</f>
        <v>0</v>
      </c>
      <c r="K56" s="831">
        <f t="shared" ref="K56:K72" si="7">V80/1024</f>
        <v>1.0458984375000001E-2</v>
      </c>
      <c r="L56" s="831">
        <f t="shared" ref="L56:M71" si="8">W80/1024</f>
        <v>1.853076171875</v>
      </c>
      <c r="M56" s="831">
        <f t="shared" si="8"/>
        <v>8.0019531249999998E-2</v>
      </c>
      <c r="N56" s="831">
        <f>SUM(B56:M56)</f>
        <v>38.817490234375001</v>
      </c>
      <c r="O56" s="831"/>
      <c r="S56" s="42"/>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c r="AMG56" s="49"/>
      <c r="AMH56" s="49"/>
      <c r="AMI56" s="49"/>
      <c r="AMJ56" s="49"/>
      <c r="AMK56" s="49"/>
      <c r="AML56" s="49"/>
      <c r="AMM56" s="49"/>
      <c r="AMN56" s="49"/>
      <c r="AMO56" s="49"/>
      <c r="AMP56" s="49"/>
      <c r="AMQ56" s="49"/>
      <c r="AMR56" s="49"/>
      <c r="AMS56" s="49"/>
      <c r="AMT56" s="49"/>
      <c r="AMU56" s="49"/>
      <c r="AMV56" s="49"/>
      <c r="AMW56" s="49"/>
      <c r="AMX56" s="49"/>
      <c r="AMY56" s="49"/>
      <c r="AMZ56" s="49"/>
      <c r="ANA56" s="49"/>
      <c r="ANB56" s="49"/>
      <c r="ANC56" s="49"/>
      <c r="AND56" s="49"/>
      <c r="ANE56" s="49"/>
      <c r="ANF56" s="49"/>
      <c r="ANG56" s="49"/>
      <c r="ANH56" s="49"/>
      <c r="ANI56" s="49"/>
      <c r="ANJ56" s="49"/>
      <c r="ANK56" s="49"/>
      <c r="ANL56" s="49"/>
      <c r="ANM56" s="49"/>
      <c r="ANN56" s="49"/>
      <c r="ANO56" s="49"/>
      <c r="ANP56" s="49"/>
      <c r="ANQ56" s="49"/>
      <c r="ANR56" s="49"/>
      <c r="ANS56" s="49"/>
      <c r="ANT56" s="49"/>
      <c r="ANU56" s="49"/>
      <c r="ANV56" s="49"/>
      <c r="ANW56" s="49"/>
      <c r="ANX56" s="49"/>
      <c r="ANY56" s="49"/>
      <c r="ANZ56" s="49"/>
      <c r="AOA56" s="49"/>
      <c r="AOB56" s="49"/>
      <c r="AOC56" s="49"/>
      <c r="AOD56" s="49"/>
      <c r="AOE56" s="49"/>
      <c r="AOF56" s="49"/>
      <c r="AOG56" s="49"/>
      <c r="AOH56" s="49"/>
      <c r="AOI56" s="49"/>
      <c r="AOJ56" s="49"/>
      <c r="AOK56" s="49"/>
      <c r="AOL56" s="49"/>
      <c r="AOM56" s="49"/>
      <c r="AON56" s="49"/>
      <c r="AOO56" s="49"/>
      <c r="AOP56" s="49"/>
      <c r="AOQ56" s="49"/>
      <c r="AOR56" s="49"/>
      <c r="AOS56" s="49"/>
      <c r="AOT56" s="49"/>
      <c r="AOU56" s="49"/>
      <c r="AOV56" s="49"/>
      <c r="AOW56" s="49"/>
      <c r="AOX56" s="49"/>
      <c r="AOY56" s="49"/>
      <c r="AOZ56" s="49"/>
      <c r="APA56" s="49"/>
      <c r="APB56" s="49"/>
      <c r="APC56" s="49"/>
      <c r="APD56" s="49"/>
      <c r="APE56" s="49"/>
      <c r="APF56" s="49"/>
      <c r="APG56" s="49"/>
      <c r="APH56" s="49"/>
      <c r="API56" s="49"/>
      <c r="APJ56" s="49"/>
      <c r="APK56" s="49"/>
      <c r="APL56" s="49"/>
      <c r="APM56" s="49"/>
      <c r="APN56" s="49"/>
      <c r="APO56" s="49"/>
      <c r="APP56" s="49"/>
      <c r="APQ56" s="49"/>
      <c r="APR56" s="49"/>
      <c r="APS56" s="49"/>
      <c r="APT56" s="49"/>
      <c r="APU56" s="49"/>
      <c r="APV56" s="49"/>
      <c r="APW56" s="49"/>
      <c r="APX56" s="49"/>
      <c r="APY56" s="49"/>
    </row>
    <row r="57" spans="1:1117" ht="16" x14ac:dyDescent="0.2">
      <c r="A57" s="773" t="s">
        <v>332</v>
      </c>
      <c r="B57" s="831">
        <f t="shared" si="1"/>
        <v>30.381982421875001</v>
      </c>
      <c r="C57" s="831">
        <f t="shared" si="2"/>
        <v>0.13567382812500001</v>
      </c>
      <c r="D57" s="831">
        <f t="shared" si="2"/>
        <v>0</v>
      </c>
      <c r="E57" s="831">
        <f t="shared" si="3"/>
        <v>45.371953124999997</v>
      </c>
      <c r="F57" s="831">
        <f t="shared" si="4"/>
        <v>1.0003906250000001</v>
      </c>
      <c r="G57" s="831">
        <f t="shared" si="5"/>
        <v>25.714638671874997</v>
      </c>
      <c r="H57" s="831">
        <f t="shared" ref="H57:H72" si="9">Q81/1024</f>
        <v>0</v>
      </c>
      <c r="I57" s="831">
        <f t="shared" ref="I57:I72" si="10">(R81+S81+T81)/1024</f>
        <v>0.40013671875000001</v>
      </c>
      <c r="J57" s="831">
        <f t="shared" si="6"/>
        <v>0</v>
      </c>
      <c r="K57" s="831">
        <f t="shared" si="7"/>
        <v>2.0849609375000001E-2</v>
      </c>
      <c r="L57" s="831">
        <f t="shared" si="8"/>
        <v>2.729267578125</v>
      </c>
      <c r="M57" s="831">
        <f t="shared" si="8"/>
        <v>0.1175390625</v>
      </c>
      <c r="N57" s="831">
        <f t="shared" ref="N57:N69" si="11">SUM(B57:M57)</f>
        <v>105.872431640625</v>
      </c>
      <c r="O57" s="831"/>
      <c r="S57" s="42"/>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c r="AMG57" s="49"/>
      <c r="AMH57" s="49"/>
      <c r="AMI57" s="49"/>
      <c r="AMJ57" s="49"/>
      <c r="AMK57" s="49"/>
      <c r="AML57" s="49"/>
      <c r="AMM57" s="49"/>
      <c r="AMN57" s="49"/>
      <c r="AMO57" s="49"/>
      <c r="AMP57" s="49"/>
      <c r="AMQ57" s="49"/>
      <c r="AMR57" s="49"/>
      <c r="AMS57" s="49"/>
      <c r="AMT57" s="49"/>
      <c r="AMU57" s="49"/>
      <c r="AMV57" s="49"/>
      <c r="AMW57" s="49"/>
      <c r="AMX57" s="49"/>
      <c r="AMY57" s="49"/>
      <c r="AMZ57" s="49"/>
      <c r="ANA57" s="49"/>
      <c r="ANB57" s="49"/>
      <c r="ANC57" s="49"/>
      <c r="AND57" s="49"/>
      <c r="ANE57" s="49"/>
      <c r="ANF57" s="49"/>
      <c r="ANG57" s="49"/>
      <c r="ANH57" s="49"/>
      <c r="ANI57" s="49"/>
      <c r="ANJ57" s="49"/>
      <c r="ANK57" s="49"/>
      <c r="ANL57" s="49"/>
      <c r="ANM57" s="49"/>
      <c r="ANN57" s="49"/>
      <c r="ANO57" s="49"/>
      <c r="ANP57" s="49"/>
      <c r="ANQ57" s="49"/>
      <c r="ANR57" s="49"/>
      <c r="ANS57" s="49"/>
      <c r="ANT57" s="49"/>
      <c r="ANU57" s="49"/>
      <c r="ANV57" s="49"/>
      <c r="ANW57" s="49"/>
      <c r="ANX57" s="49"/>
      <c r="ANY57" s="49"/>
      <c r="ANZ57" s="49"/>
      <c r="AOA57" s="49"/>
      <c r="AOB57" s="49"/>
      <c r="AOC57" s="49"/>
      <c r="AOD57" s="49"/>
      <c r="AOE57" s="49"/>
      <c r="AOF57" s="49"/>
      <c r="AOG57" s="49"/>
      <c r="AOH57" s="49"/>
      <c r="AOI57" s="49"/>
      <c r="AOJ57" s="49"/>
      <c r="AOK57" s="49"/>
      <c r="AOL57" s="49"/>
      <c r="AOM57" s="49"/>
      <c r="AON57" s="49"/>
      <c r="AOO57" s="49"/>
      <c r="AOP57" s="49"/>
      <c r="AOQ57" s="49"/>
      <c r="AOR57" s="49"/>
      <c r="AOS57" s="49"/>
      <c r="AOT57" s="49"/>
      <c r="AOU57" s="49"/>
      <c r="AOV57" s="49"/>
      <c r="AOW57" s="49"/>
      <c r="AOX57" s="49"/>
      <c r="AOY57" s="49"/>
      <c r="AOZ57" s="49"/>
      <c r="APA57" s="49"/>
      <c r="APB57" s="49"/>
      <c r="APC57" s="49"/>
      <c r="APD57" s="49"/>
      <c r="APE57" s="49"/>
      <c r="APF57" s="49"/>
      <c r="APG57" s="49"/>
      <c r="APH57" s="49"/>
      <c r="API57" s="49"/>
      <c r="APJ57" s="49"/>
      <c r="APK57" s="49"/>
      <c r="APL57" s="49"/>
      <c r="APM57" s="49"/>
      <c r="APN57" s="49"/>
      <c r="APO57" s="49"/>
      <c r="APP57" s="49"/>
      <c r="APQ57" s="49"/>
      <c r="APR57" s="49"/>
      <c r="APS57" s="49"/>
      <c r="APT57" s="49"/>
      <c r="APU57" s="49"/>
      <c r="APV57" s="49"/>
      <c r="APW57" s="49"/>
      <c r="APX57" s="49"/>
      <c r="APY57" s="49"/>
    </row>
    <row r="58" spans="1:1117" ht="16" x14ac:dyDescent="0.2">
      <c r="A58" s="773" t="s">
        <v>333</v>
      </c>
      <c r="B58" s="831">
        <f t="shared" si="1"/>
        <v>62.533749999999998</v>
      </c>
      <c r="C58" s="831">
        <f t="shared" si="2"/>
        <v>4.8105468749999998E-2</v>
      </c>
      <c r="D58" s="831">
        <f t="shared" si="2"/>
        <v>0</v>
      </c>
      <c r="E58" s="831">
        <f t="shared" si="3"/>
        <v>82.972685546874999</v>
      </c>
      <c r="F58" s="831">
        <f t="shared" si="4"/>
        <v>1.2462792968750001</v>
      </c>
      <c r="G58" s="831">
        <f t="shared" si="5"/>
        <v>171.31546874999998</v>
      </c>
      <c r="H58" s="831">
        <f t="shared" si="9"/>
        <v>0</v>
      </c>
      <c r="I58" s="831">
        <f t="shared" si="10"/>
        <v>1.3582031250000002</v>
      </c>
      <c r="J58" s="831">
        <f t="shared" si="6"/>
        <v>0</v>
      </c>
      <c r="K58" s="831">
        <f t="shared" si="7"/>
        <v>0.46712890624999998</v>
      </c>
      <c r="L58" s="831">
        <f t="shared" si="8"/>
        <v>4.9204785156249997</v>
      </c>
      <c r="M58" s="831">
        <f t="shared" si="8"/>
        <v>0.16963867187500001</v>
      </c>
      <c r="N58" s="831">
        <f t="shared" si="11"/>
        <v>325.03173828125</v>
      </c>
      <c r="O58" s="831"/>
      <c r="S58" s="42"/>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row>
    <row r="59" spans="1:1117" ht="16" x14ac:dyDescent="0.2">
      <c r="A59" s="773" t="s">
        <v>334</v>
      </c>
      <c r="B59" s="831">
        <f t="shared" si="1"/>
        <v>107.8969921875</v>
      </c>
      <c r="C59" s="831">
        <f t="shared" si="2"/>
        <v>1.35962890625</v>
      </c>
      <c r="D59" s="831">
        <f t="shared" si="2"/>
        <v>0</v>
      </c>
      <c r="E59" s="831">
        <f t="shared" si="3"/>
        <v>185.01539062500001</v>
      </c>
      <c r="F59" s="831">
        <f t="shared" si="4"/>
        <v>6.4866796874999997</v>
      </c>
      <c r="G59" s="831">
        <f t="shared" si="5"/>
        <v>110.43490234375</v>
      </c>
      <c r="H59" s="831">
        <f t="shared" si="9"/>
        <v>0</v>
      </c>
      <c r="I59" s="831">
        <f t="shared" si="10"/>
        <v>4.1982421875</v>
      </c>
      <c r="J59" s="831">
        <f t="shared" si="6"/>
        <v>0</v>
      </c>
      <c r="K59" s="831">
        <f t="shared" si="7"/>
        <v>1.212646484375</v>
      </c>
      <c r="L59" s="831">
        <f t="shared" si="8"/>
        <v>28.077333984374999</v>
      </c>
      <c r="M59" s="831">
        <f t="shared" si="8"/>
        <v>0.22001953125000001</v>
      </c>
      <c r="N59" s="831">
        <f t="shared" si="11"/>
        <v>444.90183593749998</v>
      </c>
      <c r="O59" s="831"/>
      <c r="S59" s="42"/>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c r="AMG59" s="49"/>
      <c r="AMH59" s="49"/>
      <c r="AMI59" s="49"/>
      <c r="AMJ59" s="49"/>
      <c r="AMK59" s="49"/>
      <c r="AML59" s="49"/>
      <c r="AMM59" s="49"/>
      <c r="AMN59" s="49"/>
      <c r="AMO59" s="49"/>
      <c r="AMP59" s="49"/>
      <c r="AMQ59" s="49"/>
      <c r="AMR59" s="49"/>
      <c r="AMS59" s="49"/>
      <c r="AMT59" s="49"/>
      <c r="AMU59" s="49"/>
      <c r="AMV59" s="49"/>
      <c r="AMW59" s="49"/>
      <c r="AMX59" s="49"/>
      <c r="AMY59" s="49"/>
      <c r="AMZ59" s="49"/>
      <c r="ANA59" s="49"/>
      <c r="ANB59" s="49"/>
      <c r="ANC59" s="49"/>
      <c r="AND59" s="49"/>
      <c r="ANE59" s="49"/>
      <c r="ANF59" s="49"/>
      <c r="ANG59" s="49"/>
      <c r="ANH59" s="49"/>
      <c r="ANI59" s="49"/>
      <c r="ANJ59" s="49"/>
      <c r="ANK59" s="49"/>
      <c r="ANL59" s="49"/>
      <c r="ANM59" s="49"/>
      <c r="ANN59" s="49"/>
      <c r="ANO59" s="49"/>
      <c r="ANP59" s="49"/>
      <c r="ANQ59" s="49"/>
      <c r="ANR59" s="49"/>
      <c r="ANS59" s="49"/>
      <c r="ANT59" s="49"/>
      <c r="ANU59" s="49"/>
      <c r="ANV59" s="49"/>
      <c r="ANW59" s="49"/>
      <c r="ANX59" s="49"/>
      <c r="ANY59" s="49"/>
      <c r="ANZ59" s="49"/>
      <c r="AOA59" s="49"/>
      <c r="AOB59" s="49"/>
      <c r="AOC59" s="49"/>
      <c r="AOD59" s="49"/>
      <c r="AOE59" s="49"/>
      <c r="AOF59" s="49"/>
      <c r="AOG59" s="49"/>
      <c r="AOH59" s="49"/>
      <c r="AOI59" s="49"/>
      <c r="AOJ59" s="49"/>
      <c r="AOK59" s="49"/>
      <c r="AOL59" s="49"/>
      <c r="AOM59" s="49"/>
      <c r="AON59" s="49"/>
      <c r="AOO59" s="49"/>
      <c r="AOP59" s="49"/>
      <c r="AOQ59" s="49"/>
      <c r="AOR59" s="49"/>
      <c r="AOS59" s="49"/>
      <c r="AOT59" s="49"/>
      <c r="AOU59" s="49"/>
      <c r="AOV59" s="49"/>
      <c r="AOW59" s="49"/>
      <c r="AOX59" s="49"/>
      <c r="AOY59" s="49"/>
      <c r="AOZ59" s="49"/>
      <c r="APA59" s="49"/>
      <c r="APB59" s="49"/>
      <c r="APC59" s="49"/>
      <c r="APD59" s="49"/>
      <c r="APE59" s="49"/>
      <c r="APF59" s="49"/>
      <c r="APG59" s="49"/>
      <c r="APH59" s="49"/>
      <c r="API59" s="49"/>
      <c r="APJ59" s="49"/>
      <c r="APK59" s="49"/>
      <c r="APL59" s="49"/>
      <c r="APM59" s="49"/>
      <c r="APN59" s="49"/>
      <c r="APO59" s="49"/>
      <c r="APP59" s="49"/>
      <c r="APQ59" s="49"/>
      <c r="APR59" s="49"/>
      <c r="APS59" s="49"/>
      <c r="APT59" s="49"/>
      <c r="APU59" s="49"/>
      <c r="APV59" s="49"/>
      <c r="APW59" s="49"/>
      <c r="APX59" s="49"/>
      <c r="APY59" s="49"/>
    </row>
    <row r="60" spans="1:1117" ht="16" x14ac:dyDescent="0.2">
      <c r="A60" s="773" t="s">
        <v>335</v>
      </c>
      <c r="B60" s="831">
        <f t="shared" si="1"/>
        <v>147.00599609375001</v>
      </c>
      <c r="C60" s="831">
        <f t="shared" si="2"/>
        <v>2.350791015625</v>
      </c>
      <c r="D60" s="831">
        <f t="shared" si="2"/>
        <v>0</v>
      </c>
      <c r="E60" s="831">
        <f t="shared" si="3"/>
        <v>278.12639648437499</v>
      </c>
      <c r="F60" s="831">
        <f t="shared" si="4"/>
        <v>7.6999804687499998</v>
      </c>
      <c r="G60" s="831">
        <f t="shared" si="5"/>
        <v>209.817412109375</v>
      </c>
      <c r="H60" s="831">
        <f t="shared" si="9"/>
        <v>0</v>
      </c>
      <c r="I60" s="831">
        <f t="shared" si="10"/>
        <v>15.913281250000001</v>
      </c>
      <c r="J60" s="831">
        <f t="shared" si="6"/>
        <v>2.8958511352539062</v>
      </c>
      <c r="K60" s="831">
        <f t="shared" si="7"/>
        <v>1.2292578125</v>
      </c>
      <c r="L60" s="831">
        <f t="shared" si="8"/>
        <v>37.485546874999997</v>
      </c>
      <c r="M60" s="831">
        <f t="shared" si="8"/>
        <v>0.15578125000000001</v>
      </c>
      <c r="N60" s="831">
        <f t="shared" si="11"/>
        <v>702.68029449462892</v>
      </c>
      <c r="O60" s="831"/>
      <c r="S60" s="42"/>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c r="AMG60" s="49"/>
      <c r="AMH60" s="49"/>
      <c r="AMI60" s="49"/>
      <c r="AMJ60" s="49"/>
      <c r="AMK60" s="49"/>
      <c r="AML60" s="49"/>
      <c r="AMM60" s="49"/>
      <c r="AMN60" s="49"/>
      <c r="AMO60" s="49"/>
      <c r="AMP60" s="49"/>
      <c r="AMQ60" s="49"/>
      <c r="AMR60" s="49"/>
      <c r="AMS60" s="49"/>
      <c r="AMT60" s="49"/>
      <c r="AMU60" s="49"/>
      <c r="AMV60" s="49"/>
      <c r="AMW60" s="49"/>
      <c r="AMX60" s="49"/>
      <c r="AMY60" s="49"/>
      <c r="AMZ60" s="49"/>
      <c r="ANA60" s="49"/>
      <c r="ANB60" s="49"/>
      <c r="ANC60" s="49"/>
      <c r="AND60" s="49"/>
      <c r="ANE60" s="49"/>
      <c r="ANF60" s="49"/>
      <c r="ANG60" s="49"/>
      <c r="ANH60" s="49"/>
      <c r="ANI60" s="49"/>
      <c r="ANJ60" s="49"/>
      <c r="ANK60" s="49"/>
      <c r="ANL60" s="49"/>
      <c r="ANM60" s="49"/>
      <c r="ANN60" s="49"/>
      <c r="ANO60" s="49"/>
      <c r="ANP60" s="49"/>
      <c r="ANQ60" s="49"/>
      <c r="ANR60" s="49"/>
      <c r="ANS60" s="49"/>
      <c r="ANT60" s="49"/>
      <c r="ANU60" s="49"/>
      <c r="ANV60" s="49"/>
      <c r="ANW60" s="49"/>
      <c r="ANX60" s="49"/>
      <c r="ANY60" s="49"/>
      <c r="ANZ60" s="49"/>
      <c r="AOA60" s="49"/>
      <c r="AOB60" s="49"/>
      <c r="AOC60" s="49"/>
      <c r="AOD60" s="49"/>
      <c r="AOE60" s="49"/>
      <c r="AOF60" s="49"/>
      <c r="AOG60" s="49"/>
      <c r="AOH60" s="49"/>
      <c r="AOI60" s="49"/>
      <c r="AOJ60" s="49"/>
      <c r="AOK60" s="49"/>
      <c r="AOL60" s="49"/>
      <c r="AOM60" s="49"/>
      <c r="AON60" s="49"/>
      <c r="AOO60" s="49"/>
      <c r="AOP60" s="49"/>
      <c r="AOQ60" s="49"/>
      <c r="AOR60" s="49"/>
      <c r="AOS60" s="49"/>
      <c r="AOT60" s="49"/>
      <c r="AOU60" s="49"/>
      <c r="AOV60" s="49"/>
      <c r="AOW60" s="49"/>
      <c r="AOX60" s="49"/>
      <c r="AOY60" s="49"/>
      <c r="AOZ60" s="49"/>
      <c r="APA60" s="49"/>
      <c r="APB60" s="49"/>
      <c r="APC60" s="49"/>
      <c r="APD60" s="49"/>
      <c r="APE60" s="49"/>
      <c r="APF60" s="49"/>
      <c r="APG60" s="49"/>
      <c r="APH60" s="49"/>
      <c r="API60" s="49"/>
      <c r="APJ60" s="49"/>
      <c r="APK60" s="49"/>
      <c r="APL60" s="49"/>
      <c r="APM60" s="49"/>
      <c r="APN60" s="49"/>
      <c r="APO60" s="49"/>
      <c r="APP60" s="49"/>
      <c r="APQ60" s="49"/>
      <c r="APR60" s="49"/>
      <c r="APS60" s="49"/>
      <c r="APT60" s="49"/>
      <c r="APU60" s="49"/>
      <c r="APV60" s="49"/>
      <c r="APW60" s="49"/>
      <c r="APX60" s="49"/>
      <c r="APY60" s="49"/>
    </row>
    <row r="61" spans="1:1117" s="10" customFormat="1" ht="16" x14ac:dyDescent="0.2">
      <c r="A61" s="773" t="s">
        <v>336</v>
      </c>
      <c r="B61" s="831">
        <f t="shared" si="1"/>
        <v>127.368349609375</v>
      </c>
      <c r="C61" s="831">
        <f t="shared" si="2"/>
        <v>2.3142578125000002</v>
      </c>
      <c r="D61" s="831">
        <f t="shared" si="2"/>
        <v>0</v>
      </c>
      <c r="E61" s="831">
        <f t="shared" si="3"/>
        <v>361.22099609374999</v>
      </c>
      <c r="F61" s="831">
        <f t="shared" si="4"/>
        <v>7.5567480468749997</v>
      </c>
      <c r="G61" s="831">
        <f t="shared" si="5"/>
        <v>224.27232421874999</v>
      </c>
      <c r="H61" s="831">
        <f t="shared" si="9"/>
        <v>0</v>
      </c>
      <c r="I61" s="831">
        <f t="shared" si="10"/>
        <v>27.105429687499999</v>
      </c>
      <c r="J61" s="831">
        <f t="shared" si="6"/>
        <v>8.6921787261962891</v>
      </c>
      <c r="K61" s="831">
        <f t="shared" si="7"/>
        <v>1.89794921875</v>
      </c>
      <c r="L61" s="831">
        <f t="shared" si="8"/>
        <v>31.372324218749998</v>
      </c>
      <c r="M61" s="831">
        <f t="shared" si="8"/>
        <v>0.167841796875</v>
      </c>
      <c r="N61" s="831">
        <f t="shared" si="11"/>
        <v>791.96839942932127</v>
      </c>
      <c r="O61" s="831"/>
      <c r="P61"/>
      <c r="Q61"/>
      <c r="R61"/>
      <c r="S61" s="42"/>
      <c r="T61"/>
      <c r="U61"/>
      <c r="V61"/>
      <c r="W61"/>
      <c r="X61"/>
      <c r="Y61"/>
      <c r="Z61"/>
      <c r="AA61"/>
      <c r="AB61"/>
      <c r="AC61"/>
      <c r="AD61"/>
      <c r="AE61"/>
      <c r="AF61"/>
      <c r="AG61"/>
      <c r="AH61"/>
      <c r="AI61"/>
      <c r="AJ61" s="49"/>
      <c r="AK61" s="49"/>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row>
    <row r="62" spans="1:1117" ht="16" x14ac:dyDescent="0.2">
      <c r="A62" s="773" t="s">
        <v>337</v>
      </c>
      <c r="B62" s="831">
        <f t="shared" si="1"/>
        <v>204.69980468750001</v>
      </c>
      <c r="C62" s="831">
        <f t="shared" si="2"/>
        <v>1.8812011718749999</v>
      </c>
      <c r="D62" s="831">
        <f t="shared" si="2"/>
        <v>0</v>
      </c>
      <c r="E62" s="831">
        <f t="shared" si="3"/>
        <v>493.29072265624995</v>
      </c>
      <c r="F62" s="831">
        <f t="shared" si="4"/>
        <v>9.1041308593749992</v>
      </c>
      <c r="G62" s="831">
        <f t="shared" si="5"/>
        <v>328.99618164062503</v>
      </c>
      <c r="H62" s="831">
        <f t="shared" si="9"/>
        <v>18.479091796875</v>
      </c>
      <c r="I62" s="831">
        <f t="shared" si="10"/>
        <v>55.692490234375001</v>
      </c>
      <c r="J62" s="831">
        <f t="shared" si="6"/>
        <v>23.707084655761719</v>
      </c>
      <c r="K62" s="831">
        <f t="shared" si="7"/>
        <v>0.94814453124999998</v>
      </c>
      <c r="L62" s="831">
        <f t="shared" si="8"/>
        <v>36.545048828124997</v>
      </c>
      <c r="M62" s="831">
        <f t="shared" si="8"/>
        <v>0.156494140625</v>
      </c>
      <c r="N62" s="831">
        <f t="shared" si="11"/>
        <v>1173.5003952026366</v>
      </c>
      <c r="O62" s="831"/>
      <c r="S62" s="42"/>
      <c r="Z62" s="10"/>
      <c r="AA62" s="10"/>
      <c r="AB62" s="10"/>
      <c r="AC62" s="10"/>
      <c r="AD62" s="10"/>
      <c r="AE62" s="10"/>
      <c r="AF62" s="10"/>
      <c r="AG62" s="10"/>
      <c r="AH62" s="10"/>
      <c r="AI62" s="10"/>
      <c r="AJ62" s="104"/>
      <c r="AK62" s="104"/>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c r="NX62" s="49"/>
      <c r="NY62" s="49"/>
      <c r="NZ62" s="49"/>
      <c r="OA62" s="49"/>
      <c r="OB62" s="49"/>
      <c r="OC62" s="49"/>
      <c r="OD62" s="49"/>
      <c r="OE62" s="49"/>
      <c r="OF62" s="49"/>
      <c r="OG62" s="49"/>
      <c r="OH62" s="49"/>
      <c r="OI62" s="49"/>
      <c r="OJ62" s="49"/>
      <c r="OK62" s="49"/>
      <c r="OL62" s="49"/>
      <c r="OM62" s="49"/>
      <c r="ON62" s="49"/>
      <c r="OO62" s="49"/>
      <c r="OP62" s="49"/>
      <c r="OQ62" s="49"/>
      <c r="OR62" s="49"/>
      <c r="OS62" s="49"/>
      <c r="OT62" s="49"/>
      <c r="OU62" s="49"/>
      <c r="OV62" s="49"/>
      <c r="OW62" s="49"/>
      <c r="OX62" s="49"/>
      <c r="OY62" s="49"/>
      <c r="OZ62" s="49"/>
      <c r="PA62" s="49"/>
      <c r="PB62" s="49"/>
      <c r="PC62" s="49"/>
      <c r="PD62" s="49"/>
      <c r="PE62" s="49"/>
      <c r="PF62" s="49"/>
      <c r="PG62" s="49"/>
      <c r="PH62" s="49"/>
      <c r="PI62" s="49"/>
      <c r="PJ62" s="49"/>
      <c r="PK62" s="49"/>
      <c r="PL62" s="49"/>
      <c r="PM62" s="49"/>
      <c r="PN62" s="49"/>
      <c r="PO62" s="49"/>
      <c r="PP62" s="49"/>
      <c r="PQ62" s="49"/>
      <c r="PR62" s="49"/>
      <c r="PS62" s="49"/>
      <c r="PT62" s="49"/>
      <c r="PU62" s="49"/>
      <c r="PV62" s="49"/>
      <c r="PW62" s="49"/>
      <c r="PX62" s="49"/>
      <c r="PY62" s="49"/>
      <c r="PZ62" s="49"/>
      <c r="QA62" s="49"/>
      <c r="QB62" s="49"/>
      <c r="QC62" s="49"/>
      <c r="QD62" s="49"/>
      <c r="QE62" s="49"/>
      <c r="QF62" s="49"/>
      <c r="QG62" s="49"/>
      <c r="QH62" s="49"/>
      <c r="QI62" s="49"/>
      <c r="QJ62" s="49"/>
      <c r="QK62" s="49"/>
      <c r="QL62" s="49"/>
      <c r="QM62" s="49"/>
      <c r="QN62" s="49"/>
      <c r="QO62" s="49"/>
      <c r="QP62" s="49"/>
      <c r="QQ62" s="49"/>
      <c r="QR62" s="49"/>
      <c r="QS62" s="49"/>
      <c r="QT62" s="49"/>
      <c r="QU62" s="49"/>
      <c r="QV62" s="49"/>
      <c r="QW62" s="49"/>
      <c r="QX62" s="49"/>
      <c r="QY62" s="49"/>
      <c r="QZ62" s="49"/>
      <c r="RA62" s="49"/>
      <c r="RB62" s="49"/>
      <c r="RC62" s="49"/>
      <c r="RD62" s="49"/>
      <c r="RE62" s="49"/>
      <c r="RF62" s="49"/>
      <c r="RG62" s="49"/>
      <c r="RH62" s="49"/>
      <c r="RI62" s="49"/>
      <c r="RJ62" s="49"/>
      <c r="RK62" s="49"/>
      <c r="RL62" s="49"/>
      <c r="RM62" s="49"/>
      <c r="RN62" s="49"/>
      <c r="RO62" s="49"/>
      <c r="RP62" s="49"/>
      <c r="RQ62" s="49"/>
      <c r="RR62" s="49"/>
      <c r="RS62" s="49"/>
      <c r="RT62" s="49"/>
      <c r="RU62" s="49"/>
      <c r="RV62" s="49"/>
      <c r="RW62" s="49"/>
      <c r="RX62" s="49"/>
      <c r="RY62" s="49"/>
      <c r="RZ62" s="49"/>
      <c r="SA62" s="49"/>
      <c r="SB62" s="49"/>
      <c r="SC62" s="49"/>
      <c r="SD62" s="49"/>
      <c r="SE62" s="49"/>
      <c r="SF62" s="49"/>
      <c r="SG62" s="49"/>
      <c r="SH62" s="49"/>
      <c r="SI62" s="49"/>
      <c r="SJ62" s="49"/>
      <c r="SK62" s="49"/>
      <c r="SL62" s="49"/>
      <c r="SM62" s="49"/>
      <c r="SN62" s="49"/>
      <c r="SO62" s="49"/>
      <c r="SP62" s="49"/>
      <c r="SQ62" s="49"/>
      <c r="SR62" s="49"/>
      <c r="SS62" s="49"/>
      <c r="ST62" s="49"/>
      <c r="SU62" s="49"/>
      <c r="SV62" s="49"/>
      <c r="SW62" s="49"/>
      <c r="SX62" s="49"/>
      <c r="SY62" s="49"/>
      <c r="SZ62" s="49"/>
      <c r="TA62" s="49"/>
      <c r="TB62" s="49"/>
      <c r="TC62" s="49"/>
      <c r="TD62" s="49"/>
      <c r="TE62" s="49"/>
      <c r="TF62" s="49"/>
      <c r="TG62" s="49"/>
      <c r="TH62" s="49"/>
      <c r="TI62" s="49"/>
      <c r="TJ62" s="49"/>
      <c r="TK62" s="49"/>
      <c r="TL62" s="49"/>
      <c r="TM62" s="49"/>
      <c r="TN62" s="49"/>
      <c r="TO62" s="49"/>
      <c r="TP62" s="49"/>
      <c r="TQ62" s="49"/>
      <c r="TR62" s="49"/>
      <c r="TS62" s="49"/>
      <c r="TT62" s="49"/>
      <c r="TU62" s="49"/>
      <c r="TV62" s="49"/>
      <c r="TW62" s="49"/>
      <c r="TX62" s="49"/>
      <c r="TY62" s="49"/>
      <c r="TZ62" s="49"/>
      <c r="UA62" s="49"/>
      <c r="UB62" s="49"/>
      <c r="UC62" s="49"/>
      <c r="UD62" s="49"/>
      <c r="UE62" s="49"/>
      <c r="UF62" s="49"/>
      <c r="UG62" s="49"/>
      <c r="UH62" s="49"/>
      <c r="UI62" s="49"/>
      <c r="UJ62" s="49"/>
      <c r="UK62" s="49"/>
      <c r="UL62" s="49"/>
      <c r="UM62" s="49"/>
      <c r="UN62" s="49"/>
      <c r="UO62" s="49"/>
      <c r="UP62" s="49"/>
      <c r="UQ62" s="49"/>
      <c r="UR62" s="49"/>
      <c r="US62" s="49"/>
      <c r="UT62" s="49"/>
      <c r="UU62" s="49"/>
      <c r="UV62" s="49"/>
      <c r="UW62" s="49"/>
      <c r="UX62" s="49"/>
      <c r="UY62" s="49"/>
      <c r="UZ62" s="49"/>
      <c r="VA62" s="49"/>
      <c r="VB62" s="49"/>
      <c r="VC62" s="49"/>
      <c r="VD62" s="49"/>
      <c r="VE62" s="49"/>
      <c r="VF62" s="49"/>
      <c r="VG62" s="49"/>
      <c r="VH62" s="49"/>
      <c r="VI62" s="49"/>
      <c r="VJ62" s="49"/>
      <c r="VK62" s="49"/>
      <c r="VL62" s="49"/>
      <c r="VM62" s="49"/>
      <c r="VN62" s="49"/>
      <c r="VO62" s="49"/>
      <c r="VP62" s="49"/>
      <c r="VQ62" s="49"/>
      <c r="VR62" s="49"/>
      <c r="VS62" s="49"/>
      <c r="VT62" s="49"/>
      <c r="VU62" s="49"/>
      <c r="VV62" s="49"/>
      <c r="VW62" s="49"/>
      <c r="VX62" s="49"/>
      <c r="VY62" s="49"/>
      <c r="VZ62" s="49"/>
      <c r="WA62" s="49"/>
      <c r="WB62" s="49"/>
      <c r="WC62" s="49"/>
      <c r="WD62" s="49"/>
      <c r="WE62" s="49"/>
      <c r="WF62" s="49"/>
      <c r="WG62" s="49"/>
      <c r="WH62" s="49"/>
      <c r="WI62" s="49"/>
      <c r="WJ62" s="49"/>
      <c r="WK62" s="49"/>
      <c r="WL62" s="49"/>
      <c r="WM62" s="49"/>
      <c r="WN62" s="49"/>
      <c r="WO62" s="49"/>
      <c r="WP62" s="49"/>
      <c r="WQ62" s="49"/>
      <c r="WR62" s="49"/>
      <c r="WS62" s="49"/>
      <c r="WT62" s="49"/>
      <c r="WU62" s="49"/>
      <c r="WV62" s="49"/>
      <c r="WW62" s="49"/>
      <c r="WX62" s="49"/>
      <c r="WY62" s="49"/>
      <c r="WZ62" s="49"/>
      <c r="XA62" s="49"/>
      <c r="XB62" s="49"/>
      <c r="XC62" s="49"/>
      <c r="XD62" s="49"/>
      <c r="XE62" s="49"/>
      <c r="XF62" s="49"/>
      <c r="XG62" s="49"/>
      <c r="XH62" s="49"/>
      <c r="XI62" s="49"/>
      <c r="XJ62" s="49"/>
      <c r="XK62" s="49"/>
      <c r="XL62" s="49"/>
      <c r="XM62" s="49"/>
      <c r="XN62" s="49"/>
      <c r="XO62" s="49"/>
      <c r="XP62" s="49"/>
      <c r="XQ62" s="49"/>
      <c r="XR62" s="49"/>
      <c r="XS62" s="49"/>
      <c r="XT62" s="49"/>
      <c r="XU62" s="49"/>
      <c r="XV62" s="49"/>
      <c r="XW62" s="49"/>
      <c r="XX62" s="49"/>
      <c r="XY62" s="49"/>
      <c r="XZ62" s="49"/>
      <c r="YA62" s="49"/>
      <c r="YB62" s="49"/>
      <c r="YC62" s="49"/>
      <c r="YD62" s="49"/>
      <c r="YE62" s="49"/>
      <c r="YF62" s="49"/>
      <c r="YG62" s="49"/>
      <c r="YH62" s="49"/>
      <c r="YI62" s="49"/>
      <c r="YJ62" s="49"/>
      <c r="YK62" s="49"/>
      <c r="YL62" s="49"/>
      <c r="YM62" s="49"/>
      <c r="YN62" s="49"/>
      <c r="YO62" s="49"/>
      <c r="YP62" s="49"/>
      <c r="YQ62" s="49"/>
      <c r="YR62" s="49"/>
      <c r="YS62" s="49"/>
      <c r="YT62" s="49"/>
      <c r="YU62" s="49"/>
      <c r="YV62" s="49"/>
      <c r="YW62" s="49"/>
      <c r="YX62" s="49"/>
      <c r="YY62" s="49"/>
      <c r="YZ62" s="49"/>
      <c r="ZA62" s="49"/>
      <c r="ZB62" s="49"/>
      <c r="ZC62" s="49"/>
      <c r="ZD62" s="49"/>
      <c r="ZE62" s="49"/>
      <c r="ZF62" s="49"/>
      <c r="ZG62" s="49"/>
      <c r="ZH62" s="49"/>
      <c r="ZI62" s="49"/>
      <c r="ZJ62" s="49"/>
      <c r="ZK62" s="49"/>
      <c r="ZL62" s="49"/>
      <c r="ZM62" s="49"/>
      <c r="ZN62" s="49"/>
      <c r="ZO62" s="49"/>
      <c r="ZP62" s="49"/>
      <c r="ZQ62" s="49"/>
      <c r="ZR62" s="49"/>
      <c r="ZS62" s="49"/>
      <c r="ZT62" s="49"/>
      <c r="ZU62" s="49"/>
      <c r="ZV62" s="49"/>
      <c r="ZW62" s="49"/>
      <c r="ZX62" s="49"/>
      <c r="ZY62" s="49"/>
      <c r="ZZ62" s="49"/>
      <c r="AAA62" s="49"/>
      <c r="AAB62" s="49"/>
      <c r="AAC62" s="49"/>
      <c r="AAD62" s="49"/>
      <c r="AAE62" s="49"/>
      <c r="AAF62" s="49"/>
      <c r="AAG62" s="49"/>
      <c r="AAH62" s="49"/>
      <c r="AAI62" s="49"/>
      <c r="AAJ62" s="49"/>
      <c r="AAK62" s="49"/>
      <c r="AAL62" s="49"/>
      <c r="AAM62" s="49"/>
      <c r="AAN62" s="49"/>
      <c r="AAO62" s="49"/>
      <c r="AAP62" s="49"/>
      <c r="AAQ62" s="49"/>
      <c r="AAR62" s="49"/>
      <c r="AAS62" s="49"/>
      <c r="AAT62" s="49"/>
      <c r="AAU62" s="49"/>
      <c r="AAV62" s="49"/>
      <c r="AAW62" s="49"/>
      <c r="AAX62" s="49"/>
      <c r="AAY62" s="49"/>
      <c r="AAZ62" s="49"/>
      <c r="ABA62" s="49"/>
      <c r="ABB62" s="49"/>
      <c r="ABC62" s="49"/>
      <c r="ABD62" s="49"/>
      <c r="ABE62" s="49"/>
      <c r="ABF62" s="49"/>
      <c r="ABG62" s="49"/>
      <c r="ABH62" s="49"/>
      <c r="ABI62" s="49"/>
      <c r="ABJ62" s="49"/>
      <c r="ABK62" s="49"/>
      <c r="ABL62" s="49"/>
      <c r="ABM62" s="49"/>
      <c r="ABN62" s="49"/>
      <c r="ABO62" s="49"/>
      <c r="ABP62" s="49"/>
      <c r="ABQ62" s="49"/>
      <c r="ABR62" s="49"/>
      <c r="ABS62" s="49"/>
      <c r="ABT62" s="49"/>
      <c r="ABU62" s="49"/>
      <c r="ABV62" s="49"/>
      <c r="ABW62" s="49"/>
      <c r="ABX62" s="49"/>
      <c r="ABY62" s="49"/>
      <c r="ABZ62" s="49"/>
      <c r="ACA62" s="49"/>
      <c r="ACB62" s="49"/>
      <c r="ACC62" s="49"/>
      <c r="ACD62" s="49"/>
      <c r="ACE62" s="49"/>
      <c r="ACF62" s="49"/>
      <c r="ACG62" s="49"/>
      <c r="ACH62" s="49"/>
      <c r="ACI62" s="49"/>
      <c r="ACJ62" s="49"/>
      <c r="ACK62" s="49"/>
      <c r="ACL62" s="49"/>
      <c r="ACM62" s="49"/>
      <c r="ACN62" s="49"/>
      <c r="ACO62" s="49"/>
      <c r="ACP62" s="49"/>
      <c r="ACQ62" s="49"/>
      <c r="ACR62" s="49"/>
      <c r="ACS62" s="49"/>
      <c r="ACT62" s="49"/>
      <c r="ACU62" s="49"/>
      <c r="ACV62" s="49"/>
      <c r="ACW62" s="49"/>
      <c r="ACX62" s="49"/>
      <c r="ACY62" s="49"/>
      <c r="ACZ62" s="49"/>
      <c r="ADA62" s="49"/>
      <c r="ADB62" s="49"/>
      <c r="ADC62" s="49"/>
      <c r="ADD62" s="49"/>
      <c r="ADE62" s="49"/>
      <c r="ADF62" s="49"/>
      <c r="ADG62" s="49"/>
      <c r="ADH62" s="49"/>
      <c r="ADI62" s="49"/>
      <c r="ADJ62" s="49"/>
      <c r="ADK62" s="49"/>
      <c r="ADL62" s="49"/>
      <c r="ADM62" s="49"/>
      <c r="ADN62" s="49"/>
      <c r="ADO62" s="49"/>
      <c r="ADP62" s="49"/>
      <c r="ADQ62" s="49"/>
      <c r="ADR62" s="49"/>
      <c r="ADS62" s="49"/>
      <c r="ADT62" s="49"/>
      <c r="ADU62" s="49"/>
      <c r="ADV62" s="49"/>
      <c r="ADW62" s="49"/>
      <c r="ADX62" s="49"/>
      <c r="ADY62" s="49"/>
      <c r="ADZ62" s="49"/>
      <c r="AEA62" s="49"/>
      <c r="AEB62" s="49"/>
      <c r="AEC62" s="49"/>
      <c r="AED62" s="49"/>
      <c r="AEE62" s="49"/>
      <c r="AEF62" s="49"/>
      <c r="AEG62" s="49"/>
      <c r="AEH62" s="49"/>
      <c r="AEI62" s="49"/>
      <c r="AEJ62" s="49"/>
      <c r="AEK62" s="49"/>
      <c r="AEL62" s="49"/>
      <c r="AEM62" s="49"/>
      <c r="AEN62" s="49"/>
      <c r="AEO62" s="49"/>
      <c r="AEP62" s="49"/>
      <c r="AEQ62" s="49"/>
      <c r="AER62" s="49"/>
      <c r="AES62" s="49"/>
      <c r="AET62" s="49"/>
      <c r="AEU62" s="49"/>
      <c r="AEV62" s="49"/>
      <c r="AEW62" s="49"/>
      <c r="AEX62" s="49"/>
      <c r="AEY62" s="49"/>
      <c r="AEZ62" s="49"/>
      <c r="AFA62" s="49"/>
      <c r="AFB62" s="49"/>
      <c r="AFC62" s="49"/>
      <c r="AFD62" s="49"/>
      <c r="AFE62" s="49"/>
      <c r="AFF62" s="49"/>
      <c r="AFG62" s="49"/>
      <c r="AFH62" s="49"/>
      <c r="AFI62" s="49"/>
      <c r="AFJ62" s="49"/>
      <c r="AFK62" s="49"/>
      <c r="AFL62" s="49"/>
      <c r="AFM62" s="49"/>
      <c r="AFN62" s="49"/>
      <c r="AFO62" s="49"/>
      <c r="AFP62" s="49"/>
      <c r="AFQ62" s="49"/>
      <c r="AFR62" s="49"/>
      <c r="AFS62" s="49"/>
      <c r="AFT62" s="49"/>
      <c r="AFU62" s="49"/>
      <c r="AFV62" s="49"/>
      <c r="AFW62" s="49"/>
      <c r="AFX62" s="49"/>
      <c r="AFY62" s="49"/>
      <c r="AFZ62" s="49"/>
      <c r="AGA62" s="49"/>
      <c r="AGB62" s="49"/>
      <c r="AGC62" s="49"/>
      <c r="AGD62" s="49"/>
      <c r="AGE62" s="49"/>
      <c r="AGF62" s="49"/>
      <c r="AGG62" s="49"/>
      <c r="AGH62" s="49"/>
      <c r="AGI62" s="49"/>
      <c r="AGJ62" s="49"/>
      <c r="AGK62" s="49"/>
      <c r="AGL62" s="49"/>
      <c r="AGM62" s="49"/>
      <c r="AGN62" s="49"/>
      <c r="AGO62" s="49"/>
      <c r="AGP62" s="49"/>
      <c r="AGQ62" s="49"/>
      <c r="AGR62" s="49"/>
      <c r="AGS62" s="49"/>
      <c r="AGT62" s="49"/>
      <c r="AGU62" s="49"/>
      <c r="AGV62" s="49"/>
      <c r="AGW62" s="49"/>
      <c r="AGX62" s="49"/>
      <c r="AGY62" s="49"/>
      <c r="AGZ62" s="49"/>
      <c r="AHA62" s="49"/>
      <c r="AHB62" s="49"/>
      <c r="AHC62" s="49"/>
      <c r="AHD62" s="49"/>
      <c r="AHE62" s="49"/>
      <c r="AHF62" s="49"/>
      <c r="AHG62" s="49"/>
      <c r="AHH62" s="49"/>
      <c r="AHI62" s="49"/>
      <c r="AHJ62" s="49"/>
      <c r="AHK62" s="49"/>
      <c r="AHL62" s="49"/>
      <c r="AHM62" s="49"/>
      <c r="AHN62" s="49"/>
      <c r="AHO62" s="49"/>
      <c r="AHP62" s="49"/>
      <c r="AHQ62" s="49"/>
      <c r="AHR62" s="49"/>
      <c r="AHS62" s="49"/>
      <c r="AHT62" s="49"/>
      <c r="AHU62" s="49"/>
      <c r="AHV62" s="49"/>
      <c r="AHW62" s="49"/>
      <c r="AHX62" s="49"/>
      <c r="AHY62" s="49"/>
      <c r="AHZ62" s="49"/>
      <c r="AIA62" s="49"/>
      <c r="AIB62" s="49"/>
      <c r="AIC62" s="49"/>
      <c r="AID62" s="49"/>
      <c r="AIE62" s="49"/>
      <c r="AIF62" s="49"/>
      <c r="AIG62" s="49"/>
      <c r="AIH62" s="49"/>
      <c r="AII62" s="49"/>
      <c r="AIJ62" s="49"/>
      <c r="AIK62" s="49"/>
      <c r="AIL62" s="49"/>
      <c r="AIM62" s="49"/>
      <c r="AIN62" s="49"/>
      <c r="AIO62" s="49"/>
      <c r="AIP62" s="49"/>
      <c r="AIQ62" s="49"/>
      <c r="AIR62" s="49"/>
      <c r="AIS62" s="49"/>
      <c r="AIT62" s="49"/>
      <c r="AIU62" s="49"/>
      <c r="AIV62" s="49"/>
      <c r="AIW62" s="49"/>
      <c r="AIX62" s="49"/>
      <c r="AIY62" s="49"/>
      <c r="AIZ62" s="49"/>
      <c r="AJA62" s="49"/>
      <c r="AJB62" s="49"/>
      <c r="AJC62" s="49"/>
      <c r="AJD62" s="49"/>
      <c r="AJE62" s="49"/>
      <c r="AJF62" s="49"/>
      <c r="AJG62" s="49"/>
      <c r="AJH62" s="49"/>
      <c r="AJI62" s="49"/>
      <c r="AJJ62" s="49"/>
      <c r="AJK62" s="49"/>
      <c r="AJL62" s="49"/>
      <c r="AJM62" s="49"/>
      <c r="AJN62" s="49"/>
      <c r="AJO62" s="49"/>
      <c r="AJP62" s="49"/>
      <c r="AJQ62" s="49"/>
      <c r="AJR62" s="49"/>
      <c r="AJS62" s="49"/>
      <c r="AJT62" s="49"/>
      <c r="AJU62" s="49"/>
      <c r="AJV62" s="49"/>
      <c r="AJW62" s="49"/>
      <c r="AJX62" s="49"/>
      <c r="AJY62" s="49"/>
      <c r="AJZ62" s="49"/>
      <c r="AKA62" s="49"/>
      <c r="AKB62" s="49"/>
      <c r="AKC62" s="49"/>
      <c r="AKD62" s="49"/>
      <c r="AKE62" s="49"/>
      <c r="AKF62" s="49"/>
      <c r="AKG62" s="49"/>
      <c r="AKH62" s="49"/>
      <c r="AKI62" s="49"/>
      <c r="AKJ62" s="49"/>
      <c r="AKK62" s="49"/>
      <c r="AKL62" s="49"/>
      <c r="AKM62" s="49"/>
      <c r="AKN62" s="49"/>
      <c r="AKO62" s="49"/>
      <c r="AKP62" s="49"/>
      <c r="AKQ62" s="49"/>
      <c r="AKR62" s="49"/>
      <c r="AKS62" s="49"/>
      <c r="AKT62" s="49"/>
      <c r="AKU62" s="49"/>
      <c r="AKV62" s="49"/>
      <c r="AKW62" s="49"/>
      <c r="AKX62" s="49"/>
      <c r="AKY62" s="49"/>
      <c r="AKZ62" s="49"/>
      <c r="ALA62" s="49"/>
      <c r="ALB62" s="49"/>
      <c r="ALC62" s="49"/>
      <c r="ALD62" s="49"/>
      <c r="ALE62" s="49"/>
      <c r="ALF62" s="49"/>
      <c r="ALG62" s="49"/>
      <c r="ALH62" s="49"/>
      <c r="ALI62" s="49"/>
      <c r="ALJ62" s="49"/>
      <c r="ALK62" s="49"/>
      <c r="ALL62" s="49"/>
      <c r="ALM62" s="49"/>
      <c r="ALN62" s="49"/>
      <c r="ALO62" s="49"/>
      <c r="ALP62" s="49"/>
      <c r="ALQ62" s="49"/>
      <c r="ALR62" s="49"/>
      <c r="ALS62" s="49"/>
      <c r="ALT62" s="49"/>
      <c r="ALU62" s="49"/>
      <c r="ALV62" s="49"/>
      <c r="ALW62" s="49"/>
      <c r="ALX62" s="49"/>
      <c r="ALY62" s="49"/>
      <c r="ALZ62" s="49"/>
      <c r="AMA62" s="49"/>
      <c r="AMB62" s="49"/>
      <c r="AMC62" s="49"/>
      <c r="AMD62" s="49"/>
      <c r="AME62" s="49"/>
      <c r="AMF62" s="49"/>
      <c r="AMG62" s="49"/>
      <c r="AMH62" s="49"/>
      <c r="AMI62" s="49"/>
      <c r="AMJ62" s="49"/>
      <c r="AMK62" s="49"/>
      <c r="AML62" s="49"/>
      <c r="AMM62" s="49"/>
      <c r="AMN62" s="49"/>
      <c r="AMO62" s="49"/>
      <c r="AMP62" s="49"/>
      <c r="AMQ62" s="49"/>
      <c r="AMR62" s="49"/>
      <c r="AMS62" s="49"/>
      <c r="AMT62" s="49"/>
      <c r="AMU62" s="49"/>
      <c r="AMV62" s="49"/>
      <c r="AMW62" s="49"/>
      <c r="AMX62" s="49"/>
      <c r="AMY62" s="49"/>
      <c r="AMZ62" s="49"/>
      <c r="ANA62" s="49"/>
      <c r="ANB62" s="49"/>
      <c r="ANC62" s="49"/>
      <c r="AND62" s="49"/>
      <c r="ANE62" s="49"/>
      <c r="ANF62" s="49"/>
      <c r="ANG62" s="49"/>
      <c r="ANH62" s="49"/>
      <c r="ANI62" s="49"/>
      <c r="ANJ62" s="49"/>
      <c r="ANK62" s="49"/>
      <c r="ANL62" s="49"/>
      <c r="ANM62" s="49"/>
      <c r="ANN62" s="49"/>
      <c r="ANO62" s="49"/>
      <c r="ANP62" s="49"/>
      <c r="ANQ62" s="49"/>
      <c r="ANR62" s="49"/>
      <c r="ANS62" s="49"/>
      <c r="ANT62" s="49"/>
      <c r="ANU62" s="49"/>
      <c r="ANV62" s="49"/>
      <c r="ANW62" s="49"/>
      <c r="ANX62" s="49"/>
      <c r="ANY62" s="49"/>
      <c r="ANZ62" s="49"/>
      <c r="AOA62" s="49"/>
      <c r="AOB62" s="49"/>
      <c r="AOC62" s="49"/>
      <c r="AOD62" s="49"/>
      <c r="AOE62" s="49"/>
      <c r="AOF62" s="49"/>
      <c r="AOG62" s="49"/>
      <c r="AOH62" s="49"/>
      <c r="AOI62" s="49"/>
      <c r="AOJ62" s="49"/>
      <c r="AOK62" s="49"/>
      <c r="AOL62" s="49"/>
      <c r="AOM62" s="49"/>
      <c r="AON62" s="49"/>
      <c r="AOO62" s="49"/>
      <c r="AOP62" s="49"/>
      <c r="AOQ62" s="49"/>
      <c r="AOR62" s="49"/>
      <c r="AOS62" s="49"/>
      <c r="AOT62" s="49"/>
      <c r="AOU62" s="49"/>
      <c r="AOV62" s="49"/>
      <c r="AOW62" s="49"/>
      <c r="AOX62" s="49"/>
      <c r="AOY62" s="49"/>
      <c r="AOZ62" s="49"/>
      <c r="APA62" s="49"/>
      <c r="APB62" s="49"/>
      <c r="APC62" s="49"/>
      <c r="APD62" s="49"/>
      <c r="APE62" s="49"/>
      <c r="APF62" s="49"/>
      <c r="APG62" s="49"/>
      <c r="APH62" s="49"/>
      <c r="API62" s="49"/>
      <c r="APJ62" s="49"/>
      <c r="APK62" s="49"/>
      <c r="APL62" s="49"/>
      <c r="APM62" s="49"/>
      <c r="APN62" s="49"/>
      <c r="APO62" s="49"/>
      <c r="APP62" s="49"/>
      <c r="APQ62" s="49"/>
      <c r="APR62" s="49"/>
      <c r="APS62" s="49"/>
      <c r="APT62" s="49"/>
      <c r="APU62" s="49"/>
      <c r="APV62" s="49"/>
      <c r="APW62" s="49"/>
      <c r="APX62" s="49"/>
      <c r="APY62" s="49"/>
    </row>
    <row r="63" spans="1:1117" ht="16" x14ac:dyDescent="0.2">
      <c r="A63" s="773" t="s">
        <v>338</v>
      </c>
      <c r="B63" s="831">
        <f t="shared" si="1"/>
        <v>225.239443359375</v>
      </c>
      <c r="C63" s="831">
        <f t="shared" si="2"/>
        <v>2.1581738281249998</v>
      </c>
      <c r="D63" s="831">
        <f t="shared" si="2"/>
        <v>0</v>
      </c>
      <c r="E63" s="831">
        <f t="shared" si="3"/>
        <v>192.64949218750002</v>
      </c>
      <c r="F63" s="831">
        <f t="shared" si="4"/>
        <v>8.0089160156249992</v>
      </c>
      <c r="G63" s="831">
        <f t="shared" si="5"/>
        <v>431.39848632812499</v>
      </c>
      <c r="H63" s="831">
        <f t="shared" si="9"/>
        <v>564.21239257812499</v>
      </c>
      <c r="I63" s="831">
        <f t="shared" si="10"/>
        <v>69.537167968749998</v>
      </c>
      <c r="J63" s="831">
        <f t="shared" si="6"/>
        <v>36.011285781860352</v>
      </c>
      <c r="K63" s="831">
        <f t="shared" si="7"/>
        <v>1.1746484374999999</v>
      </c>
      <c r="L63" s="831">
        <f t="shared" si="8"/>
        <v>14.05916015625</v>
      </c>
      <c r="M63" s="831">
        <f t="shared" si="8"/>
        <v>8.1708984375000002E-2</v>
      </c>
      <c r="N63" s="831">
        <f t="shared" si="11"/>
        <v>1544.5308756256104</v>
      </c>
      <c r="O63" s="831"/>
      <c r="P63" s="113"/>
      <c r="Q63" s="10"/>
      <c r="R63" s="10"/>
      <c r="S63" s="133"/>
      <c r="T63" s="10"/>
      <c r="U63" s="10"/>
      <c r="V63" s="10"/>
      <c r="W63" s="10"/>
      <c r="X63" s="10"/>
      <c r="Y63" s="10"/>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c r="NM63" s="49"/>
      <c r="NN63" s="49"/>
      <c r="NO63" s="49"/>
      <c r="NP63" s="49"/>
      <c r="NQ63" s="49"/>
      <c r="NR63" s="49"/>
      <c r="NS63" s="49"/>
      <c r="NT63" s="49"/>
      <c r="NU63" s="49"/>
      <c r="NV63" s="49"/>
      <c r="NW63" s="49"/>
      <c r="NX63" s="49"/>
      <c r="NY63" s="49"/>
      <c r="NZ63" s="49"/>
      <c r="OA63" s="49"/>
      <c r="OB63" s="49"/>
      <c r="OC63" s="49"/>
      <c r="OD63" s="49"/>
      <c r="OE63" s="49"/>
      <c r="OF63" s="49"/>
      <c r="OG63" s="49"/>
      <c r="OH63" s="49"/>
      <c r="OI63" s="49"/>
      <c r="OJ63" s="49"/>
      <c r="OK63" s="49"/>
      <c r="OL63" s="49"/>
      <c r="OM63" s="49"/>
      <c r="ON63" s="49"/>
      <c r="OO63" s="49"/>
      <c r="OP63" s="49"/>
      <c r="OQ63" s="49"/>
      <c r="OR63" s="49"/>
      <c r="OS63" s="49"/>
      <c r="OT63" s="49"/>
      <c r="OU63" s="49"/>
      <c r="OV63" s="49"/>
      <c r="OW63" s="49"/>
      <c r="OX63" s="49"/>
      <c r="OY63" s="49"/>
      <c r="OZ63" s="49"/>
      <c r="PA63" s="49"/>
      <c r="PB63" s="49"/>
      <c r="PC63" s="49"/>
      <c r="PD63" s="49"/>
      <c r="PE63" s="49"/>
      <c r="PF63" s="49"/>
      <c r="PG63" s="49"/>
      <c r="PH63" s="49"/>
      <c r="PI63" s="49"/>
      <c r="PJ63" s="49"/>
      <c r="PK63" s="49"/>
      <c r="PL63" s="49"/>
      <c r="PM63" s="49"/>
      <c r="PN63" s="49"/>
      <c r="PO63" s="49"/>
      <c r="PP63" s="49"/>
      <c r="PQ63" s="49"/>
      <c r="PR63" s="49"/>
      <c r="PS63" s="49"/>
      <c r="PT63" s="49"/>
      <c r="PU63" s="49"/>
      <c r="PV63" s="49"/>
      <c r="PW63" s="49"/>
      <c r="PX63" s="49"/>
      <c r="PY63" s="49"/>
      <c r="PZ63" s="49"/>
      <c r="QA63" s="49"/>
      <c r="QB63" s="49"/>
      <c r="QC63" s="49"/>
      <c r="QD63" s="49"/>
      <c r="QE63" s="49"/>
      <c r="QF63" s="49"/>
      <c r="QG63" s="49"/>
      <c r="QH63" s="49"/>
      <c r="QI63" s="49"/>
      <c r="QJ63" s="49"/>
      <c r="QK63" s="49"/>
      <c r="QL63" s="49"/>
      <c r="QM63" s="49"/>
      <c r="QN63" s="49"/>
      <c r="QO63" s="49"/>
      <c r="QP63" s="49"/>
      <c r="QQ63" s="49"/>
      <c r="QR63" s="49"/>
      <c r="QS63" s="49"/>
      <c r="QT63" s="49"/>
      <c r="QU63" s="49"/>
      <c r="QV63" s="49"/>
      <c r="QW63" s="49"/>
      <c r="QX63" s="49"/>
      <c r="QY63" s="49"/>
      <c r="QZ63" s="49"/>
      <c r="RA63" s="49"/>
      <c r="RB63" s="49"/>
      <c r="RC63" s="49"/>
      <c r="RD63" s="49"/>
      <c r="RE63" s="49"/>
      <c r="RF63" s="49"/>
      <c r="RG63" s="49"/>
      <c r="RH63" s="49"/>
      <c r="RI63" s="49"/>
      <c r="RJ63" s="49"/>
      <c r="RK63" s="49"/>
      <c r="RL63" s="49"/>
      <c r="RM63" s="49"/>
      <c r="RN63" s="49"/>
      <c r="RO63" s="49"/>
      <c r="RP63" s="49"/>
      <c r="RQ63" s="49"/>
      <c r="RR63" s="49"/>
      <c r="RS63" s="49"/>
      <c r="RT63" s="49"/>
      <c r="RU63" s="49"/>
      <c r="RV63" s="49"/>
      <c r="RW63" s="49"/>
      <c r="RX63" s="49"/>
      <c r="RY63" s="49"/>
      <c r="RZ63" s="49"/>
      <c r="SA63" s="49"/>
      <c r="SB63" s="49"/>
      <c r="SC63" s="49"/>
      <c r="SD63" s="49"/>
      <c r="SE63" s="49"/>
      <c r="SF63" s="49"/>
      <c r="SG63" s="49"/>
      <c r="SH63" s="49"/>
      <c r="SI63" s="49"/>
      <c r="SJ63" s="49"/>
      <c r="SK63" s="49"/>
      <c r="SL63" s="49"/>
      <c r="SM63" s="49"/>
      <c r="SN63" s="49"/>
      <c r="SO63" s="49"/>
      <c r="SP63" s="49"/>
      <c r="SQ63" s="49"/>
      <c r="SR63" s="49"/>
      <c r="SS63" s="49"/>
      <c r="ST63" s="49"/>
      <c r="SU63" s="49"/>
      <c r="SV63" s="49"/>
      <c r="SW63" s="49"/>
      <c r="SX63" s="49"/>
      <c r="SY63" s="49"/>
      <c r="SZ63" s="49"/>
      <c r="TA63" s="49"/>
      <c r="TB63" s="49"/>
      <c r="TC63" s="49"/>
      <c r="TD63" s="49"/>
      <c r="TE63" s="49"/>
      <c r="TF63" s="49"/>
      <c r="TG63" s="49"/>
      <c r="TH63" s="49"/>
      <c r="TI63" s="49"/>
      <c r="TJ63" s="49"/>
      <c r="TK63" s="49"/>
      <c r="TL63" s="49"/>
      <c r="TM63" s="49"/>
      <c r="TN63" s="49"/>
      <c r="TO63" s="49"/>
      <c r="TP63" s="49"/>
      <c r="TQ63" s="49"/>
      <c r="TR63" s="49"/>
      <c r="TS63" s="49"/>
      <c r="TT63" s="49"/>
      <c r="TU63" s="49"/>
      <c r="TV63" s="49"/>
      <c r="TW63" s="49"/>
      <c r="TX63" s="49"/>
      <c r="TY63" s="49"/>
      <c r="TZ63" s="49"/>
      <c r="UA63" s="49"/>
      <c r="UB63" s="49"/>
      <c r="UC63" s="49"/>
      <c r="UD63" s="49"/>
      <c r="UE63" s="49"/>
      <c r="UF63" s="49"/>
      <c r="UG63" s="49"/>
      <c r="UH63" s="49"/>
      <c r="UI63" s="49"/>
      <c r="UJ63" s="49"/>
      <c r="UK63" s="49"/>
      <c r="UL63" s="49"/>
      <c r="UM63" s="49"/>
      <c r="UN63" s="49"/>
      <c r="UO63" s="49"/>
      <c r="UP63" s="49"/>
      <c r="UQ63" s="49"/>
      <c r="UR63" s="49"/>
      <c r="US63" s="49"/>
      <c r="UT63" s="49"/>
      <c r="UU63" s="49"/>
      <c r="UV63" s="49"/>
      <c r="UW63" s="49"/>
      <c r="UX63" s="49"/>
      <c r="UY63" s="49"/>
      <c r="UZ63" s="49"/>
      <c r="VA63" s="49"/>
      <c r="VB63" s="49"/>
      <c r="VC63" s="49"/>
      <c r="VD63" s="49"/>
      <c r="VE63" s="49"/>
      <c r="VF63" s="49"/>
      <c r="VG63" s="49"/>
      <c r="VH63" s="49"/>
      <c r="VI63" s="49"/>
      <c r="VJ63" s="49"/>
      <c r="VK63" s="49"/>
      <c r="VL63" s="49"/>
      <c r="VM63" s="49"/>
      <c r="VN63" s="49"/>
      <c r="VO63" s="49"/>
      <c r="VP63" s="49"/>
      <c r="VQ63" s="49"/>
      <c r="VR63" s="49"/>
      <c r="VS63" s="49"/>
      <c r="VT63" s="49"/>
      <c r="VU63" s="49"/>
      <c r="VV63" s="49"/>
      <c r="VW63" s="49"/>
      <c r="VX63" s="49"/>
      <c r="VY63" s="49"/>
      <c r="VZ63" s="49"/>
      <c r="WA63" s="49"/>
      <c r="WB63" s="49"/>
      <c r="WC63" s="49"/>
      <c r="WD63" s="49"/>
      <c r="WE63" s="49"/>
      <c r="WF63" s="49"/>
      <c r="WG63" s="49"/>
      <c r="WH63" s="49"/>
      <c r="WI63" s="49"/>
      <c r="WJ63" s="49"/>
      <c r="WK63" s="49"/>
      <c r="WL63" s="49"/>
      <c r="WM63" s="49"/>
      <c r="WN63" s="49"/>
      <c r="WO63" s="49"/>
      <c r="WP63" s="49"/>
      <c r="WQ63" s="49"/>
      <c r="WR63" s="49"/>
      <c r="WS63" s="49"/>
      <c r="WT63" s="49"/>
      <c r="WU63" s="49"/>
      <c r="WV63" s="49"/>
      <c r="WW63" s="49"/>
      <c r="WX63" s="49"/>
      <c r="WY63" s="49"/>
      <c r="WZ63" s="49"/>
      <c r="XA63" s="49"/>
      <c r="XB63" s="49"/>
      <c r="XC63" s="49"/>
      <c r="XD63" s="49"/>
      <c r="XE63" s="49"/>
      <c r="XF63" s="49"/>
      <c r="XG63" s="49"/>
      <c r="XH63" s="49"/>
      <c r="XI63" s="49"/>
      <c r="XJ63" s="49"/>
      <c r="XK63" s="49"/>
      <c r="XL63" s="49"/>
      <c r="XM63" s="49"/>
      <c r="XN63" s="49"/>
      <c r="XO63" s="49"/>
      <c r="XP63" s="49"/>
      <c r="XQ63" s="49"/>
      <c r="XR63" s="49"/>
      <c r="XS63" s="49"/>
      <c r="XT63" s="49"/>
      <c r="XU63" s="49"/>
      <c r="XV63" s="49"/>
      <c r="XW63" s="49"/>
      <c r="XX63" s="49"/>
      <c r="XY63" s="49"/>
      <c r="XZ63" s="49"/>
      <c r="YA63" s="49"/>
      <c r="YB63" s="49"/>
      <c r="YC63" s="49"/>
      <c r="YD63" s="49"/>
      <c r="YE63" s="49"/>
      <c r="YF63" s="49"/>
      <c r="YG63" s="49"/>
      <c r="YH63" s="49"/>
      <c r="YI63" s="49"/>
      <c r="YJ63" s="49"/>
      <c r="YK63" s="49"/>
      <c r="YL63" s="49"/>
      <c r="YM63" s="49"/>
      <c r="YN63" s="49"/>
      <c r="YO63" s="49"/>
      <c r="YP63" s="49"/>
      <c r="YQ63" s="49"/>
      <c r="YR63" s="49"/>
      <c r="YS63" s="49"/>
      <c r="YT63" s="49"/>
      <c r="YU63" s="49"/>
      <c r="YV63" s="49"/>
      <c r="YW63" s="49"/>
      <c r="YX63" s="49"/>
      <c r="YY63" s="49"/>
      <c r="YZ63" s="49"/>
      <c r="ZA63" s="49"/>
      <c r="ZB63" s="49"/>
      <c r="ZC63" s="49"/>
      <c r="ZD63" s="49"/>
      <c r="ZE63" s="49"/>
      <c r="ZF63" s="49"/>
      <c r="ZG63" s="49"/>
      <c r="ZH63" s="49"/>
      <c r="ZI63" s="49"/>
      <c r="ZJ63" s="49"/>
      <c r="ZK63" s="49"/>
      <c r="ZL63" s="49"/>
      <c r="ZM63" s="49"/>
      <c r="ZN63" s="49"/>
      <c r="ZO63" s="49"/>
      <c r="ZP63" s="49"/>
      <c r="ZQ63" s="49"/>
      <c r="ZR63" s="49"/>
      <c r="ZS63" s="49"/>
      <c r="ZT63" s="49"/>
      <c r="ZU63" s="49"/>
      <c r="ZV63" s="49"/>
      <c r="ZW63" s="49"/>
      <c r="ZX63" s="49"/>
      <c r="ZY63" s="49"/>
      <c r="ZZ63" s="49"/>
      <c r="AAA63" s="49"/>
      <c r="AAB63" s="49"/>
      <c r="AAC63" s="49"/>
      <c r="AAD63" s="49"/>
      <c r="AAE63" s="49"/>
      <c r="AAF63" s="49"/>
      <c r="AAG63" s="49"/>
      <c r="AAH63" s="49"/>
      <c r="AAI63" s="49"/>
      <c r="AAJ63" s="49"/>
      <c r="AAK63" s="49"/>
      <c r="AAL63" s="49"/>
      <c r="AAM63" s="49"/>
      <c r="AAN63" s="49"/>
      <c r="AAO63" s="49"/>
      <c r="AAP63" s="49"/>
      <c r="AAQ63" s="49"/>
      <c r="AAR63" s="49"/>
      <c r="AAS63" s="49"/>
      <c r="AAT63" s="49"/>
      <c r="AAU63" s="49"/>
      <c r="AAV63" s="49"/>
      <c r="AAW63" s="49"/>
      <c r="AAX63" s="49"/>
      <c r="AAY63" s="49"/>
      <c r="AAZ63" s="49"/>
      <c r="ABA63" s="49"/>
      <c r="ABB63" s="49"/>
      <c r="ABC63" s="49"/>
      <c r="ABD63" s="49"/>
      <c r="ABE63" s="49"/>
      <c r="ABF63" s="49"/>
      <c r="ABG63" s="49"/>
      <c r="ABH63" s="49"/>
      <c r="ABI63" s="49"/>
      <c r="ABJ63" s="49"/>
      <c r="ABK63" s="49"/>
      <c r="ABL63" s="49"/>
      <c r="ABM63" s="49"/>
      <c r="ABN63" s="49"/>
      <c r="ABO63" s="49"/>
      <c r="ABP63" s="49"/>
      <c r="ABQ63" s="49"/>
      <c r="ABR63" s="49"/>
      <c r="ABS63" s="49"/>
      <c r="ABT63" s="49"/>
      <c r="ABU63" s="49"/>
      <c r="ABV63" s="49"/>
      <c r="ABW63" s="49"/>
      <c r="ABX63" s="49"/>
      <c r="ABY63" s="49"/>
      <c r="ABZ63" s="49"/>
      <c r="ACA63" s="49"/>
      <c r="ACB63" s="49"/>
      <c r="ACC63" s="49"/>
      <c r="ACD63" s="49"/>
      <c r="ACE63" s="49"/>
      <c r="ACF63" s="49"/>
      <c r="ACG63" s="49"/>
      <c r="ACH63" s="49"/>
      <c r="ACI63" s="49"/>
      <c r="ACJ63" s="49"/>
      <c r="ACK63" s="49"/>
      <c r="ACL63" s="49"/>
      <c r="ACM63" s="49"/>
      <c r="ACN63" s="49"/>
      <c r="ACO63" s="49"/>
      <c r="ACP63" s="49"/>
      <c r="ACQ63" s="49"/>
      <c r="ACR63" s="49"/>
      <c r="ACS63" s="49"/>
      <c r="ACT63" s="49"/>
      <c r="ACU63" s="49"/>
      <c r="ACV63" s="49"/>
      <c r="ACW63" s="49"/>
      <c r="ACX63" s="49"/>
      <c r="ACY63" s="49"/>
      <c r="ACZ63" s="49"/>
      <c r="ADA63" s="49"/>
      <c r="ADB63" s="49"/>
      <c r="ADC63" s="49"/>
      <c r="ADD63" s="49"/>
      <c r="ADE63" s="49"/>
      <c r="ADF63" s="49"/>
      <c r="ADG63" s="49"/>
      <c r="ADH63" s="49"/>
      <c r="ADI63" s="49"/>
      <c r="ADJ63" s="49"/>
      <c r="ADK63" s="49"/>
      <c r="ADL63" s="49"/>
      <c r="ADM63" s="49"/>
      <c r="ADN63" s="49"/>
      <c r="ADO63" s="49"/>
      <c r="ADP63" s="49"/>
      <c r="ADQ63" s="49"/>
      <c r="ADR63" s="49"/>
      <c r="ADS63" s="49"/>
      <c r="ADT63" s="49"/>
      <c r="ADU63" s="49"/>
      <c r="ADV63" s="49"/>
      <c r="ADW63" s="49"/>
      <c r="ADX63" s="49"/>
      <c r="ADY63" s="49"/>
      <c r="ADZ63" s="49"/>
      <c r="AEA63" s="49"/>
      <c r="AEB63" s="49"/>
      <c r="AEC63" s="49"/>
      <c r="AED63" s="49"/>
      <c r="AEE63" s="49"/>
      <c r="AEF63" s="49"/>
      <c r="AEG63" s="49"/>
      <c r="AEH63" s="49"/>
      <c r="AEI63" s="49"/>
      <c r="AEJ63" s="49"/>
      <c r="AEK63" s="49"/>
      <c r="AEL63" s="49"/>
      <c r="AEM63" s="49"/>
      <c r="AEN63" s="49"/>
      <c r="AEO63" s="49"/>
      <c r="AEP63" s="49"/>
      <c r="AEQ63" s="49"/>
      <c r="AER63" s="49"/>
      <c r="AES63" s="49"/>
      <c r="AET63" s="49"/>
      <c r="AEU63" s="49"/>
      <c r="AEV63" s="49"/>
      <c r="AEW63" s="49"/>
      <c r="AEX63" s="49"/>
      <c r="AEY63" s="49"/>
      <c r="AEZ63" s="49"/>
      <c r="AFA63" s="49"/>
      <c r="AFB63" s="49"/>
      <c r="AFC63" s="49"/>
      <c r="AFD63" s="49"/>
      <c r="AFE63" s="49"/>
      <c r="AFF63" s="49"/>
      <c r="AFG63" s="49"/>
      <c r="AFH63" s="49"/>
      <c r="AFI63" s="49"/>
      <c r="AFJ63" s="49"/>
      <c r="AFK63" s="49"/>
      <c r="AFL63" s="49"/>
      <c r="AFM63" s="49"/>
      <c r="AFN63" s="49"/>
      <c r="AFO63" s="49"/>
      <c r="AFP63" s="49"/>
      <c r="AFQ63" s="49"/>
      <c r="AFR63" s="49"/>
      <c r="AFS63" s="49"/>
      <c r="AFT63" s="49"/>
      <c r="AFU63" s="49"/>
      <c r="AFV63" s="49"/>
      <c r="AFW63" s="49"/>
      <c r="AFX63" s="49"/>
      <c r="AFY63" s="49"/>
      <c r="AFZ63" s="49"/>
      <c r="AGA63" s="49"/>
      <c r="AGB63" s="49"/>
      <c r="AGC63" s="49"/>
      <c r="AGD63" s="49"/>
      <c r="AGE63" s="49"/>
      <c r="AGF63" s="49"/>
      <c r="AGG63" s="49"/>
      <c r="AGH63" s="49"/>
      <c r="AGI63" s="49"/>
      <c r="AGJ63" s="49"/>
      <c r="AGK63" s="49"/>
      <c r="AGL63" s="49"/>
      <c r="AGM63" s="49"/>
      <c r="AGN63" s="49"/>
      <c r="AGO63" s="49"/>
      <c r="AGP63" s="49"/>
      <c r="AGQ63" s="49"/>
      <c r="AGR63" s="49"/>
      <c r="AGS63" s="49"/>
      <c r="AGT63" s="49"/>
      <c r="AGU63" s="49"/>
      <c r="AGV63" s="49"/>
      <c r="AGW63" s="49"/>
      <c r="AGX63" s="49"/>
      <c r="AGY63" s="49"/>
      <c r="AGZ63" s="49"/>
      <c r="AHA63" s="49"/>
      <c r="AHB63" s="49"/>
      <c r="AHC63" s="49"/>
      <c r="AHD63" s="49"/>
      <c r="AHE63" s="49"/>
      <c r="AHF63" s="49"/>
      <c r="AHG63" s="49"/>
      <c r="AHH63" s="49"/>
      <c r="AHI63" s="49"/>
      <c r="AHJ63" s="49"/>
      <c r="AHK63" s="49"/>
      <c r="AHL63" s="49"/>
      <c r="AHM63" s="49"/>
      <c r="AHN63" s="49"/>
      <c r="AHO63" s="49"/>
      <c r="AHP63" s="49"/>
      <c r="AHQ63" s="49"/>
      <c r="AHR63" s="49"/>
      <c r="AHS63" s="49"/>
      <c r="AHT63" s="49"/>
      <c r="AHU63" s="49"/>
      <c r="AHV63" s="49"/>
      <c r="AHW63" s="49"/>
      <c r="AHX63" s="49"/>
      <c r="AHY63" s="49"/>
      <c r="AHZ63" s="49"/>
      <c r="AIA63" s="49"/>
      <c r="AIB63" s="49"/>
      <c r="AIC63" s="49"/>
      <c r="AID63" s="49"/>
      <c r="AIE63" s="49"/>
      <c r="AIF63" s="49"/>
      <c r="AIG63" s="49"/>
      <c r="AIH63" s="49"/>
      <c r="AII63" s="49"/>
      <c r="AIJ63" s="49"/>
      <c r="AIK63" s="49"/>
      <c r="AIL63" s="49"/>
      <c r="AIM63" s="49"/>
      <c r="AIN63" s="49"/>
      <c r="AIO63" s="49"/>
      <c r="AIP63" s="49"/>
      <c r="AIQ63" s="49"/>
      <c r="AIR63" s="49"/>
      <c r="AIS63" s="49"/>
      <c r="AIT63" s="49"/>
      <c r="AIU63" s="49"/>
      <c r="AIV63" s="49"/>
      <c r="AIW63" s="49"/>
      <c r="AIX63" s="49"/>
      <c r="AIY63" s="49"/>
      <c r="AIZ63" s="49"/>
      <c r="AJA63" s="49"/>
      <c r="AJB63" s="49"/>
      <c r="AJC63" s="49"/>
      <c r="AJD63" s="49"/>
      <c r="AJE63" s="49"/>
      <c r="AJF63" s="49"/>
      <c r="AJG63" s="49"/>
      <c r="AJH63" s="49"/>
      <c r="AJI63" s="49"/>
      <c r="AJJ63" s="49"/>
      <c r="AJK63" s="49"/>
      <c r="AJL63" s="49"/>
      <c r="AJM63" s="49"/>
      <c r="AJN63" s="49"/>
      <c r="AJO63" s="49"/>
      <c r="AJP63" s="49"/>
      <c r="AJQ63" s="49"/>
      <c r="AJR63" s="49"/>
      <c r="AJS63" s="49"/>
      <c r="AJT63" s="49"/>
      <c r="AJU63" s="49"/>
      <c r="AJV63" s="49"/>
      <c r="AJW63" s="49"/>
      <c r="AJX63" s="49"/>
      <c r="AJY63" s="49"/>
      <c r="AJZ63" s="49"/>
      <c r="AKA63" s="49"/>
      <c r="AKB63" s="49"/>
      <c r="AKC63" s="49"/>
      <c r="AKD63" s="49"/>
      <c r="AKE63" s="49"/>
      <c r="AKF63" s="49"/>
      <c r="AKG63" s="49"/>
      <c r="AKH63" s="49"/>
      <c r="AKI63" s="49"/>
      <c r="AKJ63" s="49"/>
      <c r="AKK63" s="49"/>
      <c r="AKL63" s="49"/>
      <c r="AKM63" s="49"/>
      <c r="AKN63" s="49"/>
      <c r="AKO63" s="49"/>
      <c r="AKP63" s="49"/>
      <c r="AKQ63" s="49"/>
      <c r="AKR63" s="49"/>
      <c r="AKS63" s="49"/>
      <c r="AKT63" s="49"/>
      <c r="AKU63" s="49"/>
      <c r="AKV63" s="49"/>
      <c r="AKW63" s="49"/>
      <c r="AKX63" s="49"/>
      <c r="AKY63" s="49"/>
      <c r="AKZ63" s="49"/>
      <c r="ALA63" s="49"/>
      <c r="ALB63" s="49"/>
      <c r="ALC63" s="49"/>
      <c r="ALD63" s="49"/>
      <c r="ALE63" s="49"/>
      <c r="ALF63" s="49"/>
      <c r="ALG63" s="49"/>
      <c r="ALH63" s="49"/>
      <c r="ALI63" s="49"/>
      <c r="ALJ63" s="49"/>
      <c r="ALK63" s="49"/>
      <c r="ALL63" s="49"/>
      <c r="ALM63" s="49"/>
      <c r="ALN63" s="49"/>
      <c r="ALO63" s="49"/>
      <c r="ALP63" s="49"/>
      <c r="ALQ63" s="49"/>
      <c r="ALR63" s="49"/>
      <c r="ALS63" s="49"/>
      <c r="ALT63" s="49"/>
      <c r="ALU63" s="49"/>
      <c r="ALV63" s="49"/>
      <c r="ALW63" s="49"/>
      <c r="ALX63" s="49"/>
      <c r="ALY63" s="49"/>
      <c r="ALZ63" s="49"/>
      <c r="AMA63" s="49"/>
      <c r="AMB63" s="49"/>
      <c r="AMC63" s="49"/>
      <c r="AMD63" s="49"/>
      <c r="AME63" s="49"/>
      <c r="AMF63" s="49"/>
      <c r="AMG63" s="49"/>
      <c r="AMH63" s="49"/>
      <c r="AMI63" s="49"/>
      <c r="AMJ63" s="49"/>
      <c r="AMK63" s="49"/>
      <c r="AML63" s="49"/>
      <c r="AMM63" s="49"/>
      <c r="AMN63" s="49"/>
      <c r="AMO63" s="49"/>
      <c r="AMP63" s="49"/>
      <c r="AMQ63" s="49"/>
      <c r="AMR63" s="49"/>
      <c r="AMS63" s="49"/>
      <c r="AMT63" s="49"/>
      <c r="AMU63" s="49"/>
      <c r="AMV63" s="49"/>
      <c r="AMW63" s="49"/>
      <c r="AMX63" s="49"/>
      <c r="AMY63" s="49"/>
      <c r="AMZ63" s="49"/>
      <c r="ANA63" s="49"/>
      <c r="ANB63" s="49"/>
      <c r="ANC63" s="49"/>
      <c r="AND63" s="49"/>
      <c r="ANE63" s="49"/>
      <c r="ANF63" s="49"/>
      <c r="ANG63" s="49"/>
      <c r="ANH63" s="49"/>
      <c r="ANI63" s="49"/>
      <c r="ANJ63" s="49"/>
      <c r="ANK63" s="49"/>
      <c r="ANL63" s="49"/>
      <c r="ANM63" s="49"/>
      <c r="ANN63" s="49"/>
      <c r="ANO63" s="49"/>
      <c r="ANP63" s="49"/>
      <c r="ANQ63" s="49"/>
      <c r="ANR63" s="49"/>
      <c r="ANS63" s="49"/>
      <c r="ANT63" s="49"/>
      <c r="ANU63" s="49"/>
      <c r="ANV63" s="49"/>
      <c r="ANW63" s="49"/>
      <c r="ANX63" s="49"/>
      <c r="ANY63" s="49"/>
      <c r="ANZ63" s="49"/>
      <c r="AOA63" s="49"/>
      <c r="AOB63" s="49"/>
      <c r="AOC63" s="49"/>
      <c r="AOD63" s="49"/>
      <c r="AOE63" s="49"/>
      <c r="AOF63" s="49"/>
      <c r="AOG63" s="49"/>
      <c r="AOH63" s="49"/>
      <c r="AOI63" s="49"/>
      <c r="AOJ63" s="49"/>
      <c r="AOK63" s="49"/>
      <c r="AOL63" s="49"/>
      <c r="AOM63" s="49"/>
      <c r="AON63" s="49"/>
      <c r="AOO63" s="49"/>
      <c r="AOP63" s="49"/>
      <c r="AOQ63" s="49"/>
      <c r="AOR63" s="49"/>
      <c r="AOS63" s="49"/>
      <c r="AOT63" s="49"/>
      <c r="AOU63" s="49"/>
      <c r="AOV63" s="49"/>
      <c r="AOW63" s="49"/>
      <c r="AOX63" s="49"/>
      <c r="AOY63" s="49"/>
      <c r="AOZ63" s="49"/>
      <c r="APA63" s="49"/>
      <c r="APB63" s="49"/>
      <c r="APC63" s="49"/>
      <c r="APD63" s="49"/>
      <c r="APE63" s="49"/>
      <c r="APF63" s="49"/>
      <c r="APG63" s="49"/>
      <c r="APH63" s="49"/>
      <c r="API63" s="49"/>
      <c r="APJ63" s="49"/>
      <c r="APK63" s="49"/>
      <c r="APL63" s="49"/>
      <c r="APM63" s="49"/>
      <c r="APN63" s="49"/>
      <c r="APO63" s="49"/>
      <c r="APP63" s="49"/>
      <c r="APQ63" s="49"/>
      <c r="APR63" s="49"/>
      <c r="APS63" s="49"/>
      <c r="APT63" s="49"/>
      <c r="APU63" s="49"/>
      <c r="APV63" s="49"/>
      <c r="APW63" s="49"/>
      <c r="APX63" s="49"/>
      <c r="APY63" s="49"/>
    </row>
    <row r="64" spans="1:1117" ht="16" x14ac:dyDescent="0.2">
      <c r="A64" s="773" t="s">
        <v>339</v>
      </c>
      <c r="B64" s="831">
        <f t="shared" si="1"/>
        <v>167.13746093750001</v>
      </c>
      <c r="C64" s="831">
        <f t="shared" si="2"/>
        <v>16.502802734374999</v>
      </c>
      <c r="D64" s="831">
        <f t="shared" si="2"/>
        <v>0</v>
      </c>
      <c r="E64" s="831">
        <f t="shared" si="3"/>
        <v>302.79853515624995</v>
      </c>
      <c r="F64" s="831">
        <f t="shared" si="4"/>
        <v>12.077255859375001</v>
      </c>
      <c r="G64" s="831">
        <f t="shared" si="5"/>
        <v>448.11911132812497</v>
      </c>
      <c r="H64" s="741">
        <f t="shared" si="9"/>
        <v>813.94316406250005</v>
      </c>
      <c r="I64" s="831">
        <f t="shared" si="10"/>
        <v>81.316923828124999</v>
      </c>
      <c r="J64" s="831">
        <f t="shared" si="6"/>
        <v>59.605855941772468</v>
      </c>
      <c r="K64" s="741">
        <f t="shared" si="7"/>
        <v>0.73626953125000005</v>
      </c>
      <c r="L64" s="741">
        <f t="shared" si="8"/>
        <v>62.173291015624997</v>
      </c>
      <c r="M64" s="741">
        <f t="shared" si="8"/>
        <v>6.4414062499999994E-2</v>
      </c>
      <c r="N64" s="831">
        <f t="shared" si="11"/>
        <v>1964.4750844573973</v>
      </c>
      <c r="O64" s="741"/>
      <c r="P64" s="42"/>
      <c r="S64" s="337"/>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c r="NM64" s="49"/>
      <c r="NN64" s="49"/>
      <c r="NO64" s="49"/>
      <c r="NP64" s="49"/>
      <c r="NQ64" s="49"/>
      <c r="NR64" s="49"/>
      <c r="NS64" s="49"/>
      <c r="NT64" s="49"/>
      <c r="NU64" s="49"/>
      <c r="NV64" s="49"/>
      <c r="NW64" s="49"/>
      <c r="NX64" s="49"/>
      <c r="NY64" s="49"/>
      <c r="NZ64" s="49"/>
      <c r="OA64" s="49"/>
      <c r="OB64" s="49"/>
      <c r="OC64" s="49"/>
      <c r="OD64" s="49"/>
      <c r="OE64" s="49"/>
      <c r="OF64" s="49"/>
      <c r="OG64" s="49"/>
      <c r="OH64" s="49"/>
      <c r="OI64" s="49"/>
      <c r="OJ64" s="49"/>
      <c r="OK64" s="49"/>
      <c r="OL64" s="49"/>
      <c r="OM64" s="49"/>
      <c r="ON64" s="49"/>
      <c r="OO64" s="49"/>
      <c r="OP64" s="49"/>
      <c r="OQ64" s="49"/>
      <c r="OR64" s="49"/>
      <c r="OS64" s="49"/>
      <c r="OT64" s="49"/>
      <c r="OU64" s="49"/>
      <c r="OV64" s="49"/>
      <c r="OW64" s="49"/>
      <c r="OX64" s="49"/>
      <c r="OY64" s="49"/>
      <c r="OZ64" s="49"/>
      <c r="PA64" s="49"/>
      <c r="PB64" s="49"/>
      <c r="PC64" s="49"/>
      <c r="PD64" s="49"/>
      <c r="PE64" s="49"/>
      <c r="PF64" s="49"/>
      <c r="PG64" s="49"/>
      <c r="PH64" s="49"/>
      <c r="PI64" s="49"/>
      <c r="PJ64" s="49"/>
      <c r="PK64" s="49"/>
      <c r="PL64" s="49"/>
      <c r="PM64" s="49"/>
      <c r="PN64" s="49"/>
      <c r="PO64" s="49"/>
      <c r="PP64" s="49"/>
      <c r="PQ64" s="49"/>
      <c r="PR64" s="49"/>
      <c r="PS64" s="49"/>
      <c r="PT64" s="49"/>
      <c r="PU64" s="49"/>
      <c r="PV64" s="49"/>
      <c r="PW64" s="49"/>
      <c r="PX64" s="49"/>
      <c r="PY64" s="49"/>
      <c r="PZ64" s="49"/>
      <c r="QA64" s="49"/>
      <c r="QB64" s="49"/>
      <c r="QC64" s="49"/>
      <c r="QD64" s="49"/>
      <c r="QE64" s="49"/>
      <c r="QF64" s="49"/>
      <c r="QG64" s="49"/>
      <c r="QH64" s="49"/>
      <c r="QI64" s="49"/>
      <c r="QJ64" s="49"/>
      <c r="QK64" s="49"/>
      <c r="QL64" s="49"/>
      <c r="QM64" s="49"/>
      <c r="QN64" s="49"/>
      <c r="QO64" s="49"/>
      <c r="QP64" s="49"/>
      <c r="QQ64" s="49"/>
      <c r="QR64" s="49"/>
      <c r="QS64" s="49"/>
      <c r="QT64" s="49"/>
      <c r="QU64" s="49"/>
      <c r="QV64" s="49"/>
      <c r="QW64" s="49"/>
      <c r="QX64" s="49"/>
      <c r="QY64" s="49"/>
      <c r="QZ64" s="49"/>
      <c r="RA64" s="49"/>
      <c r="RB64" s="49"/>
      <c r="RC64" s="49"/>
      <c r="RD64" s="49"/>
      <c r="RE64" s="49"/>
      <c r="RF64" s="49"/>
      <c r="RG64" s="49"/>
      <c r="RH64" s="49"/>
      <c r="RI64" s="49"/>
      <c r="RJ64" s="49"/>
      <c r="RK64" s="49"/>
      <c r="RL64" s="49"/>
      <c r="RM64" s="49"/>
      <c r="RN64" s="49"/>
      <c r="RO64" s="49"/>
      <c r="RP64" s="49"/>
      <c r="RQ64" s="49"/>
      <c r="RR64" s="49"/>
      <c r="RS64" s="49"/>
      <c r="RT64" s="49"/>
      <c r="RU64" s="49"/>
      <c r="RV64" s="49"/>
      <c r="RW64" s="49"/>
      <c r="RX64" s="49"/>
      <c r="RY64" s="49"/>
      <c r="RZ64" s="49"/>
      <c r="SA64" s="49"/>
      <c r="SB64" s="49"/>
      <c r="SC64" s="49"/>
      <c r="SD64" s="49"/>
      <c r="SE64" s="49"/>
      <c r="SF64" s="49"/>
      <c r="SG64" s="49"/>
      <c r="SH64" s="49"/>
      <c r="SI64" s="49"/>
      <c r="SJ64" s="49"/>
      <c r="SK64" s="49"/>
      <c r="SL64" s="49"/>
      <c r="SM64" s="49"/>
      <c r="SN64" s="49"/>
      <c r="SO64" s="49"/>
      <c r="SP64" s="49"/>
      <c r="SQ64" s="49"/>
      <c r="SR64" s="49"/>
      <c r="SS64" s="49"/>
      <c r="ST64" s="49"/>
      <c r="SU64" s="49"/>
      <c r="SV64" s="49"/>
      <c r="SW64" s="49"/>
      <c r="SX64" s="49"/>
      <c r="SY64" s="49"/>
      <c r="SZ64" s="49"/>
      <c r="TA64" s="49"/>
      <c r="TB64" s="49"/>
      <c r="TC64" s="49"/>
      <c r="TD64" s="49"/>
      <c r="TE64" s="49"/>
      <c r="TF64" s="49"/>
      <c r="TG64" s="49"/>
      <c r="TH64" s="49"/>
      <c r="TI64" s="49"/>
      <c r="TJ64" s="49"/>
      <c r="TK64" s="49"/>
      <c r="TL64" s="49"/>
      <c r="TM64" s="49"/>
      <c r="TN64" s="49"/>
      <c r="TO64" s="49"/>
      <c r="TP64" s="49"/>
      <c r="TQ64" s="49"/>
      <c r="TR64" s="49"/>
      <c r="TS64" s="49"/>
      <c r="TT64" s="49"/>
      <c r="TU64" s="49"/>
      <c r="TV64" s="49"/>
      <c r="TW64" s="49"/>
      <c r="TX64" s="49"/>
      <c r="TY64" s="49"/>
      <c r="TZ64" s="49"/>
      <c r="UA64" s="49"/>
      <c r="UB64" s="49"/>
      <c r="UC64" s="49"/>
      <c r="UD64" s="49"/>
      <c r="UE64" s="49"/>
      <c r="UF64" s="49"/>
      <c r="UG64" s="49"/>
      <c r="UH64" s="49"/>
      <c r="UI64" s="49"/>
      <c r="UJ64" s="49"/>
      <c r="UK64" s="49"/>
      <c r="UL64" s="49"/>
      <c r="UM64" s="49"/>
      <c r="UN64" s="49"/>
      <c r="UO64" s="49"/>
      <c r="UP64" s="49"/>
      <c r="UQ64" s="49"/>
      <c r="UR64" s="49"/>
      <c r="US64" s="49"/>
      <c r="UT64" s="49"/>
      <c r="UU64" s="49"/>
      <c r="UV64" s="49"/>
      <c r="UW64" s="49"/>
      <c r="UX64" s="49"/>
      <c r="UY64" s="49"/>
      <c r="UZ64" s="49"/>
      <c r="VA64" s="49"/>
      <c r="VB64" s="49"/>
      <c r="VC64" s="49"/>
      <c r="VD64" s="49"/>
      <c r="VE64" s="49"/>
      <c r="VF64" s="49"/>
      <c r="VG64" s="49"/>
      <c r="VH64" s="49"/>
      <c r="VI64" s="49"/>
      <c r="VJ64" s="49"/>
      <c r="VK64" s="49"/>
      <c r="VL64" s="49"/>
      <c r="VM64" s="49"/>
      <c r="VN64" s="49"/>
      <c r="VO64" s="49"/>
      <c r="VP64" s="49"/>
      <c r="VQ64" s="49"/>
      <c r="VR64" s="49"/>
      <c r="VS64" s="49"/>
      <c r="VT64" s="49"/>
      <c r="VU64" s="49"/>
      <c r="VV64" s="49"/>
      <c r="VW64" s="49"/>
      <c r="VX64" s="49"/>
      <c r="VY64" s="49"/>
      <c r="VZ64" s="49"/>
      <c r="WA64" s="49"/>
      <c r="WB64" s="49"/>
      <c r="WC64" s="49"/>
      <c r="WD64" s="49"/>
      <c r="WE64" s="49"/>
      <c r="WF64" s="49"/>
      <c r="WG64" s="49"/>
      <c r="WH64" s="49"/>
      <c r="WI64" s="49"/>
      <c r="WJ64" s="49"/>
      <c r="WK64" s="49"/>
      <c r="WL64" s="49"/>
      <c r="WM64" s="49"/>
      <c r="WN64" s="49"/>
      <c r="WO64" s="49"/>
      <c r="WP64" s="49"/>
      <c r="WQ64" s="49"/>
      <c r="WR64" s="49"/>
      <c r="WS64" s="49"/>
      <c r="WT64" s="49"/>
      <c r="WU64" s="49"/>
      <c r="WV64" s="49"/>
      <c r="WW64" s="49"/>
      <c r="WX64" s="49"/>
      <c r="WY64" s="49"/>
      <c r="WZ64" s="49"/>
      <c r="XA64" s="49"/>
      <c r="XB64" s="49"/>
      <c r="XC64" s="49"/>
      <c r="XD64" s="49"/>
      <c r="XE64" s="49"/>
      <c r="XF64" s="49"/>
      <c r="XG64" s="49"/>
      <c r="XH64" s="49"/>
      <c r="XI64" s="49"/>
      <c r="XJ64" s="49"/>
      <c r="XK64" s="49"/>
      <c r="XL64" s="49"/>
      <c r="XM64" s="49"/>
      <c r="XN64" s="49"/>
      <c r="XO64" s="49"/>
      <c r="XP64" s="49"/>
      <c r="XQ64" s="49"/>
      <c r="XR64" s="49"/>
      <c r="XS64" s="49"/>
      <c r="XT64" s="49"/>
      <c r="XU64" s="49"/>
      <c r="XV64" s="49"/>
      <c r="XW64" s="49"/>
      <c r="XX64" s="49"/>
      <c r="XY64" s="49"/>
      <c r="XZ64" s="49"/>
      <c r="YA64" s="49"/>
      <c r="YB64" s="49"/>
      <c r="YC64" s="49"/>
      <c r="YD64" s="49"/>
      <c r="YE64" s="49"/>
      <c r="YF64" s="49"/>
      <c r="YG64" s="49"/>
      <c r="YH64" s="49"/>
      <c r="YI64" s="49"/>
      <c r="YJ64" s="49"/>
      <c r="YK64" s="49"/>
      <c r="YL64" s="49"/>
      <c r="YM64" s="49"/>
      <c r="YN64" s="49"/>
      <c r="YO64" s="49"/>
      <c r="YP64" s="49"/>
      <c r="YQ64" s="49"/>
      <c r="YR64" s="49"/>
      <c r="YS64" s="49"/>
      <c r="YT64" s="49"/>
      <c r="YU64" s="49"/>
      <c r="YV64" s="49"/>
      <c r="YW64" s="49"/>
      <c r="YX64" s="49"/>
      <c r="YY64" s="49"/>
      <c r="YZ64" s="49"/>
      <c r="ZA64" s="49"/>
      <c r="ZB64" s="49"/>
      <c r="ZC64" s="49"/>
      <c r="ZD64" s="49"/>
      <c r="ZE64" s="49"/>
      <c r="ZF64" s="49"/>
      <c r="ZG64" s="49"/>
      <c r="ZH64" s="49"/>
      <c r="ZI64" s="49"/>
      <c r="ZJ64" s="49"/>
      <c r="ZK64" s="49"/>
      <c r="ZL64" s="49"/>
      <c r="ZM64" s="49"/>
      <c r="ZN64" s="49"/>
      <c r="ZO64" s="49"/>
      <c r="ZP64" s="49"/>
      <c r="ZQ64" s="49"/>
      <c r="ZR64" s="49"/>
      <c r="ZS64" s="49"/>
      <c r="ZT64" s="49"/>
      <c r="ZU64" s="49"/>
      <c r="ZV64" s="49"/>
      <c r="ZW64" s="49"/>
      <c r="ZX64" s="49"/>
      <c r="ZY64" s="49"/>
      <c r="ZZ64" s="49"/>
      <c r="AAA64" s="49"/>
      <c r="AAB64" s="49"/>
      <c r="AAC64" s="49"/>
      <c r="AAD64" s="49"/>
      <c r="AAE64" s="49"/>
      <c r="AAF64" s="49"/>
      <c r="AAG64" s="49"/>
      <c r="AAH64" s="49"/>
      <c r="AAI64" s="49"/>
      <c r="AAJ64" s="49"/>
      <c r="AAK64" s="49"/>
      <c r="AAL64" s="49"/>
      <c r="AAM64" s="49"/>
      <c r="AAN64" s="49"/>
      <c r="AAO64" s="49"/>
      <c r="AAP64" s="49"/>
      <c r="AAQ64" s="49"/>
      <c r="AAR64" s="49"/>
      <c r="AAS64" s="49"/>
      <c r="AAT64" s="49"/>
      <c r="AAU64" s="49"/>
      <c r="AAV64" s="49"/>
      <c r="AAW64" s="49"/>
      <c r="AAX64" s="49"/>
      <c r="AAY64" s="49"/>
      <c r="AAZ64" s="49"/>
      <c r="ABA64" s="49"/>
      <c r="ABB64" s="49"/>
      <c r="ABC64" s="49"/>
      <c r="ABD64" s="49"/>
      <c r="ABE64" s="49"/>
      <c r="ABF64" s="49"/>
      <c r="ABG64" s="49"/>
      <c r="ABH64" s="49"/>
      <c r="ABI64" s="49"/>
      <c r="ABJ64" s="49"/>
      <c r="ABK64" s="49"/>
      <c r="ABL64" s="49"/>
      <c r="ABM64" s="49"/>
      <c r="ABN64" s="49"/>
      <c r="ABO64" s="49"/>
      <c r="ABP64" s="49"/>
      <c r="ABQ64" s="49"/>
      <c r="ABR64" s="49"/>
      <c r="ABS64" s="49"/>
      <c r="ABT64" s="49"/>
      <c r="ABU64" s="49"/>
      <c r="ABV64" s="49"/>
      <c r="ABW64" s="49"/>
      <c r="ABX64" s="49"/>
      <c r="ABY64" s="49"/>
      <c r="ABZ64" s="49"/>
      <c r="ACA64" s="49"/>
      <c r="ACB64" s="49"/>
      <c r="ACC64" s="49"/>
      <c r="ACD64" s="49"/>
      <c r="ACE64" s="49"/>
      <c r="ACF64" s="49"/>
      <c r="ACG64" s="49"/>
      <c r="ACH64" s="49"/>
      <c r="ACI64" s="49"/>
      <c r="ACJ64" s="49"/>
      <c r="ACK64" s="49"/>
      <c r="ACL64" s="49"/>
      <c r="ACM64" s="49"/>
      <c r="ACN64" s="49"/>
      <c r="ACO64" s="49"/>
      <c r="ACP64" s="49"/>
      <c r="ACQ64" s="49"/>
      <c r="ACR64" s="49"/>
      <c r="ACS64" s="49"/>
      <c r="ACT64" s="49"/>
      <c r="ACU64" s="49"/>
      <c r="ACV64" s="49"/>
      <c r="ACW64" s="49"/>
      <c r="ACX64" s="49"/>
      <c r="ACY64" s="49"/>
      <c r="ACZ64" s="49"/>
      <c r="ADA64" s="49"/>
      <c r="ADB64" s="49"/>
      <c r="ADC64" s="49"/>
      <c r="ADD64" s="49"/>
      <c r="ADE64" s="49"/>
      <c r="ADF64" s="49"/>
      <c r="ADG64" s="49"/>
      <c r="ADH64" s="49"/>
      <c r="ADI64" s="49"/>
      <c r="ADJ64" s="49"/>
      <c r="ADK64" s="49"/>
      <c r="ADL64" s="49"/>
      <c r="ADM64" s="49"/>
      <c r="ADN64" s="49"/>
      <c r="ADO64" s="49"/>
      <c r="ADP64" s="49"/>
      <c r="ADQ64" s="49"/>
      <c r="ADR64" s="49"/>
      <c r="ADS64" s="49"/>
      <c r="ADT64" s="49"/>
      <c r="ADU64" s="49"/>
      <c r="ADV64" s="49"/>
      <c r="ADW64" s="49"/>
      <c r="ADX64" s="49"/>
      <c r="ADY64" s="49"/>
      <c r="ADZ64" s="49"/>
      <c r="AEA64" s="49"/>
      <c r="AEB64" s="49"/>
      <c r="AEC64" s="49"/>
      <c r="AED64" s="49"/>
      <c r="AEE64" s="49"/>
      <c r="AEF64" s="49"/>
      <c r="AEG64" s="49"/>
      <c r="AEH64" s="49"/>
      <c r="AEI64" s="49"/>
      <c r="AEJ64" s="49"/>
      <c r="AEK64" s="49"/>
      <c r="AEL64" s="49"/>
      <c r="AEM64" s="49"/>
      <c r="AEN64" s="49"/>
      <c r="AEO64" s="49"/>
      <c r="AEP64" s="49"/>
      <c r="AEQ64" s="49"/>
      <c r="AER64" s="49"/>
      <c r="AES64" s="49"/>
      <c r="AET64" s="49"/>
      <c r="AEU64" s="49"/>
      <c r="AEV64" s="49"/>
      <c r="AEW64" s="49"/>
      <c r="AEX64" s="49"/>
      <c r="AEY64" s="49"/>
      <c r="AEZ64" s="49"/>
      <c r="AFA64" s="49"/>
      <c r="AFB64" s="49"/>
      <c r="AFC64" s="49"/>
      <c r="AFD64" s="49"/>
      <c r="AFE64" s="49"/>
      <c r="AFF64" s="49"/>
      <c r="AFG64" s="49"/>
      <c r="AFH64" s="49"/>
      <c r="AFI64" s="49"/>
      <c r="AFJ64" s="49"/>
      <c r="AFK64" s="49"/>
      <c r="AFL64" s="49"/>
      <c r="AFM64" s="49"/>
      <c r="AFN64" s="49"/>
      <c r="AFO64" s="49"/>
      <c r="AFP64" s="49"/>
      <c r="AFQ64" s="49"/>
      <c r="AFR64" s="49"/>
      <c r="AFS64" s="49"/>
      <c r="AFT64" s="49"/>
      <c r="AFU64" s="49"/>
      <c r="AFV64" s="49"/>
      <c r="AFW64" s="49"/>
      <c r="AFX64" s="49"/>
      <c r="AFY64" s="49"/>
      <c r="AFZ64" s="49"/>
      <c r="AGA64" s="49"/>
      <c r="AGB64" s="49"/>
      <c r="AGC64" s="49"/>
      <c r="AGD64" s="49"/>
      <c r="AGE64" s="49"/>
      <c r="AGF64" s="49"/>
      <c r="AGG64" s="49"/>
      <c r="AGH64" s="49"/>
      <c r="AGI64" s="49"/>
      <c r="AGJ64" s="49"/>
      <c r="AGK64" s="49"/>
      <c r="AGL64" s="49"/>
      <c r="AGM64" s="49"/>
      <c r="AGN64" s="49"/>
      <c r="AGO64" s="49"/>
      <c r="AGP64" s="49"/>
      <c r="AGQ64" s="49"/>
      <c r="AGR64" s="49"/>
      <c r="AGS64" s="49"/>
      <c r="AGT64" s="49"/>
      <c r="AGU64" s="49"/>
      <c r="AGV64" s="49"/>
      <c r="AGW64" s="49"/>
      <c r="AGX64" s="49"/>
      <c r="AGY64" s="49"/>
      <c r="AGZ64" s="49"/>
      <c r="AHA64" s="49"/>
      <c r="AHB64" s="49"/>
      <c r="AHC64" s="49"/>
      <c r="AHD64" s="49"/>
      <c r="AHE64" s="49"/>
      <c r="AHF64" s="49"/>
      <c r="AHG64" s="49"/>
      <c r="AHH64" s="49"/>
      <c r="AHI64" s="49"/>
      <c r="AHJ64" s="49"/>
      <c r="AHK64" s="49"/>
      <c r="AHL64" s="49"/>
      <c r="AHM64" s="49"/>
      <c r="AHN64" s="49"/>
      <c r="AHO64" s="49"/>
      <c r="AHP64" s="49"/>
      <c r="AHQ64" s="49"/>
      <c r="AHR64" s="49"/>
      <c r="AHS64" s="49"/>
      <c r="AHT64" s="49"/>
      <c r="AHU64" s="49"/>
      <c r="AHV64" s="49"/>
      <c r="AHW64" s="49"/>
      <c r="AHX64" s="49"/>
      <c r="AHY64" s="49"/>
      <c r="AHZ64" s="49"/>
      <c r="AIA64" s="49"/>
      <c r="AIB64" s="49"/>
      <c r="AIC64" s="49"/>
      <c r="AID64" s="49"/>
      <c r="AIE64" s="49"/>
      <c r="AIF64" s="49"/>
      <c r="AIG64" s="49"/>
      <c r="AIH64" s="49"/>
      <c r="AII64" s="49"/>
      <c r="AIJ64" s="49"/>
      <c r="AIK64" s="49"/>
      <c r="AIL64" s="49"/>
      <c r="AIM64" s="49"/>
      <c r="AIN64" s="49"/>
      <c r="AIO64" s="49"/>
      <c r="AIP64" s="49"/>
      <c r="AIQ64" s="49"/>
      <c r="AIR64" s="49"/>
      <c r="AIS64" s="49"/>
      <c r="AIT64" s="49"/>
      <c r="AIU64" s="49"/>
      <c r="AIV64" s="49"/>
      <c r="AIW64" s="49"/>
      <c r="AIX64" s="49"/>
      <c r="AIY64" s="49"/>
      <c r="AIZ64" s="49"/>
      <c r="AJA64" s="49"/>
      <c r="AJB64" s="49"/>
      <c r="AJC64" s="49"/>
      <c r="AJD64" s="49"/>
      <c r="AJE64" s="49"/>
      <c r="AJF64" s="49"/>
      <c r="AJG64" s="49"/>
      <c r="AJH64" s="49"/>
      <c r="AJI64" s="49"/>
      <c r="AJJ64" s="49"/>
      <c r="AJK64" s="49"/>
      <c r="AJL64" s="49"/>
      <c r="AJM64" s="49"/>
      <c r="AJN64" s="49"/>
      <c r="AJO64" s="49"/>
      <c r="AJP64" s="49"/>
      <c r="AJQ64" s="49"/>
      <c r="AJR64" s="49"/>
      <c r="AJS64" s="49"/>
      <c r="AJT64" s="49"/>
      <c r="AJU64" s="49"/>
      <c r="AJV64" s="49"/>
      <c r="AJW64" s="49"/>
      <c r="AJX64" s="49"/>
      <c r="AJY64" s="49"/>
      <c r="AJZ64" s="49"/>
      <c r="AKA64" s="49"/>
      <c r="AKB64" s="49"/>
      <c r="AKC64" s="49"/>
      <c r="AKD64" s="49"/>
      <c r="AKE64" s="49"/>
      <c r="AKF64" s="49"/>
      <c r="AKG64" s="49"/>
      <c r="AKH64" s="49"/>
      <c r="AKI64" s="49"/>
      <c r="AKJ64" s="49"/>
      <c r="AKK64" s="49"/>
      <c r="AKL64" s="49"/>
      <c r="AKM64" s="49"/>
      <c r="AKN64" s="49"/>
      <c r="AKO64" s="49"/>
      <c r="AKP64" s="49"/>
      <c r="AKQ64" s="49"/>
      <c r="AKR64" s="49"/>
      <c r="AKS64" s="49"/>
      <c r="AKT64" s="49"/>
      <c r="AKU64" s="49"/>
      <c r="AKV64" s="49"/>
      <c r="AKW64" s="49"/>
      <c r="AKX64" s="49"/>
      <c r="AKY64" s="49"/>
      <c r="AKZ64" s="49"/>
      <c r="ALA64" s="49"/>
      <c r="ALB64" s="49"/>
      <c r="ALC64" s="49"/>
      <c r="ALD64" s="49"/>
      <c r="ALE64" s="49"/>
      <c r="ALF64" s="49"/>
      <c r="ALG64" s="49"/>
      <c r="ALH64" s="49"/>
      <c r="ALI64" s="49"/>
      <c r="ALJ64" s="49"/>
      <c r="ALK64" s="49"/>
      <c r="ALL64" s="49"/>
      <c r="ALM64" s="49"/>
      <c r="ALN64" s="49"/>
      <c r="ALO64" s="49"/>
      <c r="ALP64" s="49"/>
      <c r="ALQ64" s="49"/>
      <c r="ALR64" s="49"/>
      <c r="ALS64" s="49"/>
      <c r="ALT64" s="49"/>
      <c r="ALU64" s="49"/>
      <c r="ALV64" s="49"/>
      <c r="ALW64" s="49"/>
      <c r="ALX64" s="49"/>
      <c r="ALY64" s="49"/>
      <c r="ALZ64" s="49"/>
      <c r="AMA64" s="49"/>
      <c r="AMB64" s="49"/>
      <c r="AMC64" s="49"/>
      <c r="AMD64" s="49"/>
      <c r="AME64" s="49"/>
      <c r="AMF64" s="49"/>
      <c r="AMG64" s="49"/>
      <c r="AMH64" s="49"/>
      <c r="AMI64" s="49"/>
      <c r="AMJ64" s="49"/>
      <c r="AMK64" s="49"/>
      <c r="AML64" s="49"/>
      <c r="AMM64" s="49"/>
      <c r="AMN64" s="49"/>
      <c r="AMO64" s="49"/>
      <c r="AMP64" s="49"/>
      <c r="AMQ64" s="49"/>
      <c r="AMR64" s="49"/>
      <c r="AMS64" s="49"/>
      <c r="AMT64" s="49"/>
      <c r="AMU64" s="49"/>
      <c r="AMV64" s="49"/>
      <c r="AMW64" s="49"/>
      <c r="AMX64" s="49"/>
      <c r="AMY64" s="49"/>
      <c r="AMZ64" s="49"/>
      <c r="ANA64" s="49"/>
      <c r="ANB64" s="49"/>
      <c r="ANC64" s="49"/>
      <c r="AND64" s="49"/>
      <c r="ANE64" s="49"/>
      <c r="ANF64" s="49"/>
      <c r="ANG64" s="49"/>
      <c r="ANH64" s="49"/>
      <c r="ANI64" s="49"/>
      <c r="ANJ64" s="49"/>
      <c r="ANK64" s="49"/>
      <c r="ANL64" s="49"/>
      <c r="ANM64" s="49"/>
      <c r="ANN64" s="49"/>
      <c r="ANO64" s="49"/>
      <c r="ANP64" s="49"/>
      <c r="ANQ64" s="49"/>
      <c r="ANR64" s="49"/>
      <c r="ANS64" s="49"/>
      <c r="ANT64" s="49"/>
      <c r="ANU64" s="49"/>
      <c r="ANV64" s="49"/>
      <c r="ANW64" s="49"/>
      <c r="ANX64" s="49"/>
      <c r="ANY64" s="49"/>
      <c r="ANZ64" s="49"/>
      <c r="AOA64" s="49"/>
      <c r="AOB64" s="49"/>
      <c r="AOC64" s="49"/>
      <c r="AOD64" s="49"/>
      <c r="AOE64" s="49"/>
      <c r="AOF64" s="49"/>
      <c r="AOG64" s="49"/>
      <c r="AOH64" s="49"/>
      <c r="AOI64" s="49"/>
      <c r="AOJ64" s="49"/>
      <c r="AOK64" s="49"/>
      <c r="AOL64" s="49"/>
      <c r="AOM64" s="49"/>
      <c r="AON64" s="49"/>
      <c r="AOO64" s="49"/>
      <c r="AOP64" s="49"/>
      <c r="AOQ64" s="49"/>
      <c r="AOR64" s="49"/>
      <c r="AOS64" s="49"/>
      <c r="AOT64" s="49"/>
      <c r="AOU64" s="49"/>
      <c r="AOV64" s="49"/>
      <c r="AOW64" s="49"/>
      <c r="AOX64" s="49"/>
      <c r="AOY64" s="49"/>
      <c r="AOZ64" s="49"/>
      <c r="APA64" s="49"/>
      <c r="APB64" s="49"/>
      <c r="APC64" s="49"/>
      <c r="APD64" s="49"/>
      <c r="APE64" s="49"/>
      <c r="APF64" s="49"/>
      <c r="APG64" s="49"/>
      <c r="APH64" s="49"/>
      <c r="API64" s="49"/>
      <c r="APJ64" s="49"/>
      <c r="APK64" s="49"/>
      <c r="APL64" s="49"/>
      <c r="APM64" s="49"/>
      <c r="APN64" s="49"/>
      <c r="APO64" s="49"/>
      <c r="APP64" s="49"/>
      <c r="APQ64" s="49"/>
      <c r="APR64" s="49"/>
      <c r="APS64" s="49"/>
      <c r="APT64" s="49"/>
      <c r="APU64" s="49"/>
      <c r="APV64" s="49"/>
      <c r="APW64" s="49"/>
      <c r="APX64" s="49"/>
      <c r="APY64" s="49"/>
    </row>
    <row r="65" spans="1:1117" ht="16" x14ac:dyDescent="0.2">
      <c r="A65" s="773" t="s">
        <v>340</v>
      </c>
      <c r="B65" s="831">
        <f t="shared" si="1"/>
        <v>187.91737431887725</v>
      </c>
      <c r="C65" s="831">
        <f t="shared" si="2"/>
        <v>41.982197265624997</v>
      </c>
      <c r="D65" s="831">
        <f t="shared" si="2"/>
        <v>9.2010803301645563</v>
      </c>
      <c r="E65" s="831">
        <f t="shared" si="3"/>
        <v>487.31976638919474</v>
      </c>
      <c r="F65" s="831">
        <f t="shared" si="4"/>
        <v>8.6275993815233889</v>
      </c>
      <c r="G65" s="831">
        <f t="shared" si="5"/>
        <v>538.93535439403638</v>
      </c>
      <c r="H65" s="831">
        <f t="shared" si="9"/>
        <v>866.74800395509089</v>
      </c>
      <c r="I65" s="831">
        <f t="shared" si="10"/>
        <v>119.99649580963225</v>
      </c>
      <c r="J65" s="831">
        <f t="shared" si="6"/>
        <v>73.955380859374998</v>
      </c>
      <c r="K65" s="831">
        <f t="shared" si="7"/>
        <v>2.859052655876436</v>
      </c>
      <c r="L65" s="831">
        <f t="shared" si="8"/>
        <v>91.35252567675154</v>
      </c>
      <c r="M65" s="831">
        <f t="shared" si="8"/>
        <v>0.31630323165882113</v>
      </c>
      <c r="N65" s="831">
        <f t="shared" si="11"/>
        <v>2429.2111342678063</v>
      </c>
      <c r="O65" s="831"/>
      <c r="P65" s="42"/>
      <c r="S65" s="337"/>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c r="NX65" s="49"/>
      <c r="NY65" s="49"/>
      <c r="NZ65" s="49"/>
      <c r="OA65" s="49"/>
      <c r="OB65" s="49"/>
      <c r="OC65" s="49"/>
      <c r="OD65" s="49"/>
      <c r="OE65" s="49"/>
      <c r="OF65" s="49"/>
      <c r="OG65" s="49"/>
      <c r="OH65" s="49"/>
      <c r="OI65" s="49"/>
      <c r="OJ65" s="49"/>
      <c r="OK65" s="49"/>
      <c r="OL65" s="49"/>
      <c r="OM65" s="49"/>
      <c r="ON65" s="49"/>
      <c r="OO65" s="49"/>
      <c r="OP65" s="49"/>
      <c r="OQ65" s="49"/>
      <c r="OR65" s="49"/>
      <c r="OS65" s="49"/>
      <c r="OT65" s="49"/>
      <c r="OU65" s="49"/>
      <c r="OV65" s="49"/>
      <c r="OW65" s="49"/>
      <c r="OX65" s="49"/>
      <c r="OY65" s="49"/>
      <c r="OZ65" s="49"/>
      <c r="PA65" s="49"/>
      <c r="PB65" s="49"/>
      <c r="PC65" s="49"/>
      <c r="PD65" s="49"/>
      <c r="PE65" s="49"/>
      <c r="PF65" s="49"/>
      <c r="PG65" s="49"/>
      <c r="PH65" s="49"/>
      <c r="PI65" s="49"/>
      <c r="PJ65" s="49"/>
      <c r="PK65" s="49"/>
      <c r="PL65" s="49"/>
      <c r="PM65" s="49"/>
      <c r="PN65" s="49"/>
      <c r="PO65" s="49"/>
      <c r="PP65" s="49"/>
      <c r="PQ65" s="49"/>
      <c r="PR65" s="49"/>
      <c r="PS65" s="49"/>
      <c r="PT65" s="49"/>
      <c r="PU65" s="49"/>
      <c r="PV65" s="49"/>
      <c r="PW65" s="49"/>
      <c r="PX65" s="49"/>
      <c r="PY65" s="49"/>
      <c r="PZ65" s="49"/>
      <c r="QA65" s="49"/>
      <c r="QB65" s="49"/>
      <c r="QC65" s="49"/>
      <c r="QD65" s="49"/>
      <c r="QE65" s="49"/>
      <c r="QF65" s="49"/>
      <c r="QG65" s="49"/>
      <c r="QH65" s="49"/>
      <c r="QI65" s="49"/>
      <c r="QJ65" s="49"/>
      <c r="QK65" s="49"/>
      <c r="QL65" s="49"/>
      <c r="QM65" s="49"/>
      <c r="QN65" s="49"/>
      <c r="QO65" s="49"/>
      <c r="QP65" s="49"/>
      <c r="QQ65" s="49"/>
      <c r="QR65" s="49"/>
      <c r="QS65" s="49"/>
      <c r="QT65" s="49"/>
      <c r="QU65" s="49"/>
      <c r="QV65" s="49"/>
      <c r="QW65" s="49"/>
      <c r="QX65" s="49"/>
      <c r="QY65" s="49"/>
      <c r="QZ65" s="49"/>
      <c r="RA65" s="49"/>
      <c r="RB65" s="49"/>
      <c r="RC65" s="49"/>
      <c r="RD65" s="49"/>
      <c r="RE65" s="49"/>
      <c r="RF65" s="49"/>
      <c r="RG65" s="49"/>
      <c r="RH65" s="49"/>
      <c r="RI65" s="49"/>
      <c r="RJ65" s="49"/>
      <c r="RK65" s="49"/>
      <c r="RL65" s="49"/>
      <c r="RM65" s="49"/>
      <c r="RN65" s="49"/>
      <c r="RO65" s="49"/>
      <c r="RP65" s="49"/>
      <c r="RQ65" s="49"/>
      <c r="RR65" s="49"/>
      <c r="RS65" s="49"/>
      <c r="RT65" s="49"/>
      <c r="RU65" s="49"/>
      <c r="RV65" s="49"/>
      <c r="RW65" s="49"/>
      <c r="RX65" s="49"/>
      <c r="RY65" s="49"/>
      <c r="RZ65" s="49"/>
      <c r="SA65" s="49"/>
      <c r="SB65" s="49"/>
      <c r="SC65" s="49"/>
      <c r="SD65" s="49"/>
      <c r="SE65" s="49"/>
      <c r="SF65" s="49"/>
      <c r="SG65" s="49"/>
      <c r="SH65" s="49"/>
      <c r="SI65" s="49"/>
      <c r="SJ65" s="49"/>
      <c r="SK65" s="49"/>
      <c r="SL65" s="49"/>
      <c r="SM65" s="49"/>
      <c r="SN65" s="49"/>
      <c r="SO65" s="49"/>
      <c r="SP65" s="49"/>
      <c r="SQ65" s="49"/>
      <c r="SR65" s="49"/>
      <c r="SS65" s="49"/>
      <c r="ST65" s="49"/>
      <c r="SU65" s="49"/>
      <c r="SV65" s="49"/>
      <c r="SW65" s="49"/>
      <c r="SX65" s="49"/>
      <c r="SY65" s="49"/>
      <c r="SZ65" s="49"/>
      <c r="TA65" s="49"/>
      <c r="TB65" s="49"/>
      <c r="TC65" s="49"/>
      <c r="TD65" s="49"/>
      <c r="TE65" s="49"/>
      <c r="TF65" s="49"/>
      <c r="TG65" s="49"/>
      <c r="TH65" s="49"/>
      <c r="TI65" s="49"/>
      <c r="TJ65" s="49"/>
      <c r="TK65" s="49"/>
      <c r="TL65" s="49"/>
      <c r="TM65" s="49"/>
      <c r="TN65" s="49"/>
      <c r="TO65" s="49"/>
      <c r="TP65" s="49"/>
      <c r="TQ65" s="49"/>
      <c r="TR65" s="49"/>
      <c r="TS65" s="49"/>
      <c r="TT65" s="49"/>
      <c r="TU65" s="49"/>
      <c r="TV65" s="49"/>
      <c r="TW65" s="49"/>
      <c r="TX65" s="49"/>
      <c r="TY65" s="49"/>
      <c r="TZ65" s="49"/>
      <c r="UA65" s="49"/>
      <c r="UB65" s="49"/>
      <c r="UC65" s="49"/>
      <c r="UD65" s="49"/>
      <c r="UE65" s="49"/>
      <c r="UF65" s="49"/>
      <c r="UG65" s="49"/>
      <c r="UH65" s="49"/>
      <c r="UI65" s="49"/>
      <c r="UJ65" s="49"/>
      <c r="UK65" s="49"/>
      <c r="UL65" s="49"/>
      <c r="UM65" s="49"/>
      <c r="UN65" s="49"/>
      <c r="UO65" s="49"/>
      <c r="UP65" s="49"/>
      <c r="UQ65" s="49"/>
      <c r="UR65" s="49"/>
      <c r="US65" s="49"/>
      <c r="UT65" s="49"/>
      <c r="UU65" s="49"/>
      <c r="UV65" s="49"/>
      <c r="UW65" s="49"/>
      <c r="UX65" s="49"/>
      <c r="UY65" s="49"/>
      <c r="UZ65" s="49"/>
      <c r="VA65" s="49"/>
      <c r="VB65" s="49"/>
      <c r="VC65" s="49"/>
      <c r="VD65" s="49"/>
      <c r="VE65" s="49"/>
      <c r="VF65" s="49"/>
      <c r="VG65" s="49"/>
      <c r="VH65" s="49"/>
      <c r="VI65" s="49"/>
      <c r="VJ65" s="49"/>
      <c r="VK65" s="49"/>
      <c r="VL65" s="49"/>
      <c r="VM65" s="49"/>
      <c r="VN65" s="49"/>
      <c r="VO65" s="49"/>
      <c r="VP65" s="49"/>
      <c r="VQ65" s="49"/>
      <c r="VR65" s="49"/>
      <c r="VS65" s="49"/>
      <c r="VT65" s="49"/>
      <c r="VU65" s="49"/>
      <c r="VV65" s="49"/>
      <c r="VW65" s="49"/>
      <c r="VX65" s="49"/>
      <c r="VY65" s="49"/>
      <c r="VZ65" s="49"/>
      <c r="WA65" s="49"/>
      <c r="WB65" s="49"/>
      <c r="WC65" s="49"/>
      <c r="WD65" s="49"/>
      <c r="WE65" s="49"/>
      <c r="WF65" s="49"/>
      <c r="WG65" s="49"/>
      <c r="WH65" s="49"/>
      <c r="WI65" s="49"/>
      <c r="WJ65" s="49"/>
      <c r="WK65" s="49"/>
      <c r="WL65" s="49"/>
      <c r="WM65" s="49"/>
      <c r="WN65" s="49"/>
      <c r="WO65" s="49"/>
      <c r="WP65" s="49"/>
      <c r="WQ65" s="49"/>
      <c r="WR65" s="49"/>
      <c r="WS65" s="49"/>
      <c r="WT65" s="49"/>
      <c r="WU65" s="49"/>
      <c r="WV65" s="49"/>
      <c r="WW65" s="49"/>
      <c r="WX65" s="49"/>
      <c r="WY65" s="49"/>
      <c r="WZ65" s="49"/>
      <c r="XA65" s="49"/>
      <c r="XB65" s="49"/>
      <c r="XC65" s="49"/>
      <c r="XD65" s="49"/>
      <c r="XE65" s="49"/>
      <c r="XF65" s="49"/>
      <c r="XG65" s="49"/>
      <c r="XH65" s="49"/>
      <c r="XI65" s="49"/>
      <c r="XJ65" s="49"/>
      <c r="XK65" s="49"/>
      <c r="XL65" s="49"/>
      <c r="XM65" s="49"/>
      <c r="XN65" s="49"/>
      <c r="XO65" s="49"/>
      <c r="XP65" s="49"/>
      <c r="XQ65" s="49"/>
      <c r="XR65" s="49"/>
      <c r="XS65" s="49"/>
      <c r="XT65" s="49"/>
      <c r="XU65" s="49"/>
      <c r="XV65" s="49"/>
      <c r="XW65" s="49"/>
      <c r="XX65" s="49"/>
      <c r="XY65" s="49"/>
      <c r="XZ65" s="49"/>
      <c r="YA65" s="49"/>
      <c r="YB65" s="49"/>
      <c r="YC65" s="49"/>
      <c r="YD65" s="49"/>
      <c r="YE65" s="49"/>
      <c r="YF65" s="49"/>
      <c r="YG65" s="49"/>
      <c r="YH65" s="49"/>
      <c r="YI65" s="49"/>
      <c r="YJ65" s="49"/>
      <c r="YK65" s="49"/>
      <c r="YL65" s="49"/>
      <c r="YM65" s="49"/>
      <c r="YN65" s="49"/>
      <c r="YO65" s="49"/>
      <c r="YP65" s="49"/>
      <c r="YQ65" s="49"/>
      <c r="YR65" s="49"/>
      <c r="YS65" s="49"/>
      <c r="YT65" s="49"/>
      <c r="YU65" s="49"/>
      <c r="YV65" s="49"/>
      <c r="YW65" s="49"/>
      <c r="YX65" s="49"/>
      <c r="YY65" s="49"/>
      <c r="YZ65" s="49"/>
      <c r="ZA65" s="49"/>
      <c r="ZB65" s="49"/>
      <c r="ZC65" s="49"/>
      <c r="ZD65" s="49"/>
      <c r="ZE65" s="49"/>
      <c r="ZF65" s="49"/>
      <c r="ZG65" s="49"/>
      <c r="ZH65" s="49"/>
      <c r="ZI65" s="49"/>
      <c r="ZJ65" s="49"/>
      <c r="ZK65" s="49"/>
      <c r="ZL65" s="49"/>
      <c r="ZM65" s="49"/>
      <c r="ZN65" s="49"/>
      <c r="ZO65" s="49"/>
      <c r="ZP65" s="49"/>
      <c r="ZQ65" s="49"/>
      <c r="ZR65" s="49"/>
      <c r="ZS65" s="49"/>
      <c r="ZT65" s="49"/>
      <c r="ZU65" s="49"/>
      <c r="ZV65" s="49"/>
      <c r="ZW65" s="49"/>
      <c r="ZX65" s="49"/>
      <c r="ZY65" s="49"/>
      <c r="ZZ65" s="49"/>
      <c r="AAA65" s="49"/>
      <c r="AAB65" s="49"/>
      <c r="AAC65" s="49"/>
      <c r="AAD65" s="49"/>
      <c r="AAE65" s="49"/>
      <c r="AAF65" s="49"/>
      <c r="AAG65" s="49"/>
      <c r="AAH65" s="49"/>
      <c r="AAI65" s="49"/>
      <c r="AAJ65" s="49"/>
      <c r="AAK65" s="49"/>
      <c r="AAL65" s="49"/>
      <c r="AAM65" s="49"/>
      <c r="AAN65" s="49"/>
      <c r="AAO65" s="49"/>
      <c r="AAP65" s="49"/>
      <c r="AAQ65" s="49"/>
      <c r="AAR65" s="49"/>
      <c r="AAS65" s="49"/>
      <c r="AAT65" s="49"/>
      <c r="AAU65" s="49"/>
      <c r="AAV65" s="49"/>
      <c r="AAW65" s="49"/>
      <c r="AAX65" s="49"/>
      <c r="AAY65" s="49"/>
      <c r="AAZ65" s="49"/>
      <c r="ABA65" s="49"/>
      <c r="ABB65" s="49"/>
      <c r="ABC65" s="49"/>
      <c r="ABD65" s="49"/>
      <c r="ABE65" s="49"/>
      <c r="ABF65" s="49"/>
      <c r="ABG65" s="49"/>
      <c r="ABH65" s="49"/>
      <c r="ABI65" s="49"/>
      <c r="ABJ65" s="49"/>
      <c r="ABK65" s="49"/>
      <c r="ABL65" s="49"/>
      <c r="ABM65" s="49"/>
      <c r="ABN65" s="49"/>
      <c r="ABO65" s="49"/>
      <c r="ABP65" s="49"/>
      <c r="ABQ65" s="49"/>
      <c r="ABR65" s="49"/>
      <c r="ABS65" s="49"/>
      <c r="ABT65" s="49"/>
      <c r="ABU65" s="49"/>
      <c r="ABV65" s="49"/>
      <c r="ABW65" s="49"/>
      <c r="ABX65" s="49"/>
      <c r="ABY65" s="49"/>
      <c r="ABZ65" s="49"/>
      <c r="ACA65" s="49"/>
      <c r="ACB65" s="49"/>
      <c r="ACC65" s="49"/>
      <c r="ACD65" s="49"/>
      <c r="ACE65" s="49"/>
      <c r="ACF65" s="49"/>
      <c r="ACG65" s="49"/>
      <c r="ACH65" s="49"/>
      <c r="ACI65" s="49"/>
      <c r="ACJ65" s="49"/>
      <c r="ACK65" s="49"/>
      <c r="ACL65" s="49"/>
      <c r="ACM65" s="49"/>
      <c r="ACN65" s="49"/>
      <c r="ACO65" s="49"/>
      <c r="ACP65" s="49"/>
      <c r="ACQ65" s="49"/>
      <c r="ACR65" s="49"/>
      <c r="ACS65" s="49"/>
      <c r="ACT65" s="49"/>
      <c r="ACU65" s="49"/>
      <c r="ACV65" s="49"/>
      <c r="ACW65" s="49"/>
      <c r="ACX65" s="49"/>
      <c r="ACY65" s="49"/>
      <c r="ACZ65" s="49"/>
      <c r="ADA65" s="49"/>
      <c r="ADB65" s="49"/>
      <c r="ADC65" s="49"/>
      <c r="ADD65" s="49"/>
      <c r="ADE65" s="49"/>
      <c r="ADF65" s="49"/>
      <c r="ADG65" s="49"/>
      <c r="ADH65" s="49"/>
      <c r="ADI65" s="49"/>
      <c r="ADJ65" s="49"/>
      <c r="ADK65" s="49"/>
      <c r="ADL65" s="49"/>
      <c r="ADM65" s="49"/>
      <c r="ADN65" s="49"/>
      <c r="ADO65" s="49"/>
      <c r="ADP65" s="49"/>
      <c r="ADQ65" s="49"/>
      <c r="ADR65" s="49"/>
      <c r="ADS65" s="49"/>
      <c r="ADT65" s="49"/>
      <c r="ADU65" s="49"/>
      <c r="ADV65" s="49"/>
      <c r="ADW65" s="49"/>
      <c r="ADX65" s="49"/>
      <c r="ADY65" s="49"/>
      <c r="ADZ65" s="49"/>
      <c r="AEA65" s="49"/>
      <c r="AEB65" s="49"/>
      <c r="AEC65" s="49"/>
      <c r="AED65" s="49"/>
      <c r="AEE65" s="49"/>
      <c r="AEF65" s="49"/>
      <c r="AEG65" s="49"/>
      <c r="AEH65" s="49"/>
      <c r="AEI65" s="49"/>
      <c r="AEJ65" s="49"/>
      <c r="AEK65" s="49"/>
      <c r="AEL65" s="49"/>
      <c r="AEM65" s="49"/>
      <c r="AEN65" s="49"/>
      <c r="AEO65" s="49"/>
      <c r="AEP65" s="49"/>
      <c r="AEQ65" s="49"/>
      <c r="AER65" s="49"/>
      <c r="AES65" s="49"/>
      <c r="AET65" s="49"/>
      <c r="AEU65" s="49"/>
      <c r="AEV65" s="49"/>
      <c r="AEW65" s="49"/>
      <c r="AEX65" s="49"/>
      <c r="AEY65" s="49"/>
      <c r="AEZ65" s="49"/>
      <c r="AFA65" s="49"/>
      <c r="AFB65" s="49"/>
      <c r="AFC65" s="49"/>
      <c r="AFD65" s="49"/>
      <c r="AFE65" s="49"/>
      <c r="AFF65" s="49"/>
      <c r="AFG65" s="49"/>
      <c r="AFH65" s="49"/>
      <c r="AFI65" s="49"/>
      <c r="AFJ65" s="49"/>
      <c r="AFK65" s="49"/>
      <c r="AFL65" s="49"/>
      <c r="AFM65" s="49"/>
      <c r="AFN65" s="49"/>
      <c r="AFO65" s="49"/>
      <c r="AFP65" s="49"/>
      <c r="AFQ65" s="49"/>
      <c r="AFR65" s="49"/>
      <c r="AFS65" s="49"/>
      <c r="AFT65" s="49"/>
      <c r="AFU65" s="49"/>
      <c r="AFV65" s="49"/>
      <c r="AFW65" s="49"/>
      <c r="AFX65" s="49"/>
      <c r="AFY65" s="49"/>
      <c r="AFZ65" s="49"/>
      <c r="AGA65" s="49"/>
      <c r="AGB65" s="49"/>
      <c r="AGC65" s="49"/>
      <c r="AGD65" s="49"/>
      <c r="AGE65" s="49"/>
      <c r="AGF65" s="49"/>
      <c r="AGG65" s="49"/>
      <c r="AGH65" s="49"/>
      <c r="AGI65" s="49"/>
      <c r="AGJ65" s="49"/>
      <c r="AGK65" s="49"/>
      <c r="AGL65" s="49"/>
      <c r="AGM65" s="49"/>
      <c r="AGN65" s="49"/>
      <c r="AGO65" s="49"/>
      <c r="AGP65" s="49"/>
      <c r="AGQ65" s="49"/>
      <c r="AGR65" s="49"/>
      <c r="AGS65" s="49"/>
      <c r="AGT65" s="49"/>
      <c r="AGU65" s="49"/>
      <c r="AGV65" s="49"/>
      <c r="AGW65" s="49"/>
      <c r="AGX65" s="49"/>
      <c r="AGY65" s="49"/>
      <c r="AGZ65" s="49"/>
      <c r="AHA65" s="49"/>
      <c r="AHB65" s="49"/>
      <c r="AHC65" s="49"/>
      <c r="AHD65" s="49"/>
      <c r="AHE65" s="49"/>
      <c r="AHF65" s="49"/>
      <c r="AHG65" s="49"/>
      <c r="AHH65" s="49"/>
      <c r="AHI65" s="49"/>
      <c r="AHJ65" s="49"/>
      <c r="AHK65" s="49"/>
      <c r="AHL65" s="49"/>
      <c r="AHM65" s="49"/>
      <c r="AHN65" s="49"/>
      <c r="AHO65" s="49"/>
      <c r="AHP65" s="49"/>
      <c r="AHQ65" s="49"/>
      <c r="AHR65" s="49"/>
      <c r="AHS65" s="49"/>
      <c r="AHT65" s="49"/>
      <c r="AHU65" s="49"/>
      <c r="AHV65" s="49"/>
      <c r="AHW65" s="49"/>
      <c r="AHX65" s="49"/>
      <c r="AHY65" s="49"/>
      <c r="AHZ65" s="49"/>
      <c r="AIA65" s="49"/>
      <c r="AIB65" s="49"/>
      <c r="AIC65" s="49"/>
      <c r="AID65" s="49"/>
      <c r="AIE65" s="49"/>
      <c r="AIF65" s="49"/>
      <c r="AIG65" s="49"/>
      <c r="AIH65" s="49"/>
      <c r="AII65" s="49"/>
      <c r="AIJ65" s="49"/>
      <c r="AIK65" s="49"/>
      <c r="AIL65" s="49"/>
      <c r="AIM65" s="49"/>
      <c r="AIN65" s="49"/>
      <c r="AIO65" s="49"/>
      <c r="AIP65" s="49"/>
      <c r="AIQ65" s="49"/>
      <c r="AIR65" s="49"/>
      <c r="AIS65" s="49"/>
      <c r="AIT65" s="49"/>
      <c r="AIU65" s="49"/>
      <c r="AIV65" s="49"/>
      <c r="AIW65" s="49"/>
      <c r="AIX65" s="49"/>
      <c r="AIY65" s="49"/>
      <c r="AIZ65" s="49"/>
      <c r="AJA65" s="49"/>
      <c r="AJB65" s="49"/>
      <c r="AJC65" s="49"/>
      <c r="AJD65" s="49"/>
      <c r="AJE65" s="49"/>
      <c r="AJF65" s="49"/>
      <c r="AJG65" s="49"/>
      <c r="AJH65" s="49"/>
      <c r="AJI65" s="49"/>
      <c r="AJJ65" s="49"/>
      <c r="AJK65" s="49"/>
      <c r="AJL65" s="49"/>
      <c r="AJM65" s="49"/>
      <c r="AJN65" s="49"/>
      <c r="AJO65" s="49"/>
      <c r="AJP65" s="49"/>
      <c r="AJQ65" s="49"/>
      <c r="AJR65" s="49"/>
      <c r="AJS65" s="49"/>
      <c r="AJT65" s="49"/>
      <c r="AJU65" s="49"/>
      <c r="AJV65" s="49"/>
      <c r="AJW65" s="49"/>
      <c r="AJX65" s="49"/>
      <c r="AJY65" s="49"/>
      <c r="AJZ65" s="49"/>
      <c r="AKA65" s="49"/>
      <c r="AKB65" s="49"/>
      <c r="AKC65" s="49"/>
      <c r="AKD65" s="49"/>
      <c r="AKE65" s="49"/>
      <c r="AKF65" s="49"/>
      <c r="AKG65" s="49"/>
      <c r="AKH65" s="49"/>
      <c r="AKI65" s="49"/>
      <c r="AKJ65" s="49"/>
      <c r="AKK65" s="49"/>
      <c r="AKL65" s="49"/>
      <c r="AKM65" s="49"/>
      <c r="AKN65" s="49"/>
      <c r="AKO65" s="49"/>
      <c r="AKP65" s="49"/>
      <c r="AKQ65" s="49"/>
      <c r="AKR65" s="49"/>
      <c r="AKS65" s="49"/>
      <c r="AKT65" s="49"/>
      <c r="AKU65" s="49"/>
      <c r="AKV65" s="49"/>
      <c r="AKW65" s="49"/>
      <c r="AKX65" s="49"/>
      <c r="AKY65" s="49"/>
      <c r="AKZ65" s="49"/>
      <c r="ALA65" s="49"/>
      <c r="ALB65" s="49"/>
      <c r="ALC65" s="49"/>
      <c r="ALD65" s="49"/>
      <c r="ALE65" s="49"/>
      <c r="ALF65" s="49"/>
      <c r="ALG65" s="49"/>
      <c r="ALH65" s="49"/>
      <c r="ALI65" s="49"/>
      <c r="ALJ65" s="49"/>
      <c r="ALK65" s="49"/>
      <c r="ALL65" s="49"/>
      <c r="ALM65" s="49"/>
      <c r="ALN65" s="49"/>
      <c r="ALO65" s="49"/>
      <c r="ALP65" s="49"/>
      <c r="ALQ65" s="49"/>
      <c r="ALR65" s="49"/>
      <c r="ALS65" s="49"/>
      <c r="ALT65" s="49"/>
      <c r="ALU65" s="49"/>
      <c r="ALV65" s="49"/>
      <c r="ALW65" s="49"/>
      <c r="ALX65" s="49"/>
      <c r="ALY65" s="49"/>
      <c r="ALZ65" s="49"/>
      <c r="AMA65" s="49"/>
      <c r="AMB65" s="49"/>
      <c r="AMC65" s="49"/>
      <c r="AMD65" s="49"/>
      <c r="AME65" s="49"/>
      <c r="AMF65" s="49"/>
      <c r="AMG65" s="49"/>
      <c r="AMH65" s="49"/>
      <c r="AMI65" s="49"/>
      <c r="AMJ65" s="49"/>
      <c r="AMK65" s="49"/>
      <c r="AML65" s="49"/>
      <c r="AMM65" s="49"/>
      <c r="AMN65" s="49"/>
      <c r="AMO65" s="49"/>
      <c r="AMP65" s="49"/>
      <c r="AMQ65" s="49"/>
      <c r="AMR65" s="49"/>
      <c r="AMS65" s="49"/>
      <c r="AMT65" s="49"/>
      <c r="AMU65" s="49"/>
      <c r="AMV65" s="49"/>
      <c r="AMW65" s="49"/>
      <c r="AMX65" s="49"/>
      <c r="AMY65" s="49"/>
      <c r="AMZ65" s="49"/>
      <c r="ANA65" s="49"/>
      <c r="ANB65" s="49"/>
      <c r="ANC65" s="49"/>
      <c r="AND65" s="49"/>
      <c r="ANE65" s="49"/>
      <c r="ANF65" s="49"/>
      <c r="ANG65" s="49"/>
      <c r="ANH65" s="49"/>
      <c r="ANI65" s="49"/>
      <c r="ANJ65" s="49"/>
      <c r="ANK65" s="49"/>
      <c r="ANL65" s="49"/>
      <c r="ANM65" s="49"/>
      <c r="ANN65" s="49"/>
      <c r="ANO65" s="49"/>
      <c r="ANP65" s="49"/>
      <c r="ANQ65" s="49"/>
      <c r="ANR65" s="49"/>
      <c r="ANS65" s="49"/>
      <c r="ANT65" s="49"/>
      <c r="ANU65" s="49"/>
      <c r="ANV65" s="49"/>
      <c r="ANW65" s="49"/>
      <c r="ANX65" s="49"/>
      <c r="ANY65" s="49"/>
      <c r="ANZ65" s="49"/>
      <c r="AOA65" s="49"/>
      <c r="AOB65" s="49"/>
      <c r="AOC65" s="49"/>
      <c r="AOD65" s="49"/>
      <c r="AOE65" s="49"/>
      <c r="AOF65" s="49"/>
      <c r="AOG65" s="49"/>
      <c r="AOH65" s="49"/>
      <c r="AOI65" s="49"/>
      <c r="AOJ65" s="49"/>
      <c r="AOK65" s="49"/>
      <c r="AOL65" s="49"/>
      <c r="AOM65" s="49"/>
      <c r="AON65" s="49"/>
      <c r="AOO65" s="49"/>
      <c r="AOP65" s="49"/>
      <c r="AOQ65" s="49"/>
      <c r="AOR65" s="49"/>
      <c r="AOS65" s="49"/>
      <c r="AOT65" s="49"/>
      <c r="AOU65" s="49"/>
      <c r="AOV65" s="49"/>
      <c r="AOW65" s="49"/>
      <c r="AOX65" s="49"/>
      <c r="AOY65" s="49"/>
      <c r="AOZ65" s="49"/>
      <c r="APA65" s="49"/>
      <c r="APB65" s="49"/>
      <c r="APC65" s="49"/>
      <c r="APD65" s="49"/>
      <c r="APE65" s="49"/>
      <c r="APF65" s="49"/>
      <c r="APG65" s="49"/>
      <c r="APH65" s="49"/>
      <c r="API65" s="49"/>
      <c r="APJ65" s="49"/>
      <c r="APK65" s="49"/>
      <c r="APL65" s="49"/>
      <c r="APM65" s="49"/>
      <c r="APN65" s="49"/>
      <c r="APO65" s="49"/>
      <c r="APP65" s="49"/>
      <c r="APQ65" s="49"/>
      <c r="APR65" s="49"/>
      <c r="APS65" s="49"/>
      <c r="APT65" s="49"/>
      <c r="APU65" s="49"/>
      <c r="APV65" s="49"/>
      <c r="APW65" s="49"/>
      <c r="APX65" s="49"/>
      <c r="APY65" s="49"/>
    </row>
    <row r="66" spans="1:1117" ht="16" x14ac:dyDescent="0.2">
      <c r="A66" s="773" t="s">
        <v>341</v>
      </c>
      <c r="B66" s="831">
        <f t="shared" si="1"/>
        <v>232.70969726562501</v>
      </c>
      <c r="C66" s="831">
        <f t="shared" si="2"/>
        <v>2.6634765624999996</v>
      </c>
      <c r="D66" s="831">
        <f t="shared" si="2"/>
        <v>17.431845703124999</v>
      </c>
      <c r="E66" s="831">
        <f t="shared" si="3"/>
        <v>698.67523437499995</v>
      </c>
      <c r="F66" s="831">
        <f t="shared" si="4"/>
        <v>12.410048828124999</v>
      </c>
      <c r="G66" s="831">
        <f t="shared" si="5"/>
        <v>952.70526367187483</v>
      </c>
      <c r="H66" s="831">
        <f t="shared" si="9"/>
        <v>1287.3805273437499</v>
      </c>
      <c r="I66" s="831">
        <f t="shared" si="10"/>
        <v>140.17009765624996</v>
      </c>
      <c r="J66" s="831">
        <f t="shared" si="6"/>
        <v>173.84639648437499</v>
      </c>
      <c r="K66" s="831">
        <f t="shared" si="7"/>
        <v>4.9920605468749999</v>
      </c>
      <c r="L66" s="831">
        <f t="shared" si="8"/>
        <v>104.92124023437498</v>
      </c>
      <c r="M66" s="831">
        <f t="shared" si="8"/>
        <v>1.4294628906250002</v>
      </c>
      <c r="N66" s="831">
        <f t="shared" si="11"/>
        <v>3629.3353515624999</v>
      </c>
      <c r="O66" s="831">
        <v>239.357451171875</v>
      </c>
      <c r="P66" s="42"/>
      <c r="S66" s="337"/>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c r="NM66" s="49"/>
      <c r="NN66" s="49"/>
      <c r="NO66" s="49"/>
      <c r="NP66" s="49"/>
      <c r="NQ66" s="49"/>
      <c r="NR66" s="49"/>
      <c r="NS66" s="49"/>
      <c r="NT66" s="49"/>
      <c r="NU66" s="49"/>
      <c r="NV66" s="49"/>
      <c r="NW66" s="49"/>
      <c r="NX66" s="49"/>
      <c r="NY66" s="49"/>
      <c r="NZ66" s="49"/>
      <c r="OA66" s="49"/>
      <c r="OB66" s="49"/>
      <c r="OC66" s="49"/>
      <c r="OD66" s="49"/>
      <c r="OE66" s="49"/>
      <c r="OF66" s="49"/>
      <c r="OG66" s="49"/>
      <c r="OH66" s="49"/>
      <c r="OI66" s="49"/>
      <c r="OJ66" s="49"/>
      <c r="OK66" s="49"/>
      <c r="OL66" s="49"/>
      <c r="OM66" s="49"/>
      <c r="ON66" s="49"/>
      <c r="OO66" s="49"/>
      <c r="OP66" s="49"/>
      <c r="OQ66" s="49"/>
      <c r="OR66" s="49"/>
      <c r="OS66" s="49"/>
      <c r="OT66" s="49"/>
      <c r="OU66" s="49"/>
      <c r="OV66" s="49"/>
      <c r="OW66" s="49"/>
      <c r="OX66" s="49"/>
      <c r="OY66" s="49"/>
      <c r="OZ66" s="49"/>
      <c r="PA66" s="49"/>
      <c r="PB66" s="49"/>
      <c r="PC66" s="49"/>
      <c r="PD66" s="49"/>
      <c r="PE66" s="49"/>
      <c r="PF66" s="49"/>
      <c r="PG66" s="49"/>
      <c r="PH66" s="49"/>
      <c r="PI66" s="49"/>
      <c r="PJ66" s="49"/>
      <c r="PK66" s="49"/>
      <c r="PL66" s="49"/>
      <c r="PM66" s="49"/>
      <c r="PN66" s="49"/>
      <c r="PO66" s="49"/>
      <c r="PP66" s="49"/>
      <c r="PQ66" s="49"/>
      <c r="PR66" s="49"/>
      <c r="PS66" s="49"/>
      <c r="PT66" s="49"/>
      <c r="PU66" s="49"/>
      <c r="PV66" s="49"/>
      <c r="PW66" s="49"/>
      <c r="PX66" s="49"/>
      <c r="PY66" s="49"/>
      <c r="PZ66" s="49"/>
      <c r="QA66" s="49"/>
      <c r="QB66" s="49"/>
      <c r="QC66" s="49"/>
      <c r="QD66" s="49"/>
      <c r="QE66" s="49"/>
      <c r="QF66" s="49"/>
      <c r="QG66" s="49"/>
      <c r="QH66" s="49"/>
      <c r="QI66" s="49"/>
      <c r="QJ66" s="49"/>
      <c r="QK66" s="49"/>
      <c r="QL66" s="49"/>
      <c r="QM66" s="49"/>
      <c r="QN66" s="49"/>
      <c r="QO66" s="49"/>
      <c r="QP66" s="49"/>
      <c r="QQ66" s="49"/>
      <c r="QR66" s="49"/>
      <c r="QS66" s="49"/>
      <c r="QT66" s="49"/>
      <c r="QU66" s="49"/>
      <c r="QV66" s="49"/>
      <c r="QW66" s="49"/>
      <c r="QX66" s="49"/>
      <c r="QY66" s="49"/>
      <c r="QZ66" s="49"/>
      <c r="RA66" s="49"/>
      <c r="RB66" s="49"/>
      <c r="RC66" s="49"/>
      <c r="RD66" s="49"/>
      <c r="RE66" s="49"/>
      <c r="RF66" s="49"/>
      <c r="RG66" s="49"/>
      <c r="RH66" s="49"/>
      <c r="RI66" s="49"/>
      <c r="RJ66" s="49"/>
      <c r="RK66" s="49"/>
      <c r="RL66" s="49"/>
      <c r="RM66" s="49"/>
      <c r="RN66" s="49"/>
      <c r="RO66" s="49"/>
      <c r="RP66" s="49"/>
      <c r="RQ66" s="49"/>
      <c r="RR66" s="49"/>
      <c r="RS66" s="49"/>
      <c r="RT66" s="49"/>
      <c r="RU66" s="49"/>
      <c r="RV66" s="49"/>
      <c r="RW66" s="49"/>
      <c r="RX66" s="49"/>
      <c r="RY66" s="49"/>
      <c r="RZ66" s="49"/>
      <c r="SA66" s="49"/>
      <c r="SB66" s="49"/>
      <c r="SC66" s="49"/>
      <c r="SD66" s="49"/>
      <c r="SE66" s="49"/>
      <c r="SF66" s="49"/>
      <c r="SG66" s="49"/>
      <c r="SH66" s="49"/>
      <c r="SI66" s="49"/>
      <c r="SJ66" s="49"/>
      <c r="SK66" s="49"/>
      <c r="SL66" s="49"/>
      <c r="SM66" s="49"/>
      <c r="SN66" s="49"/>
      <c r="SO66" s="49"/>
      <c r="SP66" s="49"/>
      <c r="SQ66" s="49"/>
      <c r="SR66" s="49"/>
      <c r="SS66" s="49"/>
      <c r="ST66" s="49"/>
      <c r="SU66" s="49"/>
      <c r="SV66" s="49"/>
      <c r="SW66" s="49"/>
      <c r="SX66" s="49"/>
      <c r="SY66" s="49"/>
      <c r="SZ66" s="49"/>
      <c r="TA66" s="49"/>
      <c r="TB66" s="49"/>
      <c r="TC66" s="49"/>
      <c r="TD66" s="49"/>
      <c r="TE66" s="49"/>
      <c r="TF66" s="49"/>
      <c r="TG66" s="49"/>
      <c r="TH66" s="49"/>
      <c r="TI66" s="49"/>
      <c r="TJ66" s="49"/>
      <c r="TK66" s="49"/>
      <c r="TL66" s="49"/>
      <c r="TM66" s="49"/>
      <c r="TN66" s="49"/>
      <c r="TO66" s="49"/>
      <c r="TP66" s="49"/>
      <c r="TQ66" s="49"/>
      <c r="TR66" s="49"/>
      <c r="TS66" s="49"/>
      <c r="TT66" s="49"/>
      <c r="TU66" s="49"/>
      <c r="TV66" s="49"/>
      <c r="TW66" s="49"/>
      <c r="TX66" s="49"/>
      <c r="TY66" s="49"/>
      <c r="TZ66" s="49"/>
      <c r="UA66" s="49"/>
      <c r="UB66" s="49"/>
      <c r="UC66" s="49"/>
      <c r="UD66" s="49"/>
      <c r="UE66" s="49"/>
      <c r="UF66" s="49"/>
      <c r="UG66" s="49"/>
      <c r="UH66" s="49"/>
      <c r="UI66" s="49"/>
      <c r="UJ66" s="49"/>
      <c r="UK66" s="49"/>
      <c r="UL66" s="49"/>
      <c r="UM66" s="49"/>
      <c r="UN66" s="49"/>
      <c r="UO66" s="49"/>
      <c r="UP66" s="49"/>
      <c r="UQ66" s="49"/>
      <c r="UR66" s="49"/>
      <c r="US66" s="49"/>
      <c r="UT66" s="49"/>
      <c r="UU66" s="49"/>
      <c r="UV66" s="49"/>
      <c r="UW66" s="49"/>
      <c r="UX66" s="49"/>
      <c r="UY66" s="49"/>
      <c r="UZ66" s="49"/>
      <c r="VA66" s="49"/>
      <c r="VB66" s="49"/>
      <c r="VC66" s="49"/>
      <c r="VD66" s="49"/>
      <c r="VE66" s="49"/>
      <c r="VF66" s="49"/>
      <c r="VG66" s="49"/>
      <c r="VH66" s="49"/>
      <c r="VI66" s="49"/>
      <c r="VJ66" s="49"/>
      <c r="VK66" s="49"/>
      <c r="VL66" s="49"/>
      <c r="VM66" s="49"/>
      <c r="VN66" s="49"/>
      <c r="VO66" s="49"/>
      <c r="VP66" s="49"/>
      <c r="VQ66" s="49"/>
      <c r="VR66" s="49"/>
      <c r="VS66" s="49"/>
      <c r="VT66" s="49"/>
      <c r="VU66" s="49"/>
      <c r="VV66" s="49"/>
      <c r="VW66" s="49"/>
      <c r="VX66" s="49"/>
      <c r="VY66" s="49"/>
      <c r="VZ66" s="49"/>
      <c r="WA66" s="49"/>
      <c r="WB66" s="49"/>
      <c r="WC66" s="49"/>
      <c r="WD66" s="49"/>
      <c r="WE66" s="49"/>
      <c r="WF66" s="49"/>
      <c r="WG66" s="49"/>
      <c r="WH66" s="49"/>
      <c r="WI66" s="49"/>
      <c r="WJ66" s="49"/>
      <c r="WK66" s="49"/>
      <c r="WL66" s="49"/>
      <c r="WM66" s="49"/>
      <c r="WN66" s="49"/>
      <c r="WO66" s="49"/>
      <c r="WP66" s="49"/>
      <c r="WQ66" s="49"/>
      <c r="WR66" s="49"/>
      <c r="WS66" s="49"/>
      <c r="WT66" s="49"/>
      <c r="WU66" s="49"/>
      <c r="WV66" s="49"/>
      <c r="WW66" s="49"/>
      <c r="WX66" s="49"/>
      <c r="WY66" s="49"/>
      <c r="WZ66" s="49"/>
      <c r="XA66" s="49"/>
      <c r="XB66" s="49"/>
      <c r="XC66" s="49"/>
      <c r="XD66" s="49"/>
      <c r="XE66" s="49"/>
      <c r="XF66" s="49"/>
      <c r="XG66" s="49"/>
      <c r="XH66" s="49"/>
      <c r="XI66" s="49"/>
      <c r="XJ66" s="49"/>
      <c r="XK66" s="49"/>
      <c r="XL66" s="49"/>
      <c r="XM66" s="49"/>
      <c r="XN66" s="49"/>
      <c r="XO66" s="49"/>
      <c r="XP66" s="49"/>
      <c r="XQ66" s="49"/>
      <c r="XR66" s="49"/>
      <c r="XS66" s="49"/>
      <c r="XT66" s="49"/>
      <c r="XU66" s="49"/>
      <c r="XV66" s="49"/>
      <c r="XW66" s="49"/>
      <c r="XX66" s="49"/>
      <c r="XY66" s="49"/>
      <c r="XZ66" s="49"/>
      <c r="YA66" s="49"/>
      <c r="YB66" s="49"/>
      <c r="YC66" s="49"/>
      <c r="YD66" s="49"/>
      <c r="YE66" s="49"/>
      <c r="YF66" s="49"/>
      <c r="YG66" s="49"/>
      <c r="YH66" s="49"/>
      <c r="YI66" s="49"/>
      <c r="YJ66" s="49"/>
      <c r="YK66" s="49"/>
      <c r="YL66" s="49"/>
      <c r="YM66" s="49"/>
      <c r="YN66" s="49"/>
      <c r="YO66" s="49"/>
      <c r="YP66" s="49"/>
      <c r="YQ66" s="49"/>
      <c r="YR66" s="49"/>
      <c r="YS66" s="49"/>
      <c r="YT66" s="49"/>
      <c r="YU66" s="49"/>
      <c r="YV66" s="49"/>
      <c r="YW66" s="49"/>
      <c r="YX66" s="49"/>
      <c r="YY66" s="49"/>
      <c r="YZ66" s="49"/>
      <c r="ZA66" s="49"/>
      <c r="ZB66" s="49"/>
      <c r="ZC66" s="49"/>
      <c r="ZD66" s="49"/>
      <c r="ZE66" s="49"/>
      <c r="ZF66" s="49"/>
      <c r="ZG66" s="49"/>
      <c r="ZH66" s="49"/>
      <c r="ZI66" s="49"/>
      <c r="ZJ66" s="49"/>
      <c r="ZK66" s="49"/>
      <c r="ZL66" s="49"/>
      <c r="ZM66" s="49"/>
      <c r="ZN66" s="49"/>
      <c r="ZO66" s="49"/>
      <c r="ZP66" s="49"/>
      <c r="ZQ66" s="49"/>
      <c r="ZR66" s="49"/>
      <c r="ZS66" s="49"/>
      <c r="ZT66" s="49"/>
      <c r="ZU66" s="49"/>
      <c r="ZV66" s="49"/>
      <c r="ZW66" s="49"/>
      <c r="ZX66" s="49"/>
      <c r="ZY66" s="49"/>
      <c r="ZZ66" s="49"/>
      <c r="AAA66" s="49"/>
      <c r="AAB66" s="49"/>
      <c r="AAC66" s="49"/>
      <c r="AAD66" s="49"/>
      <c r="AAE66" s="49"/>
      <c r="AAF66" s="49"/>
      <c r="AAG66" s="49"/>
      <c r="AAH66" s="49"/>
      <c r="AAI66" s="49"/>
      <c r="AAJ66" s="49"/>
      <c r="AAK66" s="49"/>
      <c r="AAL66" s="49"/>
      <c r="AAM66" s="49"/>
      <c r="AAN66" s="49"/>
      <c r="AAO66" s="49"/>
      <c r="AAP66" s="49"/>
      <c r="AAQ66" s="49"/>
      <c r="AAR66" s="49"/>
      <c r="AAS66" s="49"/>
      <c r="AAT66" s="49"/>
      <c r="AAU66" s="49"/>
      <c r="AAV66" s="49"/>
      <c r="AAW66" s="49"/>
      <c r="AAX66" s="49"/>
      <c r="AAY66" s="49"/>
      <c r="AAZ66" s="49"/>
      <c r="ABA66" s="49"/>
      <c r="ABB66" s="49"/>
      <c r="ABC66" s="49"/>
      <c r="ABD66" s="49"/>
      <c r="ABE66" s="49"/>
      <c r="ABF66" s="49"/>
      <c r="ABG66" s="49"/>
      <c r="ABH66" s="49"/>
      <c r="ABI66" s="49"/>
      <c r="ABJ66" s="49"/>
      <c r="ABK66" s="49"/>
      <c r="ABL66" s="49"/>
      <c r="ABM66" s="49"/>
      <c r="ABN66" s="49"/>
      <c r="ABO66" s="49"/>
      <c r="ABP66" s="49"/>
      <c r="ABQ66" s="49"/>
      <c r="ABR66" s="49"/>
      <c r="ABS66" s="49"/>
      <c r="ABT66" s="49"/>
      <c r="ABU66" s="49"/>
      <c r="ABV66" s="49"/>
      <c r="ABW66" s="49"/>
      <c r="ABX66" s="49"/>
      <c r="ABY66" s="49"/>
      <c r="ABZ66" s="49"/>
      <c r="ACA66" s="49"/>
      <c r="ACB66" s="49"/>
      <c r="ACC66" s="49"/>
      <c r="ACD66" s="49"/>
      <c r="ACE66" s="49"/>
      <c r="ACF66" s="49"/>
      <c r="ACG66" s="49"/>
      <c r="ACH66" s="49"/>
      <c r="ACI66" s="49"/>
      <c r="ACJ66" s="49"/>
      <c r="ACK66" s="49"/>
      <c r="ACL66" s="49"/>
      <c r="ACM66" s="49"/>
      <c r="ACN66" s="49"/>
      <c r="ACO66" s="49"/>
      <c r="ACP66" s="49"/>
      <c r="ACQ66" s="49"/>
      <c r="ACR66" s="49"/>
      <c r="ACS66" s="49"/>
      <c r="ACT66" s="49"/>
      <c r="ACU66" s="49"/>
      <c r="ACV66" s="49"/>
      <c r="ACW66" s="49"/>
      <c r="ACX66" s="49"/>
      <c r="ACY66" s="49"/>
      <c r="ACZ66" s="49"/>
      <c r="ADA66" s="49"/>
      <c r="ADB66" s="49"/>
      <c r="ADC66" s="49"/>
      <c r="ADD66" s="49"/>
      <c r="ADE66" s="49"/>
      <c r="ADF66" s="49"/>
      <c r="ADG66" s="49"/>
      <c r="ADH66" s="49"/>
      <c r="ADI66" s="49"/>
      <c r="ADJ66" s="49"/>
      <c r="ADK66" s="49"/>
      <c r="ADL66" s="49"/>
      <c r="ADM66" s="49"/>
      <c r="ADN66" s="49"/>
      <c r="ADO66" s="49"/>
      <c r="ADP66" s="49"/>
      <c r="ADQ66" s="49"/>
      <c r="ADR66" s="49"/>
      <c r="ADS66" s="49"/>
      <c r="ADT66" s="49"/>
      <c r="ADU66" s="49"/>
      <c r="ADV66" s="49"/>
      <c r="ADW66" s="49"/>
      <c r="ADX66" s="49"/>
      <c r="ADY66" s="49"/>
      <c r="ADZ66" s="49"/>
      <c r="AEA66" s="49"/>
      <c r="AEB66" s="49"/>
      <c r="AEC66" s="49"/>
      <c r="AED66" s="49"/>
      <c r="AEE66" s="49"/>
      <c r="AEF66" s="49"/>
      <c r="AEG66" s="49"/>
      <c r="AEH66" s="49"/>
      <c r="AEI66" s="49"/>
      <c r="AEJ66" s="49"/>
      <c r="AEK66" s="49"/>
      <c r="AEL66" s="49"/>
      <c r="AEM66" s="49"/>
      <c r="AEN66" s="49"/>
      <c r="AEO66" s="49"/>
      <c r="AEP66" s="49"/>
      <c r="AEQ66" s="49"/>
      <c r="AER66" s="49"/>
      <c r="AES66" s="49"/>
      <c r="AET66" s="49"/>
      <c r="AEU66" s="49"/>
      <c r="AEV66" s="49"/>
      <c r="AEW66" s="49"/>
      <c r="AEX66" s="49"/>
      <c r="AEY66" s="49"/>
      <c r="AEZ66" s="49"/>
      <c r="AFA66" s="49"/>
      <c r="AFB66" s="49"/>
      <c r="AFC66" s="49"/>
      <c r="AFD66" s="49"/>
      <c r="AFE66" s="49"/>
      <c r="AFF66" s="49"/>
      <c r="AFG66" s="49"/>
      <c r="AFH66" s="49"/>
      <c r="AFI66" s="49"/>
      <c r="AFJ66" s="49"/>
      <c r="AFK66" s="49"/>
      <c r="AFL66" s="49"/>
      <c r="AFM66" s="49"/>
      <c r="AFN66" s="49"/>
      <c r="AFO66" s="49"/>
      <c r="AFP66" s="49"/>
      <c r="AFQ66" s="49"/>
      <c r="AFR66" s="49"/>
      <c r="AFS66" s="49"/>
      <c r="AFT66" s="49"/>
      <c r="AFU66" s="49"/>
      <c r="AFV66" s="49"/>
      <c r="AFW66" s="49"/>
      <c r="AFX66" s="49"/>
      <c r="AFY66" s="49"/>
      <c r="AFZ66" s="49"/>
      <c r="AGA66" s="49"/>
      <c r="AGB66" s="49"/>
      <c r="AGC66" s="49"/>
      <c r="AGD66" s="49"/>
      <c r="AGE66" s="49"/>
      <c r="AGF66" s="49"/>
      <c r="AGG66" s="49"/>
      <c r="AGH66" s="49"/>
      <c r="AGI66" s="49"/>
      <c r="AGJ66" s="49"/>
      <c r="AGK66" s="49"/>
      <c r="AGL66" s="49"/>
      <c r="AGM66" s="49"/>
      <c r="AGN66" s="49"/>
      <c r="AGO66" s="49"/>
      <c r="AGP66" s="49"/>
      <c r="AGQ66" s="49"/>
      <c r="AGR66" s="49"/>
      <c r="AGS66" s="49"/>
      <c r="AGT66" s="49"/>
      <c r="AGU66" s="49"/>
      <c r="AGV66" s="49"/>
      <c r="AGW66" s="49"/>
      <c r="AGX66" s="49"/>
      <c r="AGY66" s="49"/>
      <c r="AGZ66" s="49"/>
      <c r="AHA66" s="49"/>
      <c r="AHB66" s="49"/>
      <c r="AHC66" s="49"/>
      <c r="AHD66" s="49"/>
      <c r="AHE66" s="49"/>
      <c r="AHF66" s="49"/>
      <c r="AHG66" s="49"/>
      <c r="AHH66" s="49"/>
      <c r="AHI66" s="49"/>
      <c r="AHJ66" s="49"/>
      <c r="AHK66" s="49"/>
      <c r="AHL66" s="49"/>
      <c r="AHM66" s="49"/>
      <c r="AHN66" s="49"/>
      <c r="AHO66" s="49"/>
      <c r="AHP66" s="49"/>
      <c r="AHQ66" s="49"/>
      <c r="AHR66" s="49"/>
      <c r="AHS66" s="49"/>
      <c r="AHT66" s="49"/>
      <c r="AHU66" s="49"/>
      <c r="AHV66" s="49"/>
      <c r="AHW66" s="49"/>
      <c r="AHX66" s="49"/>
      <c r="AHY66" s="49"/>
      <c r="AHZ66" s="49"/>
      <c r="AIA66" s="49"/>
      <c r="AIB66" s="49"/>
      <c r="AIC66" s="49"/>
      <c r="AID66" s="49"/>
      <c r="AIE66" s="49"/>
      <c r="AIF66" s="49"/>
      <c r="AIG66" s="49"/>
      <c r="AIH66" s="49"/>
      <c r="AII66" s="49"/>
      <c r="AIJ66" s="49"/>
      <c r="AIK66" s="49"/>
      <c r="AIL66" s="49"/>
      <c r="AIM66" s="49"/>
      <c r="AIN66" s="49"/>
      <c r="AIO66" s="49"/>
      <c r="AIP66" s="49"/>
      <c r="AIQ66" s="49"/>
      <c r="AIR66" s="49"/>
      <c r="AIS66" s="49"/>
      <c r="AIT66" s="49"/>
      <c r="AIU66" s="49"/>
      <c r="AIV66" s="49"/>
      <c r="AIW66" s="49"/>
      <c r="AIX66" s="49"/>
      <c r="AIY66" s="49"/>
      <c r="AIZ66" s="49"/>
      <c r="AJA66" s="49"/>
      <c r="AJB66" s="49"/>
      <c r="AJC66" s="49"/>
      <c r="AJD66" s="49"/>
      <c r="AJE66" s="49"/>
      <c r="AJF66" s="49"/>
      <c r="AJG66" s="49"/>
      <c r="AJH66" s="49"/>
      <c r="AJI66" s="49"/>
      <c r="AJJ66" s="49"/>
      <c r="AJK66" s="49"/>
      <c r="AJL66" s="49"/>
      <c r="AJM66" s="49"/>
      <c r="AJN66" s="49"/>
      <c r="AJO66" s="49"/>
      <c r="AJP66" s="49"/>
      <c r="AJQ66" s="49"/>
      <c r="AJR66" s="49"/>
      <c r="AJS66" s="49"/>
      <c r="AJT66" s="49"/>
      <c r="AJU66" s="49"/>
      <c r="AJV66" s="49"/>
      <c r="AJW66" s="49"/>
      <c r="AJX66" s="49"/>
      <c r="AJY66" s="49"/>
      <c r="AJZ66" s="49"/>
      <c r="AKA66" s="49"/>
      <c r="AKB66" s="49"/>
      <c r="AKC66" s="49"/>
      <c r="AKD66" s="49"/>
      <c r="AKE66" s="49"/>
      <c r="AKF66" s="49"/>
      <c r="AKG66" s="49"/>
      <c r="AKH66" s="49"/>
      <c r="AKI66" s="49"/>
      <c r="AKJ66" s="49"/>
      <c r="AKK66" s="49"/>
      <c r="AKL66" s="49"/>
      <c r="AKM66" s="49"/>
      <c r="AKN66" s="49"/>
      <c r="AKO66" s="49"/>
      <c r="AKP66" s="49"/>
      <c r="AKQ66" s="49"/>
      <c r="AKR66" s="49"/>
      <c r="AKS66" s="49"/>
      <c r="AKT66" s="49"/>
      <c r="AKU66" s="49"/>
      <c r="AKV66" s="49"/>
      <c r="AKW66" s="49"/>
      <c r="AKX66" s="49"/>
      <c r="AKY66" s="49"/>
      <c r="AKZ66" s="49"/>
      <c r="ALA66" s="49"/>
      <c r="ALB66" s="49"/>
      <c r="ALC66" s="49"/>
      <c r="ALD66" s="49"/>
      <c r="ALE66" s="49"/>
      <c r="ALF66" s="49"/>
      <c r="ALG66" s="49"/>
      <c r="ALH66" s="49"/>
      <c r="ALI66" s="49"/>
      <c r="ALJ66" s="49"/>
      <c r="ALK66" s="49"/>
      <c r="ALL66" s="49"/>
      <c r="ALM66" s="49"/>
      <c r="ALN66" s="49"/>
      <c r="ALO66" s="49"/>
      <c r="ALP66" s="49"/>
      <c r="ALQ66" s="49"/>
      <c r="ALR66" s="49"/>
      <c r="ALS66" s="49"/>
      <c r="ALT66" s="49"/>
      <c r="ALU66" s="49"/>
      <c r="ALV66" s="49"/>
      <c r="ALW66" s="49"/>
      <c r="ALX66" s="49"/>
      <c r="ALY66" s="49"/>
      <c r="ALZ66" s="49"/>
      <c r="AMA66" s="49"/>
      <c r="AMB66" s="49"/>
      <c r="AMC66" s="49"/>
      <c r="AMD66" s="49"/>
      <c r="AME66" s="49"/>
      <c r="AMF66" s="49"/>
      <c r="AMG66" s="49"/>
      <c r="AMH66" s="49"/>
      <c r="AMI66" s="49"/>
      <c r="AMJ66" s="49"/>
      <c r="AMK66" s="49"/>
      <c r="AML66" s="49"/>
      <c r="AMM66" s="49"/>
      <c r="AMN66" s="49"/>
      <c r="AMO66" s="49"/>
      <c r="AMP66" s="49"/>
      <c r="AMQ66" s="49"/>
      <c r="AMR66" s="49"/>
      <c r="AMS66" s="49"/>
      <c r="AMT66" s="49"/>
      <c r="AMU66" s="49"/>
      <c r="AMV66" s="49"/>
      <c r="AMW66" s="49"/>
      <c r="AMX66" s="49"/>
      <c r="AMY66" s="49"/>
      <c r="AMZ66" s="49"/>
      <c r="ANA66" s="49"/>
      <c r="ANB66" s="49"/>
      <c r="ANC66" s="49"/>
      <c r="AND66" s="49"/>
      <c r="ANE66" s="49"/>
      <c r="ANF66" s="49"/>
      <c r="ANG66" s="49"/>
      <c r="ANH66" s="49"/>
      <c r="ANI66" s="49"/>
      <c r="ANJ66" s="49"/>
      <c r="ANK66" s="49"/>
      <c r="ANL66" s="49"/>
      <c r="ANM66" s="49"/>
      <c r="ANN66" s="49"/>
      <c r="ANO66" s="49"/>
      <c r="ANP66" s="49"/>
      <c r="ANQ66" s="49"/>
      <c r="ANR66" s="49"/>
      <c r="ANS66" s="49"/>
      <c r="ANT66" s="49"/>
      <c r="ANU66" s="49"/>
      <c r="ANV66" s="49"/>
      <c r="ANW66" s="49"/>
      <c r="ANX66" s="49"/>
      <c r="ANY66" s="49"/>
      <c r="ANZ66" s="49"/>
      <c r="AOA66" s="49"/>
      <c r="AOB66" s="49"/>
      <c r="AOC66" s="49"/>
      <c r="AOD66" s="49"/>
      <c r="AOE66" s="49"/>
      <c r="AOF66" s="49"/>
      <c r="AOG66" s="49"/>
      <c r="AOH66" s="49"/>
      <c r="AOI66" s="49"/>
      <c r="AOJ66" s="49"/>
      <c r="AOK66" s="49"/>
      <c r="AOL66" s="49"/>
      <c r="AOM66" s="49"/>
      <c r="AON66" s="49"/>
      <c r="AOO66" s="49"/>
      <c r="AOP66" s="49"/>
      <c r="AOQ66" s="49"/>
      <c r="AOR66" s="49"/>
      <c r="AOS66" s="49"/>
      <c r="AOT66" s="49"/>
      <c r="AOU66" s="49"/>
      <c r="AOV66" s="49"/>
      <c r="AOW66" s="49"/>
      <c r="AOX66" s="49"/>
      <c r="AOY66" s="49"/>
      <c r="AOZ66" s="49"/>
      <c r="APA66" s="49"/>
      <c r="APB66" s="49"/>
      <c r="APC66" s="49"/>
      <c r="APD66" s="49"/>
      <c r="APE66" s="49"/>
      <c r="APF66" s="49"/>
      <c r="APG66" s="49"/>
      <c r="APH66" s="49"/>
      <c r="API66" s="49"/>
      <c r="APJ66" s="49"/>
      <c r="APK66" s="49"/>
      <c r="APL66" s="49"/>
      <c r="APM66" s="49"/>
      <c r="APN66" s="49"/>
      <c r="APO66" s="49"/>
      <c r="APP66" s="49"/>
      <c r="APQ66" s="49"/>
      <c r="APR66" s="49"/>
      <c r="APS66" s="49"/>
      <c r="APT66" s="49"/>
      <c r="APU66" s="49"/>
      <c r="APV66" s="49"/>
      <c r="APW66" s="49"/>
      <c r="APX66" s="49"/>
      <c r="APY66" s="49"/>
    </row>
    <row r="67" spans="1:1117" s="10" customFormat="1" ht="17" x14ac:dyDescent="0.2">
      <c r="A67" s="832" t="s">
        <v>342</v>
      </c>
      <c r="B67" s="831">
        <f t="shared" si="1"/>
        <v>195.51194335937498</v>
      </c>
      <c r="C67" s="831">
        <f t="shared" si="2"/>
        <v>103.1064453125</v>
      </c>
      <c r="D67" s="831">
        <f t="shared" si="2"/>
        <v>35.759863281250006</v>
      </c>
      <c r="E67" s="831">
        <f t="shared" si="3"/>
        <v>1042.4527050781251</v>
      </c>
      <c r="F67" s="831">
        <f t="shared" si="4"/>
        <v>5.9392285156250004</v>
      </c>
      <c r="G67" s="831">
        <f t="shared" si="5"/>
        <v>1178.546416015625</v>
      </c>
      <c r="H67" s="831">
        <f t="shared" si="9"/>
        <v>1578.392802734375</v>
      </c>
      <c r="I67" s="831">
        <f t="shared" si="10"/>
        <v>185.13568359375</v>
      </c>
      <c r="J67" s="831">
        <f t="shared" si="6"/>
        <v>282.97775390625003</v>
      </c>
      <c r="K67" s="831">
        <f t="shared" si="7"/>
        <v>7.1624218749999997</v>
      </c>
      <c r="L67" s="831">
        <f t="shared" si="8"/>
        <v>111.833515625</v>
      </c>
      <c r="M67" s="831">
        <f t="shared" si="8"/>
        <v>2.8848437499999999</v>
      </c>
      <c r="N67" s="831">
        <f t="shared" si="11"/>
        <v>4729.7036230468748</v>
      </c>
      <c r="O67" s="831">
        <v>475.84899414062494</v>
      </c>
      <c r="P67" s="42"/>
      <c r="Q67"/>
      <c r="R67"/>
      <c r="S67" s="337"/>
      <c r="T67"/>
      <c r="U67"/>
      <c r="V67"/>
      <c r="W67"/>
      <c r="X67"/>
      <c r="Y67"/>
      <c r="Z67"/>
      <c r="AA67"/>
      <c r="AB67"/>
      <c r="AC67"/>
      <c r="AD67"/>
      <c r="AE67"/>
      <c r="AF67"/>
      <c r="AG67"/>
      <c r="AH67"/>
      <c r="AI67"/>
      <c r="AJ67" s="49"/>
      <c r="AK67" s="49"/>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row>
    <row r="68" spans="1:1117" ht="17" x14ac:dyDescent="0.2">
      <c r="A68" s="832" t="s">
        <v>343</v>
      </c>
      <c r="B68" s="831">
        <f t="shared" si="1"/>
        <v>643.93322265625011</v>
      </c>
      <c r="C68" s="831">
        <f t="shared" si="2"/>
        <v>188.17906250000001</v>
      </c>
      <c r="D68" s="831">
        <f t="shared" si="2"/>
        <v>37.516135742187501</v>
      </c>
      <c r="E68" s="831">
        <f t="shared" si="3"/>
        <v>1327.66482421875</v>
      </c>
      <c r="F68" s="831">
        <f t="shared" si="4"/>
        <v>7.2834960937500011</v>
      </c>
      <c r="G68" s="831">
        <f t="shared" si="5"/>
        <v>1200.8664941406253</v>
      </c>
      <c r="H68" s="831">
        <f t="shared" si="9"/>
        <v>1289.7931152343751</v>
      </c>
      <c r="I68" s="831">
        <f t="shared" si="10"/>
        <v>168.33932617187497</v>
      </c>
      <c r="J68" s="831">
        <f t="shared" si="6"/>
        <v>370.48637695312499</v>
      </c>
      <c r="K68" s="831">
        <f t="shared" si="7"/>
        <v>10.159755859375002</v>
      </c>
      <c r="L68" s="831">
        <f t="shared" si="8"/>
        <v>161.62029296874999</v>
      </c>
      <c r="M68" s="831">
        <f t="shared" si="8"/>
        <v>1.470908203125</v>
      </c>
      <c r="N68" s="831">
        <f t="shared" si="11"/>
        <v>5407.3130107421875</v>
      </c>
      <c r="O68" s="831">
        <v>833.81921875</v>
      </c>
      <c r="P68" s="42"/>
      <c r="S68" s="337"/>
      <c r="Z68" s="10"/>
      <c r="AA68" s="10"/>
      <c r="AB68" s="10"/>
      <c r="AC68" s="10"/>
      <c r="AD68" s="10"/>
      <c r="AE68" s="10"/>
      <c r="AF68" s="10"/>
      <c r="AG68" s="10"/>
      <c r="AH68" s="10"/>
      <c r="AI68" s="10"/>
      <c r="AJ68" s="104"/>
      <c r="AK68" s="104"/>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c r="NM68" s="49"/>
      <c r="NN68" s="49"/>
      <c r="NO68" s="49"/>
      <c r="NP68" s="49"/>
      <c r="NQ68" s="49"/>
      <c r="NR68" s="49"/>
      <c r="NS68" s="49"/>
      <c r="NT68" s="49"/>
      <c r="NU68" s="49"/>
      <c r="NV68" s="49"/>
      <c r="NW68" s="49"/>
      <c r="NX68" s="49"/>
      <c r="NY68" s="49"/>
      <c r="NZ68" s="49"/>
      <c r="OA68" s="49"/>
      <c r="OB68" s="49"/>
      <c r="OC68" s="49"/>
      <c r="OD68" s="49"/>
      <c r="OE68" s="49"/>
      <c r="OF68" s="49"/>
      <c r="OG68" s="49"/>
      <c r="OH68" s="49"/>
      <c r="OI68" s="49"/>
      <c r="OJ68" s="49"/>
      <c r="OK68" s="49"/>
      <c r="OL68" s="49"/>
      <c r="OM68" s="49"/>
      <c r="ON68" s="49"/>
      <c r="OO68" s="49"/>
      <c r="OP68" s="49"/>
      <c r="OQ68" s="49"/>
      <c r="OR68" s="49"/>
      <c r="OS68" s="49"/>
      <c r="OT68" s="49"/>
      <c r="OU68" s="49"/>
      <c r="OV68" s="49"/>
      <c r="OW68" s="49"/>
      <c r="OX68" s="49"/>
      <c r="OY68" s="49"/>
      <c r="OZ68" s="49"/>
      <c r="PA68" s="49"/>
      <c r="PB68" s="49"/>
      <c r="PC68" s="49"/>
      <c r="PD68" s="49"/>
      <c r="PE68" s="49"/>
      <c r="PF68" s="49"/>
      <c r="PG68" s="49"/>
      <c r="PH68" s="49"/>
      <c r="PI68" s="49"/>
      <c r="PJ68" s="49"/>
      <c r="PK68" s="49"/>
      <c r="PL68" s="49"/>
      <c r="PM68" s="49"/>
      <c r="PN68" s="49"/>
      <c r="PO68" s="49"/>
      <c r="PP68" s="49"/>
      <c r="PQ68" s="49"/>
      <c r="PR68" s="49"/>
      <c r="PS68" s="49"/>
      <c r="PT68" s="49"/>
      <c r="PU68" s="49"/>
      <c r="PV68" s="49"/>
      <c r="PW68" s="49"/>
      <c r="PX68" s="49"/>
      <c r="PY68" s="49"/>
      <c r="PZ68" s="49"/>
      <c r="QA68" s="49"/>
      <c r="QB68" s="49"/>
      <c r="QC68" s="49"/>
      <c r="QD68" s="49"/>
      <c r="QE68" s="49"/>
      <c r="QF68" s="49"/>
      <c r="QG68" s="49"/>
      <c r="QH68" s="49"/>
      <c r="QI68" s="49"/>
      <c r="QJ68" s="49"/>
      <c r="QK68" s="49"/>
      <c r="QL68" s="49"/>
      <c r="QM68" s="49"/>
      <c r="QN68" s="49"/>
      <c r="QO68" s="49"/>
      <c r="QP68" s="49"/>
      <c r="QQ68" s="49"/>
      <c r="QR68" s="49"/>
      <c r="QS68" s="49"/>
      <c r="QT68" s="49"/>
      <c r="QU68" s="49"/>
      <c r="QV68" s="49"/>
      <c r="QW68" s="49"/>
      <c r="QX68" s="49"/>
      <c r="QY68" s="49"/>
      <c r="QZ68" s="49"/>
      <c r="RA68" s="49"/>
      <c r="RB68" s="49"/>
      <c r="RC68" s="49"/>
      <c r="RD68" s="49"/>
      <c r="RE68" s="49"/>
      <c r="RF68" s="49"/>
      <c r="RG68" s="49"/>
      <c r="RH68" s="49"/>
      <c r="RI68" s="49"/>
      <c r="RJ68" s="49"/>
      <c r="RK68" s="49"/>
      <c r="RL68" s="49"/>
      <c r="RM68" s="49"/>
      <c r="RN68" s="49"/>
      <c r="RO68" s="49"/>
      <c r="RP68" s="49"/>
      <c r="RQ68" s="49"/>
      <c r="RR68" s="49"/>
      <c r="RS68" s="49"/>
      <c r="RT68" s="49"/>
      <c r="RU68" s="49"/>
      <c r="RV68" s="49"/>
      <c r="RW68" s="49"/>
      <c r="RX68" s="49"/>
      <c r="RY68" s="49"/>
      <c r="RZ68" s="49"/>
      <c r="SA68" s="49"/>
      <c r="SB68" s="49"/>
      <c r="SC68" s="49"/>
      <c r="SD68" s="49"/>
      <c r="SE68" s="49"/>
      <c r="SF68" s="49"/>
      <c r="SG68" s="49"/>
      <c r="SH68" s="49"/>
      <c r="SI68" s="49"/>
      <c r="SJ68" s="49"/>
      <c r="SK68" s="49"/>
      <c r="SL68" s="49"/>
      <c r="SM68" s="49"/>
      <c r="SN68" s="49"/>
      <c r="SO68" s="49"/>
      <c r="SP68" s="49"/>
      <c r="SQ68" s="49"/>
      <c r="SR68" s="49"/>
      <c r="SS68" s="49"/>
      <c r="ST68" s="49"/>
      <c r="SU68" s="49"/>
      <c r="SV68" s="49"/>
      <c r="SW68" s="49"/>
      <c r="SX68" s="49"/>
      <c r="SY68" s="49"/>
      <c r="SZ68" s="49"/>
      <c r="TA68" s="49"/>
      <c r="TB68" s="49"/>
      <c r="TC68" s="49"/>
      <c r="TD68" s="49"/>
      <c r="TE68" s="49"/>
      <c r="TF68" s="49"/>
      <c r="TG68" s="49"/>
      <c r="TH68" s="49"/>
      <c r="TI68" s="49"/>
      <c r="TJ68" s="49"/>
      <c r="TK68" s="49"/>
      <c r="TL68" s="49"/>
      <c r="TM68" s="49"/>
      <c r="TN68" s="49"/>
      <c r="TO68" s="49"/>
      <c r="TP68" s="49"/>
      <c r="TQ68" s="49"/>
      <c r="TR68" s="49"/>
      <c r="TS68" s="49"/>
      <c r="TT68" s="49"/>
      <c r="TU68" s="49"/>
      <c r="TV68" s="49"/>
      <c r="TW68" s="49"/>
      <c r="TX68" s="49"/>
      <c r="TY68" s="49"/>
      <c r="TZ68" s="49"/>
      <c r="UA68" s="49"/>
      <c r="UB68" s="49"/>
      <c r="UC68" s="49"/>
      <c r="UD68" s="49"/>
      <c r="UE68" s="49"/>
      <c r="UF68" s="49"/>
      <c r="UG68" s="49"/>
      <c r="UH68" s="49"/>
      <c r="UI68" s="49"/>
      <c r="UJ68" s="49"/>
      <c r="UK68" s="49"/>
      <c r="UL68" s="49"/>
      <c r="UM68" s="49"/>
      <c r="UN68" s="49"/>
      <c r="UO68" s="49"/>
      <c r="UP68" s="49"/>
      <c r="UQ68" s="49"/>
      <c r="UR68" s="49"/>
      <c r="US68" s="49"/>
      <c r="UT68" s="49"/>
      <c r="UU68" s="49"/>
      <c r="UV68" s="49"/>
      <c r="UW68" s="49"/>
      <c r="UX68" s="49"/>
      <c r="UY68" s="49"/>
      <c r="UZ68" s="49"/>
      <c r="VA68" s="49"/>
      <c r="VB68" s="49"/>
      <c r="VC68" s="49"/>
      <c r="VD68" s="49"/>
      <c r="VE68" s="49"/>
      <c r="VF68" s="49"/>
      <c r="VG68" s="49"/>
      <c r="VH68" s="49"/>
      <c r="VI68" s="49"/>
      <c r="VJ68" s="49"/>
      <c r="VK68" s="49"/>
      <c r="VL68" s="49"/>
      <c r="VM68" s="49"/>
      <c r="VN68" s="49"/>
      <c r="VO68" s="49"/>
      <c r="VP68" s="49"/>
      <c r="VQ68" s="49"/>
      <c r="VR68" s="49"/>
      <c r="VS68" s="49"/>
      <c r="VT68" s="49"/>
      <c r="VU68" s="49"/>
      <c r="VV68" s="49"/>
      <c r="VW68" s="49"/>
      <c r="VX68" s="49"/>
      <c r="VY68" s="49"/>
      <c r="VZ68" s="49"/>
      <c r="WA68" s="49"/>
      <c r="WB68" s="49"/>
      <c r="WC68" s="49"/>
      <c r="WD68" s="49"/>
      <c r="WE68" s="49"/>
      <c r="WF68" s="49"/>
      <c r="WG68" s="49"/>
      <c r="WH68" s="49"/>
      <c r="WI68" s="49"/>
      <c r="WJ68" s="49"/>
      <c r="WK68" s="49"/>
      <c r="WL68" s="49"/>
      <c r="WM68" s="49"/>
      <c r="WN68" s="49"/>
      <c r="WO68" s="49"/>
      <c r="WP68" s="49"/>
      <c r="WQ68" s="49"/>
      <c r="WR68" s="49"/>
      <c r="WS68" s="49"/>
      <c r="WT68" s="49"/>
      <c r="WU68" s="49"/>
      <c r="WV68" s="49"/>
      <c r="WW68" s="49"/>
      <c r="WX68" s="49"/>
      <c r="WY68" s="49"/>
      <c r="WZ68" s="49"/>
      <c r="XA68" s="49"/>
      <c r="XB68" s="49"/>
      <c r="XC68" s="49"/>
      <c r="XD68" s="49"/>
      <c r="XE68" s="49"/>
      <c r="XF68" s="49"/>
      <c r="XG68" s="49"/>
      <c r="XH68" s="49"/>
      <c r="XI68" s="49"/>
      <c r="XJ68" s="49"/>
      <c r="XK68" s="49"/>
      <c r="XL68" s="49"/>
      <c r="XM68" s="49"/>
      <c r="XN68" s="49"/>
      <c r="XO68" s="49"/>
      <c r="XP68" s="49"/>
      <c r="XQ68" s="49"/>
      <c r="XR68" s="49"/>
      <c r="XS68" s="49"/>
      <c r="XT68" s="49"/>
      <c r="XU68" s="49"/>
      <c r="XV68" s="49"/>
      <c r="XW68" s="49"/>
      <c r="XX68" s="49"/>
      <c r="XY68" s="49"/>
      <c r="XZ68" s="49"/>
      <c r="YA68" s="49"/>
      <c r="YB68" s="49"/>
      <c r="YC68" s="49"/>
      <c r="YD68" s="49"/>
      <c r="YE68" s="49"/>
      <c r="YF68" s="49"/>
      <c r="YG68" s="49"/>
      <c r="YH68" s="49"/>
      <c r="YI68" s="49"/>
      <c r="YJ68" s="49"/>
      <c r="YK68" s="49"/>
      <c r="YL68" s="49"/>
      <c r="YM68" s="49"/>
      <c r="YN68" s="49"/>
      <c r="YO68" s="49"/>
      <c r="YP68" s="49"/>
      <c r="YQ68" s="49"/>
      <c r="YR68" s="49"/>
      <c r="YS68" s="49"/>
      <c r="YT68" s="49"/>
      <c r="YU68" s="49"/>
      <c r="YV68" s="49"/>
      <c r="YW68" s="49"/>
      <c r="YX68" s="49"/>
      <c r="YY68" s="49"/>
      <c r="YZ68" s="49"/>
      <c r="ZA68" s="49"/>
      <c r="ZB68" s="49"/>
      <c r="ZC68" s="49"/>
      <c r="ZD68" s="49"/>
      <c r="ZE68" s="49"/>
      <c r="ZF68" s="49"/>
      <c r="ZG68" s="49"/>
      <c r="ZH68" s="49"/>
      <c r="ZI68" s="49"/>
      <c r="ZJ68" s="49"/>
      <c r="ZK68" s="49"/>
      <c r="ZL68" s="49"/>
      <c r="ZM68" s="49"/>
      <c r="ZN68" s="49"/>
      <c r="ZO68" s="49"/>
      <c r="ZP68" s="49"/>
      <c r="ZQ68" s="49"/>
      <c r="ZR68" s="49"/>
      <c r="ZS68" s="49"/>
      <c r="ZT68" s="49"/>
      <c r="ZU68" s="49"/>
      <c r="ZV68" s="49"/>
      <c r="ZW68" s="49"/>
      <c r="ZX68" s="49"/>
      <c r="ZY68" s="49"/>
      <c r="ZZ68" s="49"/>
      <c r="AAA68" s="49"/>
      <c r="AAB68" s="49"/>
      <c r="AAC68" s="49"/>
      <c r="AAD68" s="49"/>
      <c r="AAE68" s="49"/>
      <c r="AAF68" s="49"/>
      <c r="AAG68" s="49"/>
      <c r="AAH68" s="49"/>
      <c r="AAI68" s="49"/>
      <c r="AAJ68" s="49"/>
      <c r="AAK68" s="49"/>
      <c r="AAL68" s="49"/>
      <c r="AAM68" s="49"/>
      <c r="AAN68" s="49"/>
      <c r="AAO68" s="49"/>
      <c r="AAP68" s="49"/>
      <c r="AAQ68" s="49"/>
      <c r="AAR68" s="49"/>
      <c r="AAS68" s="49"/>
      <c r="AAT68" s="49"/>
      <c r="AAU68" s="49"/>
      <c r="AAV68" s="49"/>
      <c r="AAW68" s="49"/>
      <c r="AAX68" s="49"/>
      <c r="AAY68" s="49"/>
      <c r="AAZ68" s="49"/>
      <c r="ABA68" s="49"/>
      <c r="ABB68" s="49"/>
      <c r="ABC68" s="49"/>
      <c r="ABD68" s="49"/>
      <c r="ABE68" s="49"/>
      <c r="ABF68" s="49"/>
      <c r="ABG68" s="49"/>
      <c r="ABH68" s="49"/>
      <c r="ABI68" s="49"/>
      <c r="ABJ68" s="49"/>
      <c r="ABK68" s="49"/>
      <c r="ABL68" s="49"/>
      <c r="ABM68" s="49"/>
      <c r="ABN68" s="49"/>
      <c r="ABO68" s="49"/>
      <c r="ABP68" s="49"/>
      <c r="ABQ68" s="49"/>
      <c r="ABR68" s="49"/>
      <c r="ABS68" s="49"/>
      <c r="ABT68" s="49"/>
      <c r="ABU68" s="49"/>
      <c r="ABV68" s="49"/>
      <c r="ABW68" s="49"/>
      <c r="ABX68" s="49"/>
      <c r="ABY68" s="49"/>
      <c r="ABZ68" s="49"/>
      <c r="ACA68" s="49"/>
      <c r="ACB68" s="49"/>
      <c r="ACC68" s="49"/>
      <c r="ACD68" s="49"/>
      <c r="ACE68" s="49"/>
      <c r="ACF68" s="49"/>
      <c r="ACG68" s="49"/>
      <c r="ACH68" s="49"/>
      <c r="ACI68" s="49"/>
      <c r="ACJ68" s="49"/>
      <c r="ACK68" s="49"/>
      <c r="ACL68" s="49"/>
      <c r="ACM68" s="49"/>
      <c r="ACN68" s="49"/>
      <c r="ACO68" s="49"/>
      <c r="ACP68" s="49"/>
      <c r="ACQ68" s="49"/>
      <c r="ACR68" s="49"/>
      <c r="ACS68" s="49"/>
      <c r="ACT68" s="49"/>
      <c r="ACU68" s="49"/>
      <c r="ACV68" s="49"/>
      <c r="ACW68" s="49"/>
      <c r="ACX68" s="49"/>
      <c r="ACY68" s="49"/>
      <c r="ACZ68" s="49"/>
      <c r="ADA68" s="49"/>
      <c r="ADB68" s="49"/>
      <c r="ADC68" s="49"/>
      <c r="ADD68" s="49"/>
      <c r="ADE68" s="49"/>
      <c r="ADF68" s="49"/>
      <c r="ADG68" s="49"/>
      <c r="ADH68" s="49"/>
      <c r="ADI68" s="49"/>
      <c r="ADJ68" s="49"/>
      <c r="ADK68" s="49"/>
      <c r="ADL68" s="49"/>
      <c r="ADM68" s="49"/>
      <c r="ADN68" s="49"/>
      <c r="ADO68" s="49"/>
      <c r="ADP68" s="49"/>
      <c r="ADQ68" s="49"/>
      <c r="ADR68" s="49"/>
      <c r="ADS68" s="49"/>
      <c r="ADT68" s="49"/>
      <c r="ADU68" s="49"/>
      <c r="ADV68" s="49"/>
      <c r="ADW68" s="49"/>
      <c r="ADX68" s="49"/>
      <c r="ADY68" s="49"/>
      <c r="ADZ68" s="49"/>
      <c r="AEA68" s="49"/>
      <c r="AEB68" s="49"/>
      <c r="AEC68" s="49"/>
      <c r="AED68" s="49"/>
      <c r="AEE68" s="49"/>
      <c r="AEF68" s="49"/>
      <c r="AEG68" s="49"/>
      <c r="AEH68" s="49"/>
      <c r="AEI68" s="49"/>
      <c r="AEJ68" s="49"/>
      <c r="AEK68" s="49"/>
      <c r="AEL68" s="49"/>
      <c r="AEM68" s="49"/>
      <c r="AEN68" s="49"/>
      <c r="AEO68" s="49"/>
      <c r="AEP68" s="49"/>
      <c r="AEQ68" s="49"/>
      <c r="AER68" s="49"/>
      <c r="AES68" s="49"/>
      <c r="AET68" s="49"/>
      <c r="AEU68" s="49"/>
      <c r="AEV68" s="49"/>
      <c r="AEW68" s="49"/>
      <c r="AEX68" s="49"/>
      <c r="AEY68" s="49"/>
      <c r="AEZ68" s="49"/>
      <c r="AFA68" s="49"/>
      <c r="AFB68" s="49"/>
      <c r="AFC68" s="49"/>
      <c r="AFD68" s="49"/>
      <c r="AFE68" s="49"/>
      <c r="AFF68" s="49"/>
      <c r="AFG68" s="49"/>
      <c r="AFH68" s="49"/>
      <c r="AFI68" s="49"/>
      <c r="AFJ68" s="49"/>
      <c r="AFK68" s="49"/>
      <c r="AFL68" s="49"/>
      <c r="AFM68" s="49"/>
      <c r="AFN68" s="49"/>
      <c r="AFO68" s="49"/>
      <c r="AFP68" s="49"/>
      <c r="AFQ68" s="49"/>
      <c r="AFR68" s="49"/>
      <c r="AFS68" s="49"/>
      <c r="AFT68" s="49"/>
      <c r="AFU68" s="49"/>
      <c r="AFV68" s="49"/>
      <c r="AFW68" s="49"/>
      <c r="AFX68" s="49"/>
      <c r="AFY68" s="49"/>
      <c r="AFZ68" s="49"/>
      <c r="AGA68" s="49"/>
      <c r="AGB68" s="49"/>
      <c r="AGC68" s="49"/>
      <c r="AGD68" s="49"/>
      <c r="AGE68" s="49"/>
      <c r="AGF68" s="49"/>
      <c r="AGG68" s="49"/>
      <c r="AGH68" s="49"/>
      <c r="AGI68" s="49"/>
      <c r="AGJ68" s="49"/>
      <c r="AGK68" s="49"/>
      <c r="AGL68" s="49"/>
      <c r="AGM68" s="49"/>
      <c r="AGN68" s="49"/>
      <c r="AGO68" s="49"/>
      <c r="AGP68" s="49"/>
      <c r="AGQ68" s="49"/>
      <c r="AGR68" s="49"/>
      <c r="AGS68" s="49"/>
      <c r="AGT68" s="49"/>
      <c r="AGU68" s="49"/>
      <c r="AGV68" s="49"/>
      <c r="AGW68" s="49"/>
      <c r="AGX68" s="49"/>
      <c r="AGY68" s="49"/>
      <c r="AGZ68" s="49"/>
      <c r="AHA68" s="49"/>
      <c r="AHB68" s="49"/>
      <c r="AHC68" s="49"/>
      <c r="AHD68" s="49"/>
      <c r="AHE68" s="49"/>
      <c r="AHF68" s="49"/>
      <c r="AHG68" s="49"/>
      <c r="AHH68" s="49"/>
      <c r="AHI68" s="49"/>
      <c r="AHJ68" s="49"/>
      <c r="AHK68" s="49"/>
      <c r="AHL68" s="49"/>
      <c r="AHM68" s="49"/>
      <c r="AHN68" s="49"/>
      <c r="AHO68" s="49"/>
      <c r="AHP68" s="49"/>
      <c r="AHQ68" s="49"/>
      <c r="AHR68" s="49"/>
      <c r="AHS68" s="49"/>
      <c r="AHT68" s="49"/>
      <c r="AHU68" s="49"/>
      <c r="AHV68" s="49"/>
      <c r="AHW68" s="49"/>
      <c r="AHX68" s="49"/>
      <c r="AHY68" s="49"/>
      <c r="AHZ68" s="49"/>
      <c r="AIA68" s="49"/>
      <c r="AIB68" s="49"/>
      <c r="AIC68" s="49"/>
      <c r="AID68" s="49"/>
      <c r="AIE68" s="49"/>
      <c r="AIF68" s="49"/>
      <c r="AIG68" s="49"/>
      <c r="AIH68" s="49"/>
      <c r="AII68" s="49"/>
      <c r="AIJ68" s="49"/>
      <c r="AIK68" s="49"/>
      <c r="AIL68" s="49"/>
      <c r="AIM68" s="49"/>
      <c r="AIN68" s="49"/>
      <c r="AIO68" s="49"/>
      <c r="AIP68" s="49"/>
      <c r="AIQ68" s="49"/>
      <c r="AIR68" s="49"/>
      <c r="AIS68" s="49"/>
      <c r="AIT68" s="49"/>
      <c r="AIU68" s="49"/>
      <c r="AIV68" s="49"/>
      <c r="AIW68" s="49"/>
      <c r="AIX68" s="49"/>
      <c r="AIY68" s="49"/>
      <c r="AIZ68" s="49"/>
      <c r="AJA68" s="49"/>
      <c r="AJB68" s="49"/>
      <c r="AJC68" s="49"/>
      <c r="AJD68" s="49"/>
      <c r="AJE68" s="49"/>
      <c r="AJF68" s="49"/>
      <c r="AJG68" s="49"/>
      <c r="AJH68" s="49"/>
      <c r="AJI68" s="49"/>
      <c r="AJJ68" s="49"/>
      <c r="AJK68" s="49"/>
      <c r="AJL68" s="49"/>
      <c r="AJM68" s="49"/>
      <c r="AJN68" s="49"/>
      <c r="AJO68" s="49"/>
      <c r="AJP68" s="49"/>
      <c r="AJQ68" s="49"/>
      <c r="AJR68" s="49"/>
      <c r="AJS68" s="49"/>
      <c r="AJT68" s="49"/>
      <c r="AJU68" s="49"/>
      <c r="AJV68" s="49"/>
      <c r="AJW68" s="49"/>
      <c r="AJX68" s="49"/>
      <c r="AJY68" s="49"/>
      <c r="AJZ68" s="49"/>
      <c r="AKA68" s="49"/>
      <c r="AKB68" s="49"/>
      <c r="AKC68" s="49"/>
      <c r="AKD68" s="49"/>
      <c r="AKE68" s="49"/>
      <c r="AKF68" s="49"/>
      <c r="AKG68" s="49"/>
      <c r="AKH68" s="49"/>
      <c r="AKI68" s="49"/>
      <c r="AKJ68" s="49"/>
      <c r="AKK68" s="49"/>
      <c r="AKL68" s="49"/>
      <c r="AKM68" s="49"/>
      <c r="AKN68" s="49"/>
      <c r="AKO68" s="49"/>
      <c r="AKP68" s="49"/>
      <c r="AKQ68" s="49"/>
      <c r="AKR68" s="49"/>
      <c r="AKS68" s="49"/>
      <c r="AKT68" s="49"/>
      <c r="AKU68" s="49"/>
      <c r="AKV68" s="49"/>
      <c r="AKW68" s="49"/>
      <c r="AKX68" s="49"/>
      <c r="AKY68" s="49"/>
      <c r="AKZ68" s="49"/>
      <c r="ALA68" s="49"/>
      <c r="ALB68" s="49"/>
      <c r="ALC68" s="49"/>
      <c r="ALD68" s="49"/>
      <c r="ALE68" s="49"/>
      <c r="ALF68" s="49"/>
      <c r="ALG68" s="49"/>
      <c r="ALH68" s="49"/>
      <c r="ALI68" s="49"/>
      <c r="ALJ68" s="49"/>
      <c r="ALK68" s="49"/>
      <c r="ALL68" s="49"/>
      <c r="ALM68" s="49"/>
      <c r="ALN68" s="49"/>
      <c r="ALO68" s="49"/>
      <c r="ALP68" s="49"/>
      <c r="ALQ68" s="49"/>
      <c r="ALR68" s="49"/>
      <c r="ALS68" s="49"/>
      <c r="ALT68" s="49"/>
      <c r="ALU68" s="49"/>
      <c r="ALV68" s="49"/>
      <c r="ALW68" s="49"/>
      <c r="ALX68" s="49"/>
      <c r="ALY68" s="49"/>
      <c r="ALZ68" s="49"/>
      <c r="AMA68" s="49"/>
      <c r="AMB68" s="49"/>
      <c r="AMC68" s="49"/>
      <c r="AMD68" s="49"/>
      <c r="AME68" s="49"/>
      <c r="AMF68" s="49"/>
      <c r="AMG68" s="49"/>
      <c r="AMH68" s="49"/>
      <c r="AMI68" s="49"/>
      <c r="AMJ68" s="49"/>
      <c r="AMK68" s="49"/>
      <c r="AML68" s="49"/>
      <c r="AMM68" s="49"/>
      <c r="AMN68" s="49"/>
      <c r="AMO68" s="49"/>
      <c r="AMP68" s="49"/>
      <c r="AMQ68" s="49"/>
      <c r="AMR68" s="49"/>
      <c r="AMS68" s="49"/>
      <c r="AMT68" s="49"/>
      <c r="AMU68" s="49"/>
      <c r="AMV68" s="49"/>
      <c r="AMW68" s="49"/>
      <c r="AMX68" s="49"/>
      <c r="AMY68" s="49"/>
      <c r="AMZ68" s="49"/>
      <c r="ANA68" s="49"/>
      <c r="ANB68" s="49"/>
      <c r="ANC68" s="49"/>
      <c r="AND68" s="49"/>
      <c r="ANE68" s="49"/>
      <c r="ANF68" s="49"/>
      <c r="ANG68" s="49"/>
      <c r="ANH68" s="49"/>
      <c r="ANI68" s="49"/>
      <c r="ANJ68" s="49"/>
      <c r="ANK68" s="49"/>
      <c r="ANL68" s="49"/>
      <c r="ANM68" s="49"/>
      <c r="ANN68" s="49"/>
      <c r="ANO68" s="49"/>
      <c r="ANP68" s="49"/>
      <c r="ANQ68" s="49"/>
      <c r="ANR68" s="49"/>
      <c r="ANS68" s="49"/>
      <c r="ANT68" s="49"/>
      <c r="ANU68" s="49"/>
      <c r="ANV68" s="49"/>
      <c r="ANW68" s="49"/>
      <c r="ANX68" s="49"/>
      <c r="ANY68" s="49"/>
      <c r="ANZ68" s="49"/>
      <c r="AOA68" s="49"/>
      <c r="AOB68" s="49"/>
      <c r="AOC68" s="49"/>
      <c r="AOD68" s="49"/>
      <c r="AOE68" s="49"/>
      <c r="AOF68" s="49"/>
      <c r="AOG68" s="49"/>
      <c r="AOH68" s="49"/>
      <c r="AOI68" s="49"/>
      <c r="AOJ68" s="49"/>
      <c r="AOK68" s="49"/>
      <c r="AOL68" s="49"/>
      <c r="AOM68" s="49"/>
      <c r="AON68" s="49"/>
      <c r="AOO68" s="49"/>
      <c r="AOP68" s="49"/>
      <c r="AOQ68" s="49"/>
      <c r="AOR68" s="49"/>
      <c r="AOS68" s="49"/>
      <c r="AOT68" s="49"/>
      <c r="AOU68" s="49"/>
      <c r="AOV68" s="49"/>
      <c r="AOW68" s="49"/>
      <c r="AOX68" s="49"/>
      <c r="AOY68" s="49"/>
      <c r="AOZ68" s="49"/>
      <c r="APA68" s="49"/>
      <c r="APB68" s="49"/>
      <c r="APC68" s="49"/>
      <c r="APD68" s="49"/>
      <c r="APE68" s="49"/>
      <c r="APF68" s="49"/>
      <c r="APG68" s="49"/>
      <c r="APH68" s="49"/>
      <c r="API68" s="49"/>
      <c r="APJ68" s="49"/>
      <c r="APK68" s="49"/>
      <c r="APL68" s="49"/>
      <c r="APM68" s="49"/>
      <c r="APN68" s="49"/>
      <c r="APO68" s="49"/>
      <c r="APP68" s="49"/>
      <c r="APQ68" s="49"/>
      <c r="APR68" s="49"/>
      <c r="APS68" s="49"/>
      <c r="APT68" s="49"/>
      <c r="APU68" s="49"/>
      <c r="APV68" s="49"/>
      <c r="APW68" s="49"/>
      <c r="APX68" s="49"/>
      <c r="APY68" s="49"/>
    </row>
    <row r="69" spans="1:1117" s="346" customFormat="1" ht="17" x14ac:dyDescent="0.2">
      <c r="A69" s="832" t="s">
        <v>344</v>
      </c>
      <c r="B69" s="831">
        <f t="shared" si="1"/>
        <v>624.53992187500012</v>
      </c>
      <c r="C69" s="831">
        <f t="shared" si="2"/>
        <v>81.960302734375006</v>
      </c>
      <c r="D69" s="831">
        <f t="shared" si="2"/>
        <v>48.772626953124998</v>
      </c>
      <c r="E69" s="831">
        <f t="shared" si="3"/>
        <v>1942.4786132812501</v>
      </c>
      <c r="F69" s="831">
        <f t="shared" si="4"/>
        <v>6.94921875</v>
      </c>
      <c r="G69" s="831">
        <f t="shared" si="5"/>
        <v>1456.1670898437501</v>
      </c>
      <c r="H69" s="831">
        <f t="shared" si="9"/>
        <v>2080.3925195312499</v>
      </c>
      <c r="I69" s="831">
        <f t="shared" si="10"/>
        <v>180.22646484374997</v>
      </c>
      <c r="J69" s="831">
        <f t="shared" si="6"/>
        <v>500.98374023437503</v>
      </c>
      <c r="K69" s="831">
        <f t="shared" si="7"/>
        <v>16.330400390625002</v>
      </c>
      <c r="L69" s="831">
        <f t="shared" si="8"/>
        <v>232.35997070312499</v>
      </c>
      <c r="M69" s="831">
        <f t="shared" si="8"/>
        <v>2.5720312500000002</v>
      </c>
      <c r="N69" s="831">
        <f t="shared" si="11"/>
        <v>7173.7329003906243</v>
      </c>
      <c r="O69" s="831">
        <v>856.63578125000004</v>
      </c>
      <c r="P69" s="113"/>
      <c r="Q69" s="10"/>
      <c r="R69" s="10"/>
      <c r="S69" s="10"/>
      <c r="T69" s="10"/>
      <c r="U69" s="10"/>
      <c r="V69" s="10"/>
      <c r="W69" s="10"/>
      <c r="X69" s="10"/>
      <c r="Y69" s="10"/>
      <c r="Z69"/>
      <c r="AA69"/>
      <c r="AB69"/>
      <c r="AC69"/>
      <c r="AD69"/>
      <c r="AE69"/>
      <c r="AF69"/>
      <c r="AG69"/>
      <c r="AH69"/>
      <c r="AI69"/>
      <c r="AJ69" s="49"/>
      <c r="AK69" s="49"/>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c r="FO69" s="345"/>
      <c r="FP69" s="345"/>
      <c r="FQ69" s="345"/>
      <c r="FR69" s="345"/>
      <c r="FS69" s="345"/>
      <c r="FT69" s="345"/>
      <c r="FU69" s="345"/>
      <c r="FV69" s="345"/>
      <c r="FW69" s="345"/>
      <c r="FX69" s="345"/>
      <c r="FY69" s="345"/>
      <c r="FZ69" s="345"/>
      <c r="GA69" s="345"/>
      <c r="GB69" s="345"/>
      <c r="GC69" s="345"/>
      <c r="GD69" s="345"/>
      <c r="GE69" s="345"/>
      <c r="GF69" s="345"/>
      <c r="GG69" s="345"/>
      <c r="GH69" s="345"/>
      <c r="GI69" s="345"/>
      <c r="GJ69" s="345"/>
      <c r="GK69" s="345"/>
      <c r="GL69" s="345"/>
      <c r="GM69" s="345"/>
      <c r="GN69" s="345"/>
      <c r="GO69" s="345"/>
      <c r="GP69" s="345"/>
      <c r="GQ69" s="345"/>
      <c r="GR69" s="345"/>
      <c r="GS69" s="345"/>
      <c r="GT69" s="345"/>
      <c r="GU69" s="345"/>
      <c r="GV69" s="345"/>
      <c r="GW69" s="345"/>
      <c r="GX69" s="345"/>
      <c r="GY69" s="345"/>
      <c r="GZ69" s="345"/>
      <c r="HA69" s="345"/>
      <c r="HB69" s="345"/>
      <c r="HC69" s="345"/>
      <c r="HD69" s="345"/>
      <c r="HE69" s="345"/>
      <c r="HF69" s="345"/>
      <c r="HG69" s="345"/>
      <c r="HH69" s="345"/>
      <c r="HI69" s="345"/>
      <c r="HJ69" s="345"/>
      <c r="HK69" s="345"/>
      <c r="HL69" s="345"/>
      <c r="HM69" s="345"/>
      <c r="HN69" s="345"/>
      <c r="HO69" s="345"/>
      <c r="HP69" s="345"/>
      <c r="HQ69" s="345"/>
      <c r="HR69" s="345"/>
      <c r="HS69" s="345"/>
      <c r="HT69" s="345"/>
      <c r="HU69" s="345"/>
      <c r="HV69" s="345"/>
      <c r="HW69" s="345"/>
      <c r="HX69" s="345"/>
      <c r="HY69" s="345"/>
      <c r="HZ69" s="345"/>
      <c r="IA69" s="345"/>
      <c r="IB69" s="345"/>
      <c r="IC69" s="345"/>
      <c r="ID69" s="345"/>
      <c r="IE69" s="345"/>
      <c r="IF69" s="345"/>
      <c r="IG69" s="345"/>
      <c r="IH69" s="345"/>
      <c r="II69" s="345"/>
      <c r="IJ69" s="345"/>
      <c r="IK69" s="345"/>
      <c r="IL69" s="345"/>
      <c r="IM69" s="345"/>
      <c r="IN69" s="345"/>
      <c r="IO69" s="345"/>
      <c r="IP69" s="345"/>
      <c r="IQ69" s="345"/>
      <c r="IR69" s="345"/>
      <c r="IS69" s="345"/>
      <c r="IT69" s="345"/>
      <c r="IU69" s="345"/>
      <c r="IV69" s="345"/>
      <c r="IW69" s="345"/>
      <c r="IX69" s="345"/>
      <c r="IY69" s="345"/>
      <c r="IZ69" s="345"/>
      <c r="JA69" s="345"/>
      <c r="JB69" s="345"/>
      <c r="JC69" s="345"/>
      <c r="JD69" s="345"/>
      <c r="JE69" s="345"/>
      <c r="JF69" s="345"/>
      <c r="JG69" s="345"/>
      <c r="JH69" s="345"/>
      <c r="JI69" s="345"/>
      <c r="JJ69" s="345"/>
      <c r="JK69" s="345"/>
      <c r="JL69" s="345"/>
      <c r="JM69" s="345"/>
      <c r="JN69" s="345"/>
      <c r="JO69" s="345"/>
      <c r="JP69" s="345"/>
      <c r="JQ69" s="345"/>
      <c r="JR69" s="345"/>
      <c r="JS69" s="345"/>
      <c r="JT69" s="345"/>
      <c r="JU69" s="345"/>
      <c r="JV69" s="345"/>
      <c r="JW69" s="345"/>
      <c r="JX69" s="345"/>
      <c r="JY69" s="345"/>
      <c r="JZ69" s="345"/>
      <c r="KA69" s="345"/>
      <c r="KB69" s="345"/>
      <c r="KC69" s="345"/>
      <c r="KD69" s="345"/>
      <c r="KE69" s="345"/>
      <c r="KF69" s="345"/>
      <c r="KG69" s="345"/>
      <c r="KH69" s="345"/>
      <c r="KI69" s="345"/>
      <c r="KJ69" s="345"/>
      <c r="KK69" s="345"/>
      <c r="KL69" s="345"/>
      <c r="KM69" s="345"/>
      <c r="KN69" s="345"/>
      <c r="KO69" s="345"/>
      <c r="KP69" s="345"/>
      <c r="KQ69" s="345"/>
      <c r="KR69" s="345"/>
      <c r="KS69" s="345"/>
      <c r="KT69" s="345"/>
      <c r="KU69" s="345"/>
      <c r="KV69" s="345"/>
      <c r="KW69" s="345"/>
      <c r="KX69" s="345"/>
      <c r="KY69" s="345"/>
      <c r="KZ69" s="345"/>
      <c r="LA69" s="345"/>
      <c r="LB69" s="345"/>
      <c r="LC69" s="345"/>
      <c r="LD69" s="345"/>
      <c r="LE69" s="345"/>
      <c r="LF69" s="345"/>
      <c r="LG69" s="345"/>
      <c r="LH69" s="345"/>
      <c r="LI69" s="345"/>
      <c r="LJ69" s="345"/>
      <c r="LK69" s="345"/>
      <c r="LL69" s="345"/>
      <c r="LM69" s="345"/>
      <c r="LN69" s="345"/>
      <c r="LO69" s="345"/>
      <c r="LP69" s="345"/>
      <c r="LQ69" s="345"/>
      <c r="LR69" s="345"/>
      <c r="LS69" s="345"/>
      <c r="LT69" s="345"/>
      <c r="LU69" s="345"/>
      <c r="LV69" s="345"/>
      <c r="LW69" s="345"/>
      <c r="LX69" s="345"/>
      <c r="LY69" s="345"/>
      <c r="LZ69" s="345"/>
      <c r="MA69" s="345"/>
      <c r="MB69" s="345"/>
      <c r="MC69" s="345"/>
      <c r="MD69" s="345"/>
      <c r="ME69" s="345"/>
      <c r="MF69" s="345"/>
      <c r="MG69" s="345"/>
      <c r="MH69" s="345"/>
      <c r="MI69" s="345"/>
      <c r="MJ69" s="345"/>
      <c r="MK69" s="345"/>
      <c r="ML69" s="345"/>
      <c r="MM69" s="345"/>
      <c r="MN69" s="345"/>
      <c r="MO69" s="345"/>
      <c r="MP69" s="345"/>
      <c r="MQ69" s="345"/>
      <c r="MR69" s="345"/>
      <c r="MS69" s="345"/>
      <c r="MT69" s="345"/>
      <c r="MU69" s="345"/>
      <c r="MV69" s="345"/>
      <c r="MW69" s="345"/>
      <c r="MX69" s="345"/>
      <c r="MY69" s="345"/>
      <c r="MZ69" s="345"/>
      <c r="NA69" s="345"/>
      <c r="NB69" s="345"/>
      <c r="NC69" s="345"/>
      <c r="ND69" s="345"/>
      <c r="NE69" s="345"/>
      <c r="NF69" s="345"/>
      <c r="NG69" s="345"/>
      <c r="NH69" s="345"/>
      <c r="NI69" s="345"/>
      <c r="NJ69" s="345"/>
      <c r="NK69" s="345"/>
      <c r="NL69" s="345"/>
      <c r="NM69" s="345"/>
      <c r="NN69" s="345"/>
      <c r="NO69" s="345"/>
      <c r="NP69" s="345"/>
      <c r="NQ69" s="345"/>
      <c r="NR69" s="345"/>
      <c r="NS69" s="345"/>
      <c r="NT69" s="345"/>
      <c r="NU69" s="345"/>
      <c r="NV69" s="345"/>
      <c r="NW69" s="345"/>
      <c r="NX69" s="345"/>
      <c r="NY69" s="345"/>
      <c r="NZ69" s="345"/>
      <c r="OA69" s="345"/>
      <c r="OB69" s="345"/>
      <c r="OC69" s="345"/>
      <c r="OD69" s="345"/>
      <c r="OE69" s="345"/>
      <c r="OF69" s="345"/>
      <c r="OG69" s="345"/>
      <c r="OH69" s="345"/>
      <c r="OI69" s="345"/>
      <c r="OJ69" s="345"/>
      <c r="OK69" s="345"/>
      <c r="OL69" s="345"/>
      <c r="OM69" s="345"/>
      <c r="ON69" s="345"/>
      <c r="OO69" s="345"/>
      <c r="OP69" s="345"/>
      <c r="OQ69" s="345"/>
      <c r="OR69" s="345"/>
      <c r="OS69" s="345"/>
      <c r="OT69" s="345"/>
      <c r="OU69" s="345"/>
      <c r="OV69" s="345"/>
      <c r="OW69" s="345"/>
      <c r="OX69" s="345"/>
      <c r="OY69" s="345"/>
      <c r="OZ69" s="345"/>
      <c r="PA69" s="345"/>
      <c r="PB69" s="345"/>
      <c r="PC69" s="345"/>
      <c r="PD69" s="345"/>
      <c r="PE69" s="345"/>
      <c r="PF69" s="345"/>
      <c r="PG69" s="345"/>
      <c r="PH69" s="345"/>
      <c r="PI69" s="345"/>
      <c r="PJ69" s="345"/>
      <c r="PK69" s="345"/>
      <c r="PL69" s="345"/>
      <c r="PM69" s="345"/>
      <c r="PN69" s="345"/>
      <c r="PO69" s="345"/>
      <c r="PP69" s="345"/>
      <c r="PQ69" s="345"/>
      <c r="PR69" s="345"/>
      <c r="PS69" s="345"/>
      <c r="PT69" s="345"/>
      <c r="PU69" s="345"/>
      <c r="PV69" s="345"/>
      <c r="PW69" s="345"/>
      <c r="PX69" s="345"/>
      <c r="PY69" s="345"/>
      <c r="PZ69" s="345"/>
      <c r="QA69" s="345"/>
      <c r="QB69" s="345"/>
      <c r="QC69" s="345"/>
      <c r="QD69" s="345"/>
      <c r="QE69" s="345"/>
      <c r="QF69" s="345"/>
      <c r="QG69" s="345"/>
      <c r="QH69" s="345"/>
      <c r="QI69" s="345"/>
      <c r="QJ69" s="345"/>
      <c r="QK69" s="345"/>
      <c r="QL69" s="345"/>
      <c r="QM69" s="345"/>
      <c r="QN69" s="345"/>
      <c r="QO69" s="345"/>
      <c r="QP69" s="345"/>
      <c r="QQ69" s="345"/>
      <c r="QR69" s="345"/>
      <c r="QS69" s="345"/>
      <c r="QT69" s="345"/>
      <c r="QU69" s="345"/>
      <c r="QV69" s="345"/>
      <c r="QW69" s="345"/>
      <c r="QX69" s="345"/>
      <c r="QY69" s="345"/>
      <c r="QZ69" s="345"/>
      <c r="RA69" s="345"/>
      <c r="RB69" s="345"/>
      <c r="RC69" s="345"/>
      <c r="RD69" s="345"/>
      <c r="RE69" s="345"/>
      <c r="RF69" s="345"/>
      <c r="RG69" s="345"/>
      <c r="RH69" s="345"/>
      <c r="RI69" s="345"/>
      <c r="RJ69" s="345"/>
      <c r="RK69" s="345"/>
      <c r="RL69" s="345"/>
      <c r="RM69" s="345"/>
      <c r="RN69" s="345"/>
      <c r="RO69" s="345"/>
      <c r="RP69" s="345"/>
      <c r="RQ69" s="345"/>
      <c r="RR69" s="345"/>
      <c r="RS69" s="345"/>
      <c r="RT69" s="345"/>
      <c r="RU69" s="345"/>
      <c r="RV69" s="345"/>
      <c r="RW69" s="345"/>
      <c r="RX69" s="345"/>
      <c r="RY69" s="345"/>
      <c r="RZ69" s="345"/>
      <c r="SA69" s="345"/>
      <c r="SB69" s="345"/>
      <c r="SC69" s="345"/>
      <c r="SD69" s="345"/>
      <c r="SE69" s="345"/>
      <c r="SF69" s="345"/>
      <c r="SG69" s="345"/>
      <c r="SH69" s="345"/>
      <c r="SI69" s="345"/>
      <c r="SJ69" s="345"/>
      <c r="SK69" s="345"/>
      <c r="SL69" s="345"/>
      <c r="SM69" s="345"/>
      <c r="SN69" s="345"/>
      <c r="SO69" s="345"/>
      <c r="SP69" s="345"/>
      <c r="SQ69" s="345"/>
      <c r="SR69" s="345"/>
      <c r="SS69" s="345"/>
      <c r="ST69" s="345"/>
      <c r="SU69" s="345"/>
      <c r="SV69" s="345"/>
      <c r="SW69" s="345"/>
      <c r="SX69" s="345"/>
      <c r="SY69" s="345"/>
      <c r="SZ69" s="345"/>
      <c r="TA69" s="345"/>
      <c r="TB69" s="345"/>
      <c r="TC69" s="345"/>
      <c r="TD69" s="345"/>
      <c r="TE69" s="345"/>
      <c r="TF69" s="345"/>
      <c r="TG69" s="345"/>
      <c r="TH69" s="345"/>
      <c r="TI69" s="345"/>
      <c r="TJ69" s="345"/>
      <c r="TK69" s="345"/>
      <c r="TL69" s="345"/>
      <c r="TM69" s="345"/>
      <c r="TN69" s="345"/>
      <c r="TO69" s="345"/>
      <c r="TP69" s="345"/>
      <c r="TQ69" s="345"/>
      <c r="TR69" s="345"/>
      <c r="TS69" s="345"/>
      <c r="TT69" s="345"/>
      <c r="TU69" s="345"/>
      <c r="TV69" s="345"/>
      <c r="TW69" s="345"/>
      <c r="TX69" s="345"/>
      <c r="TY69" s="345"/>
      <c r="TZ69" s="345"/>
      <c r="UA69" s="345"/>
      <c r="UB69" s="345"/>
      <c r="UC69" s="345"/>
      <c r="UD69" s="345"/>
      <c r="UE69" s="345"/>
      <c r="UF69" s="345"/>
      <c r="UG69" s="345"/>
      <c r="UH69" s="345"/>
      <c r="UI69" s="345"/>
      <c r="UJ69" s="345"/>
      <c r="UK69" s="345"/>
      <c r="UL69" s="345"/>
      <c r="UM69" s="345"/>
      <c r="UN69" s="345"/>
      <c r="UO69" s="345"/>
      <c r="UP69" s="345"/>
      <c r="UQ69" s="345"/>
      <c r="UR69" s="345"/>
      <c r="US69" s="345"/>
      <c r="UT69" s="345"/>
      <c r="UU69" s="345"/>
      <c r="UV69" s="345"/>
      <c r="UW69" s="345"/>
      <c r="UX69" s="345"/>
      <c r="UY69" s="345"/>
      <c r="UZ69" s="345"/>
      <c r="VA69" s="345"/>
      <c r="VB69" s="345"/>
      <c r="VC69" s="345"/>
      <c r="VD69" s="345"/>
      <c r="VE69" s="345"/>
      <c r="VF69" s="345"/>
      <c r="VG69" s="345"/>
      <c r="VH69" s="345"/>
      <c r="VI69" s="345"/>
      <c r="VJ69" s="345"/>
      <c r="VK69" s="345"/>
      <c r="VL69" s="345"/>
      <c r="VM69" s="345"/>
      <c r="VN69" s="345"/>
      <c r="VO69" s="345"/>
      <c r="VP69" s="345"/>
      <c r="VQ69" s="345"/>
      <c r="VR69" s="345"/>
      <c r="VS69" s="345"/>
      <c r="VT69" s="345"/>
      <c r="VU69" s="345"/>
      <c r="VV69" s="345"/>
      <c r="VW69" s="345"/>
      <c r="VX69" s="345"/>
      <c r="VY69" s="345"/>
      <c r="VZ69" s="345"/>
      <c r="WA69" s="345"/>
      <c r="WB69" s="345"/>
      <c r="WC69" s="345"/>
      <c r="WD69" s="345"/>
      <c r="WE69" s="345"/>
      <c r="WF69" s="345"/>
      <c r="WG69" s="345"/>
      <c r="WH69" s="345"/>
      <c r="WI69" s="345"/>
      <c r="WJ69" s="345"/>
      <c r="WK69" s="345"/>
      <c r="WL69" s="345"/>
      <c r="WM69" s="345"/>
      <c r="WN69" s="345"/>
      <c r="WO69" s="345"/>
      <c r="WP69" s="345"/>
      <c r="WQ69" s="345"/>
      <c r="WR69" s="345"/>
      <c r="WS69" s="345"/>
      <c r="WT69" s="345"/>
      <c r="WU69" s="345"/>
      <c r="WV69" s="345"/>
      <c r="WW69" s="345"/>
      <c r="WX69" s="345"/>
      <c r="WY69" s="345"/>
      <c r="WZ69" s="345"/>
      <c r="XA69" s="345"/>
      <c r="XB69" s="345"/>
      <c r="XC69" s="345"/>
      <c r="XD69" s="345"/>
      <c r="XE69" s="345"/>
      <c r="XF69" s="345"/>
      <c r="XG69" s="345"/>
      <c r="XH69" s="345"/>
      <c r="XI69" s="345"/>
      <c r="XJ69" s="345"/>
      <c r="XK69" s="345"/>
      <c r="XL69" s="345"/>
      <c r="XM69" s="345"/>
      <c r="XN69" s="345"/>
      <c r="XO69" s="345"/>
      <c r="XP69" s="345"/>
      <c r="XQ69" s="345"/>
      <c r="XR69" s="345"/>
      <c r="XS69" s="345"/>
      <c r="XT69" s="345"/>
      <c r="XU69" s="345"/>
      <c r="XV69" s="345"/>
      <c r="XW69" s="345"/>
      <c r="XX69" s="345"/>
      <c r="XY69" s="345"/>
      <c r="XZ69" s="345"/>
      <c r="YA69" s="345"/>
      <c r="YB69" s="345"/>
      <c r="YC69" s="345"/>
      <c r="YD69" s="345"/>
      <c r="YE69" s="345"/>
      <c r="YF69" s="345"/>
      <c r="YG69" s="345"/>
      <c r="YH69" s="345"/>
      <c r="YI69" s="345"/>
      <c r="YJ69" s="345"/>
      <c r="YK69" s="345"/>
      <c r="YL69" s="345"/>
      <c r="YM69" s="345"/>
      <c r="YN69" s="345"/>
      <c r="YO69" s="345"/>
      <c r="YP69" s="345"/>
      <c r="YQ69" s="345"/>
      <c r="YR69" s="345"/>
      <c r="YS69" s="345"/>
      <c r="YT69" s="345"/>
      <c r="YU69" s="345"/>
      <c r="YV69" s="345"/>
      <c r="YW69" s="345"/>
      <c r="YX69" s="345"/>
      <c r="YY69" s="345"/>
      <c r="YZ69" s="345"/>
      <c r="ZA69" s="345"/>
      <c r="ZB69" s="345"/>
      <c r="ZC69" s="345"/>
      <c r="ZD69" s="345"/>
      <c r="ZE69" s="345"/>
      <c r="ZF69" s="345"/>
      <c r="ZG69" s="345"/>
      <c r="ZH69" s="345"/>
      <c r="ZI69" s="345"/>
      <c r="ZJ69" s="345"/>
      <c r="ZK69" s="345"/>
      <c r="ZL69" s="345"/>
      <c r="ZM69" s="345"/>
      <c r="ZN69" s="345"/>
      <c r="ZO69" s="345"/>
      <c r="ZP69" s="345"/>
      <c r="ZQ69" s="345"/>
      <c r="ZR69" s="345"/>
      <c r="ZS69" s="345"/>
      <c r="ZT69" s="345"/>
      <c r="ZU69" s="345"/>
      <c r="ZV69" s="345"/>
      <c r="ZW69" s="345"/>
      <c r="ZX69" s="345"/>
      <c r="ZY69" s="345"/>
      <c r="ZZ69" s="345"/>
      <c r="AAA69" s="345"/>
      <c r="AAB69" s="345"/>
      <c r="AAC69" s="345"/>
      <c r="AAD69" s="345"/>
      <c r="AAE69" s="345"/>
      <c r="AAF69" s="345"/>
      <c r="AAG69" s="345"/>
      <c r="AAH69" s="345"/>
      <c r="AAI69" s="345"/>
      <c r="AAJ69" s="345"/>
      <c r="AAK69" s="345"/>
      <c r="AAL69" s="345"/>
      <c r="AAM69" s="345"/>
      <c r="AAN69" s="345"/>
      <c r="AAO69" s="345"/>
      <c r="AAP69" s="345"/>
      <c r="AAQ69" s="345"/>
      <c r="AAR69" s="345"/>
      <c r="AAS69" s="345"/>
      <c r="AAT69" s="345"/>
      <c r="AAU69" s="345"/>
      <c r="AAV69" s="345"/>
      <c r="AAW69" s="345"/>
      <c r="AAX69" s="345"/>
      <c r="AAY69" s="345"/>
      <c r="AAZ69" s="345"/>
      <c r="ABA69" s="345"/>
      <c r="ABB69" s="345"/>
      <c r="ABC69" s="345"/>
      <c r="ABD69" s="345"/>
      <c r="ABE69" s="345"/>
      <c r="ABF69" s="345"/>
      <c r="ABG69" s="345"/>
      <c r="ABH69" s="345"/>
      <c r="ABI69" s="345"/>
      <c r="ABJ69" s="345"/>
      <c r="ABK69" s="345"/>
      <c r="ABL69" s="345"/>
      <c r="ABM69" s="345"/>
      <c r="ABN69" s="345"/>
      <c r="ABO69" s="345"/>
      <c r="ABP69" s="345"/>
      <c r="ABQ69" s="345"/>
      <c r="ABR69" s="345"/>
      <c r="ABS69" s="345"/>
      <c r="ABT69" s="345"/>
      <c r="ABU69" s="345"/>
      <c r="ABV69" s="345"/>
      <c r="ABW69" s="345"/>
      <c r="ABX69" s="345"/>
      <c r="ABY69" s="345"/>
      <c r="ABZ69" s="345"/>
      <c r="ACA69" s="345"/>
      <c r="ACB69" s="345"/>
      <c r="ACC69" s="345"/>
      <c r="ACD69" s="345"/>
      <c r="ACE69" s="345"/>
      <c r="ACF69" s="345"/>
      <c r="ACG69" s="345"/>
      <c r="ACH69" s="345"/>
      <c r="ACI69" s="345"/>
      <c r="ACJ69" s="345"/>
      <c r="ACK69" s="345"/>
      <c r="ACL69" s="345"/>
      <c r="ACM69" s="345"/>
      <c r="ACN69" s="345"/>
      <c r="ACO69" s="345"/>
      <c r="ACP69" s="345"/>
      <c r="ACQ69" s="345"/>
      <c r="ACR69" s="345"/>
      <c r="ACS69" s="345"/>
      <c r="ACT69" s="345"/>
      <c r="ACU69" s="345"/>
      <c r="ACV69" s="345"/>
      <c r="ACW69" s="345"/>
      <c r="ACX69" s="345"/>
      <c r="ACY69" s="345"/>
      <c r="ACZ69" s="345"/>
      <c r="ADA69" s="345"/>
      <c r="ADB69" s="345"/>
      <c r="ADC69" s="345"/>
      <c r="ADD69" s="345"/>
      <c r="ADE69" s="345"/>
      <c r="ADF69" s="345"/>
      <c r="ADG69" s="345"/>
      <c r="ADH69" s="345"/>
      <c r="ADI69" s="345"/>
      <c r="ADJ69" s="345"/>
      <c r="ADK69" s="345"/>
      <c r="ADL69" s="345"/>
      <c r="ADM69" s="345"/>
      <c r="ADN69" s="345"/>
      <c r="ADO69" s="345"/>
      <c r="ADP69" s="345"/>
      <c r="ADQ69" s="345"/>
      <c r="ADR69" s="345"/>
      <c r="ADS69" s="345"/>
      <c r="ADT69" s="345"/>
      <c r="ADU69" s="345"/>
      <c r="ADV69" s="345"/>
      <c r="ADW69" s="345"/>
      <c r="ADX69" s="345"/>
      <c r="ADY69" s="345"/>
      <c r="ADZ69" s="345"/>
      <c r="AEA69" s="345"/>
      <c r="AEB69" s="345"/>
      <c r="AEC69" s="345"/>
      <c r="AED69" s="345"/>
      <c r="AEE69" s="345"/>
      <c r="AEF69" s="345"/>
      <c r="AEG69" s="345"/>
      <c r="AEH69" s="345"/>
      <c r="AEI69" s="345"/>
      <c r="AEJ69" s="345"/>
      <c r="AEK69" s="345"/>
      <c r="AEL69" s="345"/>
      <c r="AEM69" s="345"/>
      <c r="AEN69" s="345"/>
      <c r="AEO69" s="345"/>
      <c r="AEP69" s="345"/>
      <c r="AEQ69" s="345"/>
      <c r="AER69" s="345"/>
      <c r="AES69" s="345"/>
      <c r="AET69" s="345"/>
      <c r="AEU69" s="345"/>
      <c r="AEV69" s="345"/>
      <c r="AEW69" s="345"/>
      <c r="AEX69" s="345"/>
      <c r="AEY69" s="345"/>
      <c r="AEZ69" s="345"/>
      <c r="AFA69" s="345"/>
      <c r="AFB69" s="345"/>
      <c r="AFC69" s="345"/>
      <c r="AFD69" s="345"/>
      <c r="AFE69" s="345"/>
      <c r="AFF69" s="345"/>
      <c r="AFG69" s="345"/>
      <c r="AFH69" s="345"/>
      <c r="AFI69" s="345"/>
      <c r="AFJ69" s="345"/>
      <c r="AFK69" s="345"/>
      <c r="AFL69" s="345"/>
      <c r="AFM69" s="345"/>
      <c r="AFN69" s="345"/>
      <c r="AFO69" s="345"/>
      <c r="AFP69" s="345"/>
      <c r="AFQ69" s="345"/>
      <c r="AFR69" s="345"/>
      <c r="AFS69" s="345"/>
      <c r="AFT69" s="345"/>
      <c r="AFU69" s="345"/>
      <c r="AFV69" s="345"/>
      <c r="AFW69" s="345"/>
      <c r="AFX69" s="345"/>
      <c r="AFY69" s="345"/>
      <c r="AFZ69" s="345"/>
      <c r="AGA69" s="345"/>
      <c r="AGB69" s="345"/>
      <c r="AGC69" s="345"/>
      <c r="AGD69" s="345"/>
      <c r="AGE69" s="345"/>
      <c r="AGF69" s="345"/>
      <c r="AGG69" s="345"/>
      <c r="AGH69" s="345"/>
      <c r="AGI69" s="345"/>
      <c r="AGJ69" s="345"/>
      <c r="AGK69" s="345"/>
      <c r="AGL69" s="345"/>
      <c r="AGM69" s="345"/>
      <c r="AGN69" s="345"/>
      <c r="AGO69" s="345"/>
      <c r="AGP69" s="345"/>
      <c r="AGQ69" s="345"/>
      <c r="AGR69" s="345"/>
      <c r="AGS69" s="345"/>
      <c r="AGT69" s="345"/>
      <c r="AGU69" s="345"/>
      <c r="AGV69" s="345"/>
      <c r="AGW69" s="345"/>
      <c r="AGX69" s="345"/>
      <c r="AGY69" s="345"/>
      <c r="AGZ69" s="345"/>
      <c r="AHA69" s="345"/>
      <c r="AHB69" s="345"/>
      <c r="AHC69" s="345"/>
      <c r="AHD69" s="345"/>
      <c r="AHE69" s="345"/>
      <c r="AHF69" s="345"/>
      <c r="AHG69" s="345"/>
      <c r="AHH69" s="345"/>
      <c r="AHI69" s="345"/>
      <c r="AHJ69" s="345"/>
      <c r="AHK69" s="345"/>
      <c r="AHL69" s="345"/>
      <c r="AHM69" s="345"/>
      <c r="AHN69" s="345"/>
      <c r="AHO69" s="345"/>
      <c r="AHP69" s="345"/>
      <c r="AHQ69" s="345"/>
      <c r="AHR69" s="345"/>
      <c r="AHS69" s="345"/>
      <c r="AHT69" s="345"/>
      <c r="AHU69" s="345"/>
      <c r="AHV69" s="345"/>
      <c r="AHW69" s="345"/>
      <c r="AHX69" s="345"/>
      <c r="AHY69" s="345"/>
      <c r="AHZ69" s="345"/>
      <c r="AIA69" s="345"/>
      <c r="AIB69" s="345"/>
      <c r="AIC69" s="345"/>
      <c r="AID69" s="345"/>
      <c r="AIE69" s="345"/>
      <c r="AIF69" s="345"/>
      <c r="AIG69" s="345"/>
      <c r="AIH69" s="345"/>
      <c r="AII69" s="345"/>
      <c r="AIJ69" s="345"/>
      <c r="AIK69" s="345"/>
      <c r="AIL69" s="345"/>
      <c r="AIM69" s="345"/>
      <c r="AIN69" s="345"/>
      <c r="AIO69" s="345"/>
      <c r="AIP69" s="345"/>
      <c r="AIQ69" s="345"/>
      <c r="AIR69" s="345"/>
      <c r="AIS69" s="345"/>
      <c r="AIT69" s="345"/>
      <c r="AIU69" s="345"/>
      <c r="AIV69" s="345"/>
      <c r="AIW69" s="345"/>
      <c r="AIX69" s="345"/>
      <c r="AIY69" s="345"/>
      <c r="AIZ69" s="345"/>
      <c r="AJA69" s="345"/>
      <c r="AJB69" s="345"/>
      <c r="AJC69" s="345"/>
      <c r="AJD69" s="345"/>
      <c r="AJE69" s="345"/>
      <c r="AJF69" s="345"/>
      <c r="AJG69" s="345"/>
      <c r="AJH69" s="345"/>
      <c r="AJI69" s="345"/>
      <c r="AJJ69" s="345"/>
      <c r="AJK69" s="345"/>
      <c r="AJL69" s="345"/>
      <c r="AJM69" s="345"/>
      <c r="AJN69" s="345"/>
      <c r="AJO69" s="345"/>
      <c r="AJP69" s="345"/>
      <c r="AJQ69" s="345"/>
      <c r="AJR69" s="345"/>
      <c r="AJS69" s="345"/>
      <c r="AJT69" s="345"/>
      <c r="AJU69" s="345"/>
      <c r="AJV69" s="345"/>
      <c r="AJW69" s="345"/>
      <c r="AJX69" s="345"/>
      <c r="AJY69" s="345"/>
      <c r="AJZ69" s="345"/>
      <c r="AKA69" s="345"/>
      <c r="AKB69" s="345"/>
      <c r="AKC69" s="345"/>
      <c r="AKD69" s="345"/>
      <c r="AKE69" s="345"/>
      <c r="AKF69" s="345"/>
      <c r="AKG69" s="345"/>
      <c r="AKH69" s="345"/>
      <c r="AKI69" s="345"/>
      <c r="AKJ69" s="345"/>
      <c r="AKK69" s="345"/>
      <c r="AKL69" s="345"/>
      <c r="AKM69" s="345"/>
      <c r="AKN69" s="345"/>
      <c r="AKO69" s="345"/>
      <c r="AKP69" s="345"/>
      <c r="AKQ69" s="345"/>
      <c r="AKR69" s="345"/>
      <c r="AKS69" s="345"/>
      <c r="AKT69" s="345"/>
      <c r="AKU69" s="345"/>
      <c r="AKV69" s="345"/>
      <c r="AKW69" s="345"/>
      <c r="AKX69" s="345"/>
      <c r="AKY69" s="345"/>
      <c r="AKZ69" s="345"/>
      <c r="ALA69" s="345"/>
      <c r="ALB69" s="345"/>
      <c r="ALC69" s="345"/>
      <c r="ALD69" s="345"/>
      <c r="ALE69" s="345"/>
      <c r="ALF69" s="345"/>
      <c r="ALG69" s="345"/>
      <c r="ALH69" s="345"/>
      <c r="ALI69" s="345"/>
      <c r="ALJ69" s="345"/>
      <c r="ALK69" s="345"/>
      <c r="ALL69" s="345"/>
      <c r="ALM69" s="345"/>
      <c r="ALN69" s="345"/>
      <c r="ALO69" s="345"/>
      <c r="ALP69" s="345"/>
      <c r="ALQ69" s="345"/>
      <c r="ALR69" s="345"/>
      <c r="ALS69" s="345"/>
      <c r="ALT69" s="345"/>
      <c r="ALU69" s="345"/>
      <c r="ALV69" s="345"/>
      <c r="ALW69" s="345"/>
      <c r="ALX69" s="345"/>
      <c r="ALY69" s="345"/>
      <c r="ALZ69" s="345"/>
      <c r="AMA69" s="345"/>
      <c r="AMB69" s="345"/>
      <c r="AMC69" s="345"/>
      <c r="AMD69" s="345"/>
      <c r="AME69" s="345"/>
      <c r="AMF69" s="345"/>
      <c r="AMG69" s="345"/>
      <c r="AMH69" s="345"/>
      <c r="AMI69" s="345"/>
      <c r="AMJ69" s="345"/>
      <c r="AMK69" s="345"/>
      <c r="AML69" s="345"/>
      <c r="AMM69" s="345"/>
      <c r="AMN69" s="345"/>
      <c r="AMO69" s="345"/>
      <c r="AMP69" s="345"/>
      <c r="AMQ69" s="345"/>
      <c r="AMR69" s="345"/>
      <c r="AMS69" s="345"/>
      <c r="AMT69" s="345"/>
      <c r="AMU69" s="345"/>
      <c r="AMV69" s="345"/>
      <c r="AMW69" s="345"/>
      <c r="AMX69" s="345"/>
      <c r="AMY69" s="345"/>
      <c r="AMZ69" s="345"/>
      <c r="ANA69" s="345"/>
      <c r="ANB69" s="345"/>
      <c r="ANC69" s="345"/>
      <c r="AND69" s="345"/>
      <c r="ANE69" s="345"/>
      <c r="ANF69" s="345"/>
      <c r="ANG69" s="345"/>
      <c r="ANH69" s="345"/>
      <c r="ANI69" s="345"/>
      <c r="ANJ69" s="345"/>
      <c r="ANK69" s="345"/>
      <c r="ANL69" s="345"/>
      <c r="ANM69" s="345"/>
      <c r="ANN69" s="345"/>
      <c r="ANO69" s="345"/>
      <c r="ANP69" s="345"/>
      <c r="ANQ69" s="345"/>
      <c r="ANR69" s="345"/>
      <c r="ANS69" s="345"/>
      <c r="ANT69" s="345"/>
      <c r="ANU69" s="345"/>
      <c r="ANV69" s="345"/>
      <c r="ANW69" s="345"/>
      <c r="ANX69" s="345"/>
      <c r="ANY69" s="345"/>
      <c r="ANZ69" s="345"/>
      <c r="AOA69" s="345"/>
      <c r="AOB69" s="345"/>
      <c r="AOC69" s="345"/>
      <c r="AOD69" s="345"/>
      <c r="AOE69" s="345"/>
      <c r="AOF69" s="345"/>
      <c r="AOG69" s="345"/>
      <c r="AOH69" s="345"/>
      <c r="AOI69" s="345"/>
      <c r="AOJ69" s="345"/>
      <c r="AOK69" s="345"/>
      <c r="AOL69" s="345"/>
      <c r="AOM69" s="345"/>
      <c r="AON69" s="345"/>
      <c r="AOO69" s="345"/>
      <c r="AOP69" s="345"/>
      <c r="AOQ69" s="345"/>
      <c r="AOR69" s="345"/>
      <c r="AOS69" s="345"/>
      <c r="AOT69" s="345"/>
      <c r="AOU69" s="345"/>
      <c r="AOV69" s="345"/>
      <c r="AOW69" s="345"/>
      <c r="AOX69" s="345"/>
      <c r="AOY69" s="345"/>
      <c r="AOZ69" s="345"/>
      <c r="APA69" s="345"/>
      <c r="APB69" s="345"/>
      <c r="APC69" s="345"/>
      <c r="APD69" s="345"/>
      <c r="APE69" s="345"/>
      <c r="APF69" s="345"/>
      <c r="APG69" s="345"/>
      <c r="APH69" s="345"/>
      <c r="API69" s="345"/>
      <c r="APJ69" s="345"/>
      <c r="APK69" s="345"/>
      <c r="APL69" s="345"/>
      <c r="APM69" s="345"/>
      <c r="APN69" s="345"/>
      <c r="APO69" s="345"/>
      <c r="APP69" s="345"/>
      <c r="APQ69" s="345"/>
      <c r="APR69" s="345"/>
      <c r="APS69" s="345"/>
      <c r="APT69" s="345"/>
      <c r="APU69" s="345"/>
      <c r="APV69" s="345"/>
      <c r="APW69" s="345"/>
      <c r="APX69" s="345"/>
      <c r="APY69" s="345"/>
    </row>
    <row r="70" spans="1:1117" s="44" customFormat="1" ht="12.75" customHeight="1" x14ac:dyDescent="0.2">
      <c r="A70" s="832" t="s">
        <v>345</v>
      </c>
      <c r="B70" s="831">
        <f t="shared" si="1"/>
        <v>1094.296884765625</v>
      </c>
      <c r="C70" s="831">
        <f t="shared" si="2"/>
        <v>349.97136718750005</v>
      </c>
      <c r="D70" s="831">
        <f t="shared" si="2"/>
        <v>72.337968749999987</v>
      </c>
      <c r="E70" s="831">
        <f t="shared" si="3"/>
        <v>1770.654091796875</v>
      </c>
      <c r="F70" s="831">
        <f t="shared" si="4"/>
        <v>8.9811523437499989</v>
      </c>
      <c r="G70" s="831">
        <f t="shared" si="5"/>
        <v>2132.9461816406251</v>
      </c>
      <c r="H70" s="831">
        <f t="shared" si="9"/>
        <v>3045.8086132812505</v>
      </c>
      <c r="I70" s="831">
        <f t="shared" si="10"/>
        <v>169.87938476562502</v>
      </c>
      <c r="J70" s="831">
        <f t="shared" si="6"/>
        <v>404.45936523437501</v>
      </c>
      <c r="K70" s="831">
        <f t="shared" si="7"/>
        <v>21.51076171875</v>
      </c>
      <c r="L70" s="831">
        <f t="shared" si="8"/>
        <v>207.10779296875</v>
      </c>
      <c r="M70" s="831">
        <f t="shared" si="8"/>
        <v>2.7203515624999999</v>
      </c>
      <c r="N70" s="831">
        <f t="shared" ref="N70:N75" si="12">SUM(B70:M70)</f>
        <v>9280.6739160156285</v>
      </c>
      <c r="O70" s="831">
        <v>891.62641206054695</v>
      </c>
      <c r="P70"/>
      <c r="Q70"/>
      <c r="R70"/>
      <c r="S70"/>
      <c r="T70"/>
      <c r="U70"/>
      <c r="V70"/>
      <c r="W70"/>
      <c r="X70"/>
      <c r="Y70"/>
      <c r="Z70"/>
      <c r="AA70" s="345"/>
      <c r="AB70" s="345"/>
      <c r="AC70" s="345"/>
      <c r="AD70" s="345"/>
      <c r="AE70" s="345"/>
      <c r="AF70" s="345"/>
      <c r="AG70" s="345"/>
      <c r="AH70" s="345"/>
      <c r="AI70" s="345"/>
      <c r="AJ70" s="345"/>
      <c r="AK70" s="34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c r="IW70" s="65"/>
      <c r="IX70" s="65"/>
      <c r="IY70" s="65"/>
      <c r="IZ70" s="65"/>
      <c r="JA70" s="65"/>
      <c r="JB70" s="65"/>
      <c r="JC70" s="65"/>
      <c r="JD70" s="65"/>
      <c r="JE70" s="65"/>
      <c r="JF70" s="65"/>
      <c r="JG70" s="65"/>
      <c r="JH70" s="65"/>
      <c r="JI70" s="65"/>
      <c r="JJ70" s="65"/>
      <c r="JK70" s="65"/>
      <c r="JL70" s="65"/>
      <c r="JM70" s="65"/>
      <c r="JN70" s="65"/>
      <c r="JO70" s="65"/>
      <c r="JP70" s="65"/>
      <c r="JQ70" s="65"/>
      <c r="JR70" s="65"/>
      <c r="JS70" s="65"/>
      <c r="JT70" s="65"/>
      <c r="JU70" s="65"/>
      <c r="JV70" s="65"/>
      <c r="JW70" s="65"/>
      <c r="JX70" s="65"/>
      <c r="JY70" s="65"/>
      <c r="JZ70" s="65"/>
      <c r="KA70" s="65"/>
      <c r="KB70" s="65"/>
      <c r="KC70" s="65"/>
      <c r="KD70" s="65"/>
      <c r="KE70" s="65"/>
      <c r="KF70" s="65"/>
      <c r="KG70" s="65"/>
      <c r="KH70" s="65"/>
      <c r="KI70" s="65"/>
      <c r="KJ70" s="65"/>
      <c r="KK70" s="65"/>
      <c r="KL70" s="65"/>
      <c r="KM70" s="65"/>
      <c r="KN70" s="65"/>
      <c r="KO70" s="65"/>
      <c r="KP70" s="65"/>
      <c r="KQ70" s="65"/>
      <c r="KR70" s="65"/>
      <c r="KS70" s="65"/>
      <c r="KT70" s="65"/>
      <c r="KU70" s="65"/>
      <c r="KV70" s="65"/>
      <c r="KW70" s="65"/>
      <c r="KX70" s="65"/>
      <c r="KY70" s="65"/>
      <c r="KZ70" s="65"/>
      <c r="LA70" s="65"/>
      <c r="LB70" s="65"/>
      <c r="LC70" s="65"/>
      <c r="LD70" s="65"/>
      <c r="LE70" s="65"/>
      <c r="LF70" s="65"/>
      <c r="LG70" s="65"/>
      <c r="LH70" s="65"/>
      <c r="LI70" s="65"/>
      <c r="LJ70" s="65"/>
      <c r="LK70" s="65"/>
      <c r="LL70" s="65"/>
      <c r="LM70" s="65"/>
      <c r="LN70" s="65"/>
      <c r="LO70" s="65"/>
      <c r="LP70" s="65"/>
      <c r="LQ70" s="65"/>
      <c r="LR70" s="65"/>
      <c r="LS70" s="65"/>
      <c r="LT70" s="65"/>
      <c r="LU70" s="65"/>
      <c r="LV70" s="65"/>
      <c r="LW70" s="65"/>
      <c r="LX70" s="65"/>
      <c r="LY70" s="65"/>
      <c r="LZ70" s="65"/>
      <c r="MA70" s="65"/>
      <c r="MB70" s="65"/>
      <c r="MC70" s="65"/>
      <c r="MD70" s="65"/>
      <c r="ME70" s="65"/>
      <c r="MF70" s="65"/>
      <c r="MG70" s="65"/>
      <c r="MH70" s="65"/>
      <c r="MI70" s="65"/>
      <c r="MJ70" s="65"/>
      <c r="MK70" s="65"/>
      <c r="ML70" s="65"/>
      <c r="MM70" s="65"/>
      <c r="MN70" s="65"/>
      <c r="MO70" s="65"/>
      <c r="MP70" s="65"/>
      <c r="MQ70" s="65"/>
      <c r="MR70" s="65"/>
      <c r="MS70" s="65"/>
      <c r="MT70" s="65"/>
      <c r="MU70" s="65"/>
      <c r="MV70" s="65"/>
      <c r="MW70" s="65"/>
      <c r="MX70" s="65"/>
      <c r="MY70" s="65"/>
      <c r="MZ70" s="65"/>
      <c r="NA70" s="65"/>
      <c r="NB70" s="65"/>
      <c r="NC70" s="65"/>
      <c r="ND70" s="65"/>
      <c r="NE70" s="65"/>
      <c r="NF70" s="65"/>
      <c r="NG70" s="65"/>
      <c r="NH70" s="65"/>
      <c r="NI70" s="65"/>
      <c r="NJ70" s="65"/>
      <c r="NK70" s="65"/>
      <c r="NL70" s="65"/>
      <c r="NM70" s="65"/>
      <c r="NN70" s="65"/>
      <c r="NO70" s="65"/>
      <c r="NP70" s="65"/>
      <c r="NQ70" s="65"/>
      <c r="NR70" s="65"/>
      <c r="NS70" s="65"/>
      <c r="NT70" s="65"/>
      <c r="NU70" s="65"/>
      <c r="NV70" s="65"/>
      <c r="NW70" s="65"/>
      <c r="NX70" s="65"/>
      <c r="NY70" s="65"/>
      <c r="NZ70" s="65"/>
      <c r="OA70" s="65"/>
      <c r="OB70" s="65"/>
      <c r="OC70" s="65"/>
      <c r="OD70" s="65"/>
      <c r="OE70" s="65"/>
      <c r="OF70" s="65"/>
      <c r="OG70" s="65"/>
      <c r="OH70" s="65"/>
      <c r="OI70" s="65"/>
      <c r="OJ70" s="65"/>
      <c r="OK70" s="65"/>
      <c r="OL70" s="65"/>
      <c r="OM70" s="65"/>
      <c r="ON70" s="65"/>
      <c r="OO70" s="65"/>
      <c r="OP70" s="65"/>
      <c r="OQ70" s="65"/>
      <c r="OR70" s="65"/>
      <c r="OS70" s="65"/>
      <c r="OT70" s="65"/>
      <c r="OU70" s="65"/>
      <c r="OV70" s="65"/>
      <c r="OW70" s="65"/>
      <c r="OX70" s="65"/>
      <c r="OY70" s="65"/>
      <c r="OZ70" s="65"/>
      <c r="PA70" s="65"/>
      <c r="PB70" s="65"/>
      <c r="PC70" s="65"/>
      <c r="PD70" s="65"/>
      <c r="PE70" s="65"/>
      <c r="PF70" s="65"/>
      <c r="PG70" s="65"/>
      <c r="PH70" s="65"/>
      <c r="PI70" s="65"/>
      <c r="PJ70" s="65"/>
      <c r="PK70" s="65"/>
      <c r="PL70" s="65"/>
      <c r="PM70" s="65"/>
      <c r="PN70" s="65"/>
      <c r="PO70" s="65"/>
      <c r="PP70" s="65"/>
      <c r="PQ70" s="65"/>
      <c r="PR70" s="65"/>
      <c r="PS70" s="65"/>
      <c r="PT70" s="65"/>
      <c r="PU70" s="65"/>
      <c r="PV70" s="65"/>
      <c r="PW70" s="65"/>
      <c r="PX70" s="65"/>
      <c r="PY70" s="65"/>
      <c r="PZ70" s="65"/>
      <c r="QA70" s="65"/>
      <c r="QB70" s="65"/>
      <c r="QC70" s="65"/>
      <c r="QD70" s="65"/>
      <c r="QE70" s="65"/>
      <c r="QF70" s="65"/>
      <c r="QG70" s="65"/>
      <c r="QH70" s="65"/>
      <c r="QI70" s="65"/>
      <c r="QJ70" s="65"/>
      <c r="QK70" s="65"/>
      <c r="QL70" s="65"/>
      <c r="QM70" s="65"/>
      <c r="QN70" s="65"/>
      <c r="QO70" s="65"/>
      <c r="QP70" s="65"/>
      <c r="QQ70" s="65"/>
      <c r="QR70" s="65"/>
      <c r="QS70" s="65"/>
      <c r="QT70" s="65"/>
      <c r="QU70" s="65"/>
      <c r="QV70" s="65"/>
      <c r="QW70" s="65"/>
      <c r="QX70" s="65"/>
      <c r="QY70" s="65"/>
      <c r="QZ70" s="65"/>
      <c r="RA70" s="65"/>
      <c r="RB70" s="65"/>
      <c r="RC70" s="65"/>
      <c r="RD70" s="65"/>
      <c r="RE70" s="65"/>
      <c r="RF70" s="65"/>
      <c r="RG70" s="65"/>
      <c r="RH70" s="65"/>
      <c r="RI70" s="65"/>
      <c r="RJ70" s="65"/>
      <c r="RK70" s="65"/>
      <c r="RL70" s="65"/>
      <c r="RM70" s="65"/>
      <c r="RN70" s="65"/>
      <c r="RO70" s="65"/>
      <c r="RP70" s="65"/>
      <c r="RQ70" s="65"/>
      <c r="RR70" s="65"/>
      <c r="RS70" s="65"/>
      <c r="RT70" s="65"/>
      <c r="RU70" s="65"/>
      <c r="RV70" s="65"/>
      <c r="RW70" s="65"/>
      <c r="RX70" s="65"/>
      <c r="RY70" s="65"/>
      <c r="RZ70" s="65"/>
      <c r="SA70" s="65"/>
      <c r="SB70" s="65"/>
      <c r="SC70" s="65"/>
      <c r="SD70" s="65"/>
      <c r="SE70" s="65"/>
      <c r="SF70" s="65"/>
      <c r="SG70" s="65"/>
      <c r="SH70" s="65"/>
      <c r="SI70" s="65"/>
      <c r="SJ70" s="65"/>
      <c r="SK70" s="65"/>
      <c r="SL70" s="65"/>
      <c r="SM70" s="65"/>
      <c r="SN70" s="65"/>
      <c r="SO70" s="65"/>
      <c r="SP70" s="65"/>
      <c r="SQ70" s="65"/>
      <c r="SR70" s="65"/>
      <c r="SS70" s="65"/>
      <c r="ST70" s="65"/>
      <c r="SU70" s="65"/>
      <c r="SV70" s="65"/>
      <c r="SW70" s="65"/>
      <c r="SX70" s="65"/>
      <c r="SY70" s="65"/>
      <c r="SZ70" s="65"/>
      <c r="TA70" s="65"/>
      <c r="TB70" s="65"/>
      <c r="TC70" s="65"/>
      <c r="TD70" s="65"/>
      <c r="TE70" s="65"/>
      <c r="TF70" s="65"/>
      <c r="TG70" s="65"/>
      <c r="TH70" s="65"/>
      <c r="TI70" s="65"/>
      <c r="TJ70" s="65"/>
      <c r="TK70" s="65"/>
      <c r="TL70" s="65"/>
      <c r="TM70" s="65"/>
      <c r="TN70" s="65"/>
      <c r="TO70" s="65"/>
      <c r="TP70" s="65"/>
      <c r="TQ70" s="65"/>
      <c r="TR70" s="65"/>
      <c r="TS70" s="65"/>
      <c r="TT70" s="65"/>
      <c r="TU70" s="65"/>
      <c r="TV70" s="65"/>
      <c r="TW70" s="65"/>
      <c r="TX70" s="65"/>
      <c r="TY70" s="65"/>
      <c r="TZ70" s="65"/>
      <c r="UA70" s="65"/>
      <c r="UB70" s="65"/>
      <c r="UC70" s="65"/>
      <c r="UD70" s="65"/>
      <c r="UE70" s="65"/>
      <c r="UF70" s="65"/>
      <c r="UG70" s="65"/>
      <c r="UH70" s="65"/>
      <c r="UI70" s="65"/>
      <c r="UJ70" s="65"/>
      <c r="UK70" s="65"/>
      <c r="UL70" s="65"/>
      <c r="UM70" s="65"/>
      <c r="UN70" s="65"/>
      <c r="UO70" s="65"/>
      <c r="UP70" s="65"/>
      <c r="UQ70" s="65"/>
      <c r="UR70" s="65"/>
      <c r="US70" s="65"/>
      <c r="UT70" s="65"/>
      <c r="UU70" s="65"/>
      <c r="UV70" s="65"/>
      <c r="UW70" s="65"/>
      <c r="UX70" s="65"/>
      <c r="UY70" s="65"/>
      <c r="UZ70" s="65"/>
      <c r="VA70" s="65"/>
      <c r="VB70" s="65"/>
      <c r="VC70" s="65"/>
      <c r="VD70" s="65"/>
      <c r="VE70" s="65"/>
      <c r="VF70" s="65"/>
      <c r="VG70" s="65"/>
      <c r="VH70" s="65"/>
      <c r="VI70" s="65"/>
      <c r="VJ70" s="65"/>
      <c r="VK70" s="65"/>
      <c r="VL70" s="65"/>
      <c r="VM70" s="65"/>
      <c r="VN70" s="65"/>
      <c r="VO70" s="65"/>
      <c r="VP70" s="65"/>
      <c r="VQ70" s="65"/>
      <c r="VR70" s="65"/>
      <c r="VS70" s="65"/>
      <c r="VT70" s="65"/>
      <c r="VU70" s="65"/>
      <c r="VV70" s="65"/>
      <c r="VW70" s="65"/>
      <c r="VX70" s="65"/>
      <c r="VY70" s="65"/>
      <c r="VZ70" s="65"/>
      <c r="WA70" s="65"/>
      <c r="WB70" s="65"/>
      <c r="WC70" s="65"/>
      <c r="WD70" s="65"/>
      <c r="WE70" s="65"/>
      <c r="WF70" s="65"/>
      <c r="WG70" s="65"/>
      <c r="WH70" s="65"/>
      <c r="WI70" s="65"/>
      <c r="WJ70" s="65"/>
      <c r="WK70" s="65"/>
      <c r="WL70" s="65"/>
      <c r="WM70" s="65"/>
      <c r="WN70" s="65"/>
      <c r="WO70" s="65"/>
      <c r="WP70" s="65"/>
      <c r="WQ70" s="65"/>
      <c r="WR70" s="65"/>
      <c r="WS70" s="65"/>
      <c r="WT70" s="65"/>
      <c r="WU70" s="65"/>
      <c r="WV70" s="65"/>
      <c r="WW70" s="65"/>
      <c r="WX70" s="65"/>
      <c r="WY70" s="65"/>
      <c r="WZ70" s="65"/>
      <c r="XA70" s="65"/>
      <c r="XB70" s="65"/>
      <c r="XC70" s="65"/>
      <c r="XD70" s="65"/>
      <c r="XE70" s="65"/>
      <c r="XF70" s="65"/>
      <c r="XG70" s="65"/>
      <c r="XH70" s="65"/>
      <c r="XI70" s="65"/>
      <c r="XJ70" s="65"/>
      <c r="XK70" s="65"/>
      <c r="XL70" s="65"/>
      <c r="XM70" s="65"/>
      <c r="XN70" s="65"/>
      <c r="XO70" s="65"/>
      <c r="XP70" s="65"/>
      <c r="XQ70" s="65"/>
      <c r="XR70" s="65"/>
      <c r="XS70" s="65"/>
      <c r="XT70" s="65"/>
      <c r="XU70" s="65"/>
      <c r="XV70" s="65"/>
      <c r="XW70" s="65"/>
      <c r="XX70" s="65"/>
      <c r="XY70" s="65"/>
      <c r="XZ70" s="65"/>
      <c r="YA70" s="65"/>
      <c r="YB70" s="65"/>
      <c r="YC70" s="65"/>
      <c r="YD70" s="65"/>
      <c r="YE70" s="65"/>
      <c r="YF70" s="65"/>
      <c r="YG70" s="65"/>
      <c r="YH70" s="65"/>
      <c r="YI70" s="65"/>
      <c r="YJ70" s="65"/>
      <c r="YK70" s="65"/>
      <c r="YL70" s="65"/>
      <c r="YM70" s="65"/>
      <c r="YN70" s="65"/>
      <c r="YO70" s="65"/>
      <c r="YP70" s="65"/>
      <c r="YQ70" s="65"/>
      <c r="YR70" s="65"/>
      <c r="YS70" s="65"/>
      <c r="YT70" s="65"/>
      <c r="YU70" s="65"/>
      <c r="YV70" s="65"/>
      <c r="YW70" s="65"/>
      <c r="YX70" s="65"/>
      <c r="YY70" s="65"/>
      <c r="YZ70" s="65"/>
      <c r="ZA70" s="65"/>
      <c r="ZB70" s="65"/>
      <c r="ZC70" s="65"/>
      <c r="ZD70" s="65"/>
      <c r="ZE70" s="65"/>
      <c r="ZF70" s="65"/>
      <c r="ZG70" s="65"/>
      <c r="ZH70" s="65"/>
      <c r="ZI70" s="65"/>
      <c r="ZJ70" s="65"/>
      <c r="ZK70" s="65"/>
      <c r="ZL70" s="65"/>
      <c r="ZM70" s="65"/>
      <c r="ZN70" s="65"/>
      <c r="ZO70" s="65"/>
      <c r="ZP70" s="65"/>
      <c r="ZQ70" s="65"/>
      <c r="ZR70" s="65"/>
      <c r="ZS70" s="65"/>
      <c r="ZT70" s="65"/>
      <c r="ZU70" s="65"/>
      <c r="ZV70" s="65"/>
      <c r="ZW70" s="65"/>
      <c r="ZX70" s="65"/>
      <c r="ZY70" s="65"/>
      <c r="ZZ70" s="65"/>
      <c r="AAA70" s="65"/>
      <c r="AAB70" s="65"/>
      <c r="AAC70" s="65"/>
      <c r="AAD70" s="65"/>
      <c r="AAE70" s="65"/>
      <c r="AAF70" s="65"/>
      <c r="AAG70" s="65"/>
      <c r="AAH70" s="65"/>
      <c r="AAI70" s="65"/>
      <c r="AAJ70" s="65"/>
      <c r="AAK70" s="65"/>
      <c r="AAL70" s="65"/>
      <c r="AAM70" s="65"/>
      <c r="AAN70" s="65"/>
      <c r="AAO70" s="65"/>
      <c r="AAP70" s="65"/>
      <c r="AAQ70" s="65"/>
      <c r="AAR70" s="65"/>
      <c r="AAS70" s="65"/>
      <c r="AAT70" s="65"/>
      <c r="AAU70" s="65"/>
      <c r="AAV70" s="65"/>
      <c r="AAW70" s="65"/>
      <c r="AAX70" s="65"/>
      <c r="AAY70" s="65"/>
      <c r="AAZ70" s="65"/>
      <c r="ABA70" s="65"/>
      <c r="ABB70" s="65"/>
      <c r="ABC70" s="65"/>
      <c r="ABD70" s="65"/>
      <c r="ABE70" s="65"/>
      <c r="ABF70" s="65"/>
      <c r="ABG70" s="65"/>
      <c r="ABH70" s="65"/>
      <c r="ABI70" s="65"/>
      <c r="ABJ70" s="65"/>
      <c r="ABK70" s="65"/>
      <c r="ABL70" s="65"/>
      <c r="ABM70" s="65"/>
      <c r="ABN70" s="65"/>
      <c r="ABO70" s="65"/>
      <c r="ABP70" s="65"/>
      <c r="ABQ70" s="65"/>
      <c r="ABR70" s="65"/>
      <c r="ABS70" s="65"/>
      <c r="ABT70" s="65"/>
      <c r="ABU70" s="65"/>
      <c r="ABV70" s="65"/>
      <c r="ABW70" s="65"/>
      <c r="ABX70" s="65"/>
      <c r="ABY70" s="65"/>
      <c r="ABZ70" s="65"/>
      <c r="ACA70" s="65"/>
      <c r="ACB70" s="65"/>
      <c r="ACC70" s="65"/>
      <c r="ACD70" s="65"/>
      <c r="ACE70" s="65"/>
      <c r="ACF70" s="65"/>
      <c r="ACG70" s="65"/>
      <c r="ACH70" s="65"/>
      <c r="ACI70" s="65"/>
      <c r="ACJ70" s="65"/>
      <c r="ACK70" s="65"/>
      <c r="ACL70" s="65"/>
      <c r="ACM70" s="65"/>
      <c r="ACN70" s="65"/>
      <c r="ACO70" s="65"/>
      <c r="ACP70" s="65"/>
      <c r="ACQ70" s="65"/>
      <c r="ACR70" s="65"/>
      <c r="ACS70" s="65"/>
      <c r="ACT70" s="65"/>
      <c r="ACU70" s="65"/>
      <c r="ACV70" s="65"/>
      <c r="ACW70" s="65"/>
      <c r="ACX70" s="65"/>
      <c r="ACY70" s="65"/>
      <c r="ACZ70" s="65"/>
      <c r="ADA70" s="65"/>
      <c r="ADB70" s="65"/>
      <c r="ADC70" s="65"/>
      <c r="ADD70" s="65"/>
      <c r="ADE70" s="65"/>
      <c r="ADF70" s="65"/>
      <c r="ADG70" s="65"/>
      <c r="ADH70" s="65"/>
      <c r="ADI70" s="65"/>
      <c r="ADJ70" s="65"/>
      <c r="ADK70" s="65"/>
      <c r="ADL70" s="65"/>
      <c r="ADM70" s="65"/>
      <c r="ADN70" s="65"/>
      <c r="ADO70" s="65"/>
      <c r="ADP70" s="65"/>
      <c r="ADQ70" s="65"/>
      <c r="ADR70" s="65"/>
      <c r="ADS70" s="65"/>
      <c r="ADT70" s="65"/>
      <c r="ADU70" s="65"/>
      <c r="ADV70" s="65"/>
      <c r="ADW70" s="65"/>
      <c r="ADX70" s="65"/>
      <c r="ADY70" s="65"/>
      <c r="ADZ70" s="65"/>
      <c r="AEA70" s="65"/>
      <c r="AEB70" s="65"/>
      <c r="AEC70" s="65"/>
      <c r="AED70" s="65"/>
      <c r="AEE70" s="65"/>
      <c r="AEF70" s="65"/>
      <c r="AEG70" s="65"/>
      <c r="AEH70" s="65"/>
      <c r="AEI70" s="65"/>
      <c r="AEJ70" s="65"/>
      <c r="AEK70" s="65"/>
      <c r="AEL70" s="65"/>
      <c r="AEM70" s="65"/>
      <c r="AEN70" s="65"/>
      <c r="AEO70" s="65"/>
      <c r="AEP70" s="65"/>
      <c r="AEQ70" s="65"/>
      <c r="AER70" s="65"/>
      <c r="AES70" s="65"/>
      <c r="AET70" s="65"/>
      <c r="AEU70" s="65"/>
      <c r="AEV70" s="65"/>
      <c r="AEW70" s="65"/>
      <c r="AEX70" s="65"/>
      <c r="AEY70" s="65"/>
      <c r="AEZ70" s="65"/>
      <c r="AFA70" s="65"/>
      <c r="AFB70" s="65"/>
      <c r="AFC70" s="65"/>
      <c r="AFD70" s="65"/>
      <c r="AFE70" s="65"/>
      <c r="AFF70" s="65"/>
      <c r="AFG70" s="65"/>
      <c r="AFH70" s="65"/>
      <c r="AFI70" s="65"/>
      <c r="AFJ70" s="65"/>
      <c r="AFK70" s="65"/>
      <c r="AFL70" s="65"/>
      <c r="AFM70" s="65"/>
      <c r="AFN70" s="65"/>
      <c r="AFO70" s="65"/>
      <c r="AFP70" s="65"/>
      <c r="AFQ70" s="65"/>
      <c r="AFR70" s="65"/>
      <c r="AFS70" s="65"/>
      <c r="AFT70" s="65"/>
      <c r="AFU70" s="65"/>
      <c r="AFV70" s="65"/>
      <c r="AFW70" s="65"/>
      <c r="AFX70" s="65"/>
      <c r="AFY70" s="65"/>
      <c r="AFZ70" s="65"/>
      <c r="AGA70" s="65"/>
      <c r="AGB70" s="65"/>
      <c r="AGC70" s="65"/>
      <c r="AGD70" s="65"/>
      <c r="AGE70" s="65"/>
      <c r="AGF70" s="65"/>
      <c r="AGG70" s="65"/>
      <c r="AGH70" s="65"/>
      <c r="AGI70" s="65"/>
      <c r="AGJ70" s="65"/>
      <c r="AGK70" s="65"/>
      <c r="AGL70" s="65"/>
      <c r="AGM70" s="65"/>
      <c r="AGN70" s="65"/>
      <c r="AGO70" s="65"/>
      <c r="AGP70" s="65"/>
      <c r="AGQ70" s="65"/>
      <c r="AGR70" s="65"/>
      <c r="AGS70" s="65"/>
      <c r="AGT70" s="65"/>
      <c r="AGU70" s="65"/>
      <c r="AGV70" s="65"/>
      <c r="AGW70" s="65"/>
      <c r="AGX70" s="65"/>
      <c r="AGY70" s="65"/>
      <c r="AGZ70" s="65"/>
      <c r="AHA70" s="65"/>
      <c r="AHB70" s="65"/>
      <c r="AHC70" s="65"/>
      <c r="AHD70" s="65"/>
      <c r="AHE70" s="65"/>
      <c r="AHF70" s="65"/>
      <c r="AHG70" s="65"/>
      <c r="AHH70" s="65"/>
      <c r="AHI70" s="65"/>
      <c r="AHJ70" s="65"/>
      <c r="AHK70" s="65"/>
      <c r="AHL70" s="65"/>
      <c r="AHM70" s="65"/>
      <c r="AHN70" s="65"/>
      <c r="AHO70" s="65"/>
      <c r="AHP70" s="65"/>
      <c r="AHQ70" s="65"/>
      <c r="AHR70" s="65"/>
      <c r="AHS70" s="65"/>
      <c r="AHT70" s="65"/>
      <c r="AHU70" s="65"/>
      <c r="AHV70" s="65"/>
      <c r="AHW70" s="65"/>
      <c r="AHX70" s="65"/>
      <c r="AHY70" s="65"/>
      <c r="AHZ70" s="65"/>
      <c r="AIA70" s="65"/>
      <c r="AIB70" s="65"/>
      <c r="AIC70" s="65"/>
      <c r="AID70" s="65"/>
      <c r="AIE70" s="65"/>
      <c r="AIF70" s="65"/>
      <c r="AIG70" s="65"/>
      <c r="AIH70" s="65"/>
      <c r="AII70" s="65"/>
      <c r="AIJ70" s="65"/>
      <c r="AIK70" s="65"/>
      <c r="AIL70" s="65"/>
      <c r="AIM70" s="65"/>
      <c r="AIN70" s="65"/>
      <c r="AIO70" s="65"/>
      <c r="AIP70" s="65"/>
      <c r="AIQ70" s="65"/>
      <c r="AIR70" s="65"/>
      <c r="AIS70" s="65"/>
      <c r="AIT70" s="65"/>
      <c r="AIU70" s="65"/>
      <c r="AIV70" s="65"/>
      <c r="AIW70" s="65"/>
      <c r="AIX70" s="65"/>
      <c r="AIY70" s="65"/>
      <c r="AIZ70" s="65"/>
      <c r="AJA70" s="65"/>
      <c r="AJB70" s="65"/>
      <c r="AJC70" s="65"/>
      <c r="AJD70" s="65"/>
      <c r="AJE70" s="65"/>
      <c r="AJF70" s="65"/>
      <c r="AJG70" s="65"/>
      <c r="AJH70" s="65"/>
      <c r="AJI70" s="65"/>
      <c r="AJJ70" s="65"/>
      <c r="AJK70" s="65"/>
      <c r="AJL70" s="65"/>
      <c r="AJM70" s="65"/>
      <c r="AJN70" s="65"/>
      <c r="AJO70" s="65"/>
      <c r="AJP70" s="65"/>
      <c r="AJQ70" s="65"/>
      <c r="AJR70" s="65"/>
      <c r="AJS70" s="65"/>
      <c r="AJT70" s="65"/>
      <c r="AJU70" s="65"/>
      <c r="AJV70" s="65"/>
      <c r="AJW70" s="65"/>
      <c r="AJX70" s="65"/>
      <c r="AJY70" s="65"/>
      <c r="AJZ70" s="65"/>
      <c r="AKA70" s="65"/>
      <c r="AKB70" s="65"/>
      <c r="AKC70" s="65"/>
      <c r="AKD70" s="65"/>
      <c r="AKE70" s="65"/>
      <c r="AKF70" s="65"/>
      <c r="AKG70" s="65"/>
      <c r="AKH70" s="65"/>
      <c r="AKI70" s="65"/>
      <c r="AKJ70" s="65"/>
      <c r="AKK70" s="65"/>
      <c r="AKL70" s="65"/>
      <c r="AKM70" s="65"/>
      <c r="AKN70" s="65"/>
      <c r="AKO70" s="65"/>
      <c r="AKP70" s="65"/>
      <c r="AKQ70" s="65"/>
      <c r="AKR70" s="65"/>
      <c r="AKS70" s="65"/>
      <c r="AKT70" s="65"/>
      <c r="AKU70" s="65"/>
      <c r="AKV70" s="65"/>
      <c r="AKW70" s="65"/>
      <c r="AKX70" s="65"/>
      <c r="AKY70" s="65"/>
      <c r="AKZ70" s="65"/>
      <c r="ALA70" s="65"/>
      <c r="ALB70" s="65"/>
      <c r="ALC70" s="65"/>
      <c r="ALD70" s="65"/>
      <c r="ALE70" s="65"/>
      <c r="ALF70" s="65"/>
      <c r="ALG70" s="65"/>
      <c r="ALH70" s="65"/>
      <c r="ALI70" s="65"/>
      <c r="ALJ70" s="65"/>
      <c r="ALK70" s="65"/>
      <c r="ALL70" s="65"/>
      <c r="ALM70" s="65"/>
      <c r="ALN70" s="65"/>
      <c r="ALO70" s="65"/>
      <c r="ALP70" s="65"/>
      <c r="ALQ70" s="65"/>
      <c r="ALR70" s="65"/>
      <c r="ALS70" s="65"/>
      <c r="ALT70" s="65"/>
      <c r="ALU70" s="65"/>
      <c r="ALV70" s="65"/>
      <c r="ALW70" s="65"/>
      <c r="ALX70" s="65"/>
      <c r="ALY70" s="65"/>
      <c r="ALZ70" s="65"/>
      <c r="AMA70" s="65"/>
      <c r="AMB70" s="65"/>
      <c r="AMC70" s="65"/>
      <c r="AMD70" s="65"/>
      <c r="AME70" s="65"/>
      <c r="AMF70" s="65"/>
      <c r="AMG70" s="65"/>
      <c r="AMH70" s="65"/>
      <c r="AMI70" s="65"/>
      <c r="AMJ70" s="65"/>
      <c r="AMK70" s="65"/>
      <c r="AML70" s="65"/>
      <c r="AMM70" s="65"/>
      <c r="AMN70" s="65"/>
      <c r="AMO70" s="65"/>
      <c r="AMP70" s="65"/>
      <c r="AMQ70" s="65"/>
      <c r="AMR70" s="65"/>
      <c r="AMS70" s="65"/>
      <c r="AMT70" s="65"/>
      <c r="AMU70" s="65"/>
      <c r="AMV70" s="65"/>
      <c r="AMW70" s="65"/>
      <c r="AMX70" s="65"/>
      <c r="AMY70" s="65"/>
      <c r="AMZ70" s="65"/>
      <c r="ANA70" s="65"/>
      <c r="ANB70" s="65"/>
      <c r="ANC70" s="65"/>
      <c r="AND70" s="65"/>
      <c r="ANE70" s="65"/>
      <c r="ANF70" s="65"/>
      <c r="ANG70" s="65"/>
      <c r="ANH70" s="65"/>
      <c r="ANI70" s="65"/>
      <c r="ANJ70" s="65"/>
      <c r="ANK70" s="65"/>
      <c r="ANL70" s="65"/>
      <c r="ANM70" s="65"/>
      <c r="ANN70" s="65"/>
      <c r="ANO70" s="65"/>
      <c r="ANP70" s="65"/>
      <c r="ANQ70" s="65"/>
      <c r="ANR70" s="65"/>
      <c r="ANS70" s="65"/>
      <c r="ANT70" s="65"/>
      <c r="ANU70" s="65"/>
      <c r="ANV70" s="65"/>
      <c r="ANW70" s="65"/>
      <c r="ANX70" s="65"/>
      <c r="ANY70" s="65"/>
      <c r="ANZ70" s="65"/>
      <c r="AOA70" s="65"/>
      <c r="AOB70" s="65"/>
      <c r="AOC70" s="65"/>
      <c r="AOD70" s="65"/>
      <c r="AOE70" s="65"/>
      <c r="AOF70" s="65"/>
      <c r="AOG70" s="65"/>
      <c r="AOH70" s="65"/>
      <c r="AOI70" s="65"/>
      <c r="AOJ70" s="65"/>
      <c r="AOK70" s="65"/>
      <c r="AOL70" s="65"/>
      <c r="AOM70" s="65"/>
      <c r="AON70" s="65"/>
      <c r="AOO70" s="65"/>
      <c r="AOP70" s="65"/>
      <c r="AOQ70" s="65"/>
      <c r="AOR70" s="65"/>
      <c r="AOS70" s="65"/>
      <c r="AOT70" s="65"/>
      <c r="AOU70" s="65"/>
      <c r="AOV70" s="65"/>
      <c r="AOW70" s="65"/>
      <c r="AOX70" s="65"/>
      <c r="AOY70" s="65"/>
      <c r="AOZ70" s="65"/>
      <c r="APA70" s="65"/>
      <c r="APB70" s="65"/>
      <c r="APC70" s="65"/>
      <c r="APD70" s="65"/>
      <c r="APE70" s="65"/>
      <c r="APF70" s="65"/>
      <c r="APG70" s="65"/>
      <c r="APH70" s="65"/>
      <c r="API70" s="65"/>
      <c r="APJ70" s="65"/>
      <c r="APK70" s="65"/>
      <c r="APL70" s="65"/>
      <c r="APM70" s="65"/>
      <c r="APN70" s="65"/>
      <c r="APO70" s="65"/>
      <c r="APP70" s="65"/>
      <c r="APQ70" s="65"/>
      <c r="APR70" s="65"/>
      <c r="APS70" s="65"/>
      <c r="APT70" s="65"/>
      <c r="APU70" s="65"/>
      <c r="APV70" s="65"/>
      <c r="APW70" s="65"/>
      <c r="APX70" s="65"/>
      <c r="APY70" s="65"/>
    </row>
    <row r="71" spans="1:1117" s="116" customFormat="1" ht="17" x14ac:dyDescent="0.2">
      <c r="A71" s="832" t="s">
        <v>256</v>
      </c>
      <c r="B71" s="831">
        <f t="shared" si="1"/>
        <v>1142.3560986581333</v>
      </c>
      <c r="C71" s="831">
        <f t="shared" si="2"/>
        <v>189.67558521090601</v>
      </c>
      <c r="D71" s="831">
        <f t="shared" si="2"/>
        <v>93.666928523617472</v>
      </c>
      <c r="E71" s="831">
        <f t="shared" si="3"/>
        <v>2071.4167294901977</v>
      </c>
      <c r="F71" s="831">
        <f t="shared" si="4"/>
        <v>16.130874663122061</v>
      </c>
      <c r="G71" s="831">
        <f t="shared" si="5"/>
        <v>1801.2341377453213</v>
      </c>
      <c r="H71" s="831">
        <f t="shared" si="9"/>
        <v>3916.7340831344395</v>
      </c>
      <c r="I71" s="831">
        <f t="shared" si="10"/>
        <v>201.59095327375303</v>
      </c>
      <c r="J71" s="831">
        <f t="shared" si="6"/>
        <v>1191.0308301382836</v>
      </c>
      <c r="K71" s="831">
        <f t="shared" si="7"/>
        <v>20.427300843186387</v>
      </c>
      <c r="L71" s="831">
        <f t="shared" si="8"/>
        <v>300.98538081447805</v>
      </c>
      <c r="M71" s="831">
        <f t="shared" si="8"/>
        <v>1.6725470381334149</v>
      </c>
      <c r="N71" s="831">
        <f t="shared" si="12"/>
        <v>10946.921449533571</v>
      </c>
      <c r="O71" s="831">
        <v>786.36682507619889</v>
      </c>
      <c r="P71"/>
      <c r="Q71"/>
      <c r="R71"/>
      <c r="S71"/>
      <c r="T71"/>
      <c r="U71"/>
      <c r="V71"/>
      <c r="W71"/>
      <c r="X71"/>
      <c r="Y71"/>
      <c r="Z71" s="65"/>
      <c r="AA71" s="65"/>
      <c r="AB71" s="65"/>
      <c r="AC71" s="65"/>
      <c r="AD71" s="65"/>
      <c r="AE71" s="65"/>
      <c r="AF71" s="65"/>
      <c r="AG71" s="65"/>
      <c r="AH71" s="65"/>
      <c r="AI71" s="65"/>
      <c r="AJ71" s="65"/>
      <c r="AK71" s="65"/>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row>
    <row r="72" spans="1:1117" s="44" customFormat="1" ht="15" customHeight="1" x14ac:dyDescent="0.2">
      <c r="A72" s="832" t="s">
        <v>694</v>
      </c>
      <c r="B72" s="831">
        <f t="shared" si="1"/>
        <v>1315.178235138271</v>
      </c>
      <c r="C72" s="831">
        <f t="shared" ref="C72:D74" si="13">B96/1024</f>
        <v>625.93828388214115</v>
      </c>
      <c r="D72" s="831">
        <f t="shared" si="13"/>
        <v>143.02083835122664</v>
      </c>
      <c r="E72" s="831">
        <f t="shared" si="3"/>
        <v>4058.9668372702859</v>
      </c>
      <c r="F72" s="831">
        <f t="shared" si="4"/>
        <v>8.8443165346970822</v>
      </c>
      <c r="G72" s="831">
        <f t="shared" si="5"/>
        <v>2501.0258962979528</v>
      </c>
      <c r="H72" s="831">
        <f t="shared" si="9"/>
        <v>2935.5405872167821</v>
      </c>
      <c r="I72" s="831">
        <f t="shared" si="10"/>
        <v>262.98465774811689</v>
      </c>
      <c r="J72" s="831">
        <f t="shared" si="6"/>
        <v>1479.5026629857307</v>
      </c>
      <c r="K72" s="831">
        <f t="shared" si="7"/>
        <v>71.654050646128539</v>
      </c>
      <c r="L72" s="831">
        <f t="shared" ref="L72:M74" si="14">W96/1024</f>
        <v>481.28024073248207</v>
      </c>
      <c r="M72" s="831">
        <f t="shared" si="14"/>
        <v>2.8853466487826123</v>
      </c>
      <c r="N72" s="831">
        <f t="shared" si="12"/>
        <v>13886.821953452594</v>
      </c>
      <c r="O72" s="831">
        <v>763.04763924963061</v>
      </c>
      <c r="P72"/>
      <c r="Q72"/>
      <c r="R72"/>
      <c r="S72"/>
      <c r="T72"/>
      <c r="U72"/>
      <c r="V72"/>
      <c r="W72"/>
      <c r="X72"/>
      <c r="Y72"/>
      <c r="Z72" s="114"/>
      <c r="AA72" s="114"/>
      <c r="AB72" s="114"/>
      <c r="AC72" s="114"/>
      <c r="AD72" s="114"/>
      <c r="AE72" s="114"/>
      <c r="AF72" s="114"/>
      <c r="AG72" s="114"/>
      <c r="AH72" s="114"/>
      <c r="AI72" s="114"/>
      <c r="AJ72" s="114"/>
      <c r="AK72" s="114"/>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c r="IS72" s="65"/>
      <c r="IT72" s="65"/>
      <c r="IU72" s="65"/>
      <c r="IV72" s="65"/>
      <c r="IW72" s="65"/>
      <c r="IX72" s="65"/>
      <c r="IY72" s="65"/>
      <c r="IZ72" s="65"/>
      <c r="JA72" s="65"/>
      <c r="JB72" s="65"/>
      <c r="JC72" s="65"/>
      <c r="JD72" s="65"/>
      <c r="JE72" s="65"/>
      <c r="JF72" s="65"/>
      <c r="JG72" s="65"/>
      <c r="JH72" s="65"/>
      <c r="JI72" s="65"/>
      <c r="JJ72" s="65"/>
      <c r="JK72" s="65"/>
      <c r="JL72" s="65"/>
      <c r="JM72" s="65"/>
      <c r="JN72" s="65"/>
      <c r="JO72" s="65"/>
      <c r="JP72" s="65"/>
      <c r="JQ72" s="65"/>
      <c r="JR72" s="65"/>
      <c r="JS72" s="65"/>
      <c r="JT72" s="65"/>
      <c r="JU72" s="65"/>
      <c r="JV72" s="65"/>
      <c r="JW72" s="65"/>
      <c r="JX72" s="65"/>
      <c r="JY72" s="65"/>
      <c r="JZ72" s="65"/>
      <c r="KA72" s="65"/>
      <c r="KB72" s="65"/>
      <c r="KC72" s="65"/>
      <c r="KD72" s="65"/>
      <c r="KE72" s="65"/>
      <c r="KF72" s="65"/>
      <c r="KG72" s="65"/>
      <c r="KH72" s="65"/>
      <c r="KI72" s="65"/>
      <c r="KJ72" s="65"/>
      <c r="KK72" s="65"/>
      <c r="KL72" s="65"/>
      <c r="KM72" s="65"/>
      <c r="KN72" s="65"/>
      <c r="KO72" s="65"/>
      <c r="KP72" s="65"/>
      <c r="KQ72" s="65"/>
      <c r="KR72" s="65"/>
      <c r="KS72" s="65"/>
      <c r="KT72" s="65"/>
      <c r="KU72" s="65"/>
      <c r="KV72" s="65"/>
      <c r="KW72" s="65"/>
      <c r="KX72" s="65"/>
      <c r="KY72" s="65"/>
      <c r="KZ72" s="65"/>
      <c r="LA72" s="65"/>
      <c r="LB72" s="65"/>
      <c r="LC72" s="65"/>
      <c r="LD72" s="65"/>
      <c r="LE72" s="65"/>
      <c r="LF72" s="65"/>
      <c r="LG72" s="65"/>
      <c r="LH72" s="65"/>
      <c r="LI72" s="65"/>
      <c r="LJ72" s="65"/>
      <c r="LK72" s="65"/>
      <c r="LL72" s="65"/>
      <c r="LM72" s="65"/>
      <c r="LN72" s="65"/>
      <c r="LO72" s="65"/>
      <c r="LP72" s="65"/>
      <c r="LQ72" s="65"/>
      <c r="LR72" s="65"/>
      <c r="LS72" s="65"/>
      <c r="LT72" s="65"/>
      <c r="LU72" s="65"/>
      <c r="LV72" s="65"/>
      <c r="LW72" s="65"/>
      <c r="LX72" s="65"/>
      <c r="LY72" s="65"/>
      <c r="LZ72" s="65"/>
      <c r="MA72" s="65"/>
      <c r="MB72" s="65"/>
      <c r="MC72" s="65"/>
      <c r="MD72" s="65"/>
      <c r="ME72" s="65"/>
      <c r="MF72" s="65"/>
      <c r="MG72" s="65"/>
      <c r="MH72" s="65"/>
      <c r="MI72" s="65"/>
      <c r="MJ72" s="65"/>
      <c r="MK72" s="65"/>
      <c r="ML72" s="65"/>
      <c r="MM72" s="65"/>
      <c r="MN72" s="65"/>
      <c r="MO72" s="65"/>
      <c r="MP72" s="65"/>
      <c r="MQ72" s="65"/>
      <c r="MR72" s="65"/>
      <c r="MS72" s="65"/>
      <c r="MT72" s="65"/>
      <c r="MU72" s="65"/>
      <c r="MV72" s="65"/>
      <c r="MW72" s="65"/>
      <c r="MX72" s="65"/>
      <c r="MY72" s="65"/>
      <c r="MZ72" s="65"/>
      <c r="NA72" s="65"/>
      <c r="NB72" s="65"/>
      <c r="NC72" s="65"/>
      <c r="ND72" s="65"/>
      <c r="NE72" s="65"/>
      <c r="NF72" s="65"/>
      <c r="NG72" s="65"/>
      <c r="NH72" s="65"/>
      <c r="NI72" s="65"/>
      <c r="NJ72" s="65"/>
      <c r="NK72" s="65"/>
      <c r="NL72" s="65"/>
      <c r="NM72" s="65"/>
      <c r="NN72" s="65"/>
      <c r="NO72" s="65"/>
      <c r="NP72" s="65"/>
      <c r="NQ72" s="65"/>
      <c r="NR72" s="65"/>
      <c r="NS72" s="65"/>
      <c r="NT72" s="65"/>
      <c r="NU72" s="65"/>
      <c r="NV72" s="65"/>
      <c r="NW72" s="65"/>
      <c r="NX72" s="65"/>
      <c r="NY72" s="65"/>
      <c r="NZ72" s="65"/>
      <c r="OA72" s="65"/>
      <c r="OB72" s="65"/>
      <c r="OC72" s="65"/>
      <c r="OD72" s="65"/>
      <c r="OE72" s="65"/>
      <c r="OF72" s="65"/>
      <c r="OG72" s="65"/>
      <c r="OH72" s="65"/>
      <c r="OI72" s="65"/>
      <c r="OJ72" s="65"/>
      <c r="OK72" s="65"/>
      <c r="OL72" s="65"/>
      <c r="OM72" s="65"/>
      <c r="ON72" s="65"/>
      <c r="OO72" s="65"/>
      <c r="OP72" s="65"/>
      <c r="OQ72" s="65"/>
      <c r="OR72" s="65"/>
      <c r="OS72" s="65"/>
      <c r="OT72" s="65"/>
      <c r="OU72" s="65"/>
      <c r="OV72" s="65"/>
      <c r="OW72" s="65"/>
      <c r="OX72" s="65"/>
      <c r="OY72" s="65"/>
      <c r="OZ72" s="65"/>
      <c r="PA72" s="65"/>
      <c r="PB72" s="65"/>
      <c r="PC72" s="65"/>
      <c r="PD72" s="65"/>
      <c r="PE72" s="65"/>
      <c r="PF72" s="65"/>
      <c r="PG72" s="65"/>
      <c r="PH72" s="65"/>
      <c r="PI72" s="65"/>
      <c r="PJ72" s="65"/>
      <c r="PK72" s="65"/>
      <c r="PL72" s="65"/>
      <c r="PM72" s="65"/>
      <c r="PN72" s="65"/>
      <c r="PO72" s="65"/>
      <c r="PP72" s="65"/>
      <c r="PQ72" s="65"/>
      <c r="PR72" s="65"/>
      <c r="PS72" s="65"/>
      <c r="PT72" s="65"/>
      <c r="PU72" s="65"/>
      <c r="PV72" s="65"/>
      <c r="PW72" s="65"/>
      <c r="PX72" s="65"/>
      <c r="PY72" s="65"/>
      <c r="PZ72" s="65"/>
      <c r="QA72" s="65"/>
      <c r="QB72" s="65"/>
      <c r="QC72" s="65"/>
      <c r="QD72" s="65"/>
      <c r="QE72" s="65"/>
      <c r="QF72" s="65"/>
      <c r="QG72" s="65"/>
      <c r="QH72" s="65"/>
      <c r="QI72" s="65"/>
      <c r="QJ72" s="65"/>
      <c r="QK72" s="65"/>
      <c r="QL72" s="65"/>
      <c r="QM72" s="65"/>
      <c r="QN72" s="65"/>
      <c r="QO72" s="65"/>
      <c r="QP72" s="65"/>
      <c r="QQ72" s="65"/>
      <c r="QR72" s="65"/>
      <c r="QS72" s="65"/>
      <c r="QT72" s="65"/>
      <c r="QU72" s="65"/>
      <c r="QV72" s="65"/>
      <c r="QW72" s="65"/>
      <c r="QX72" s="65"/>
      <c r="QY72" s="65"/>
      <c r="QZ72" s="65"/>
      <c r="RA72" s="65"/>
      <c r="RB72" s="65"/>
      <c r="RC72" s="65"/>
      <c r="RD72" s="65"/>
      <c r="RE72" s="65"/>
      <c r="RF72" s="65"/>
      <c r="RG72" s="65"/>
      <c r="RH72" s="65"/>
      <c r="RI72" s="65"/>
      <c r="RJ72" s="65"/>
      <c r="RK72" s="65"/>
      <c r="RL72" s="65"/>
      <c r="RM72" s="65"/>
      <c r="RN72" s="65"/>
      <c r="RO72" s="65"/>
      <c r="RP72" s="65"/>
      <c r="RQ72" s="65"/>
      <c r="RR72" s="65"/>
      <c r="RS72" s="65"/>
      <c r="RT72" s="65"/>
      <c r="RU72" s="65"/>
      <c r="RV72" s="65"/>
      <c r="RW72" s="65"/>
      <c r="RX72" s="65"/>
      <c r="RY72" s="65"/>
      <c r="RZ72" s="65"/>
      <c r="SA72" s="65"/>
      <c r="SB72" s="65"/>
      <c r="SC72" s="65"/>
      <c r="SD72" s="65"/>
      <c r="SE72" s="65"/>
      <c r="SF72" s="65"/>
      <c r="SG72" s="65"/>
      <c r="SH72" s="65"/>
      <c r="SI72" s="65"/>
      <c r="SJ72" s="65"/>
      <c r="SK72" s="65"/>
      <c r="SL72" s="65"/>
      <c r="SM72" s="65"/>
      <c r="SN72" s="65"/>
      <c r="SO72" s="65"/>
      <c r="SP72" s="65"/>
      <c r="SQ72" s="65"/>
      <c r="SR72" s="65"/>
      <c r="SS72" s="65"/>
      <c r="ST72" s="65"/>
      <c r="SU72" s="65"/>
      <c r="SV72" s="65"/>
      <c r="SW72" s="65"/>
      <c r="SX72" s="65"/>
      <c r="SY72" s="65"/>
      <c r="SZ72" s="65"/>
      <c r="TA72" s="65"/>
      <c r="TB72" s="65"/>
      <c r="TC72" s="65"/>
      <c r="TD72" s="65"/>
      <c r="TE72" s="65"/>
      <c r="TF72" s="65"/>
      <c r="TG72" s="65"/>
      <c r="TH72" s="65"/>
      <c r="TI72" s="65"/>
      <c r="TJ72" s="65"/>
      <c r="TK72" s="65"/>
      <c r="TL72" s="65"/>
      <c r="TM72" s="65"/>
      <c r="TN72" s="65"/>
      <c r="TO72" s="65"/>
      <c r="TP72" s="65"/>
      <c r="TQ72" s="65"/>
      <c r="TR72" s="65"/>
      <c r="TS72" s="65"/>
      <c r="TT72" s="65"/>
      <c r="TU72" s="65"/>
      <c r="TV72" s="65"/>
      <c r="TW72" s="65"/>
      <c r="TX72" s="65"/>
      <c r="TY72" s="65"/>
      <c r="TZ72" s="65"/>
      <c r="UA72" s="65"/>
      <c r="UB72" s="65"/>
      <c r="UC72" s="65"/>
      <c r="UD72" s="65"/>
      <c r="UE72" s="65"/>
      <c r="UF72" s="65"/>
      <c r="UG72" s="65"/>
      <c r="UH72" s="65"/>
      <c r="UI72" s="65"/>
      <c r="UJ72" s="65"/>
      <c r="UK72" s="65"/>
      <c r="UL72" s="65"/>
      <c r="UM72" s="65"/>
      <c r="UN72" s="65"/>
      <c r="UO72" s="65"/>
      <c r="UP72" s="65"/>
      <c r="UQ72" s="65"/>
      <c r="UR72" s="65"/>
      <c r="US72" s="65"/>
      <c r="UT72" s="65"/>
      <c r="UU72" s="65"/>
      <c r="UV72" s="65"/>
      <c r="UW72" s="65"/>
      <c r="UX72" s="65"/>
      <c r="UY72" s="65"/>
      <c r="UZ72" s="65"/>
      <c r="VA72" s="65"/>
      <c r="VB72" s="65"/>
      <c r="VC72" s="65"/>
      <c r="VD72" s="65"/>
      <c r="VE72" s="65"/>
      <c r="VF72" s="65"/>
      <c r="VG72" s="65"/>
      <c r="VH72" s="65"/>
      <c r="VI72" s="65"/>
      <c r="VJ72" s="65"/>
      <c r="VK72" s="65"/>
      <c r="VL72" s="65"/>
      <c r="VM72" s="65"/>
      <c r="VN72" s="65"/>
      <c r="VO72" s="65"/>
      <c r="VP72" s="65"/>
      <c r="VQ72" s="65"/>
      <c r="VR72" s="65"/>
      <c r="VS72" s="65"/>
      <c r="VT72" s="65"/>
      <c r="VU72" s="65"/>
      <c r="VV72" s="65"/>
      <c r="VW72" s="65"/>
      <c r="VX72" s="65"/>
      <c r="VY72" s="65"/>
      <c r="VZ72" s="65"/>
      <c r="WA72" s="65"/>
      <c r="WB72" s="65"/>
      <c r="WC72" s="65"/>
      <c r="WD72" s="65"/>
      <c r="WE72" s="65"/>
      <c r="WF72" s="65"/>
      <c r="WG72" s="65"/>
      <c r="WH72" s="65"/>
      <c r="WI72" s="65"/>
      <c r="WJ72" s="65"/>
      <c r="WK72" s="65"/>
      <c r="WL72" s="65"/>
      <c r="WM72" s="65"/>
      <c r="WN72" s="65"/>
      <c r="WO72" s="65"/>
      <c r="WP72" s="65"/>
      <c r="WQ72" s="65"/>
      <c r="WR72" s="65"/>
      <c r="WS72" s="65"/>
      <c r="WT72" s="65"/>
      <c r="WU72" s="65"/>
      <c r="WV72" s="65"/>
      <c r="WW72" s="65"/>
      <c r="WX72" s="65"/>
      <c r="WY72" s="65"/>
      <c r="WZ72" s="65"/>
      <c r="XA72" s="65"/>
      <c r="XB72" s="65"/>
      <c r="XC72" s="65"/>
      <c r="XD72" s="65"/>
      <c r="XE72" s="65"/>
      <c r="XF72" s="65"/>
      <c r="XG72" s="65"/>
      <c r="XH72" s="65"/>
      <c r="XI72" s="65"/>
      <c r="XJ72" s="65"/>
      <c r="XK72" s="65"/>
      <c r="XL72" s="65"/>
      <c r="XM72" s="65"/>
      <c r="XN72" s="65"/>
      <c r="XO72" s="65"/>
      <c r="XP72" s="65"/>
      <c r="XQ72" s="65"/>
      <c r="XR72" s="65"/>
      <c r="XS72" s="65"/>
      <c r="XT72" s="65"/>
      <c r="XU72" s="65"/>
      <c r="XV72" s="65"/>
      <c r="XW72" s="65"/>
      <c r="XX72" s="65"/>
      <c r="XY72" s="65"/>
      <c r="XZ72" s="65"/>
      <c r="YA72" s="65"/>
      <c r="YB72" s="65"/>
      <c r="YC72" s="65"/>
      <c r="YD72" s="65"/>
      <c r="YE72" s="65"/>
      <c r="YF72" s="65"/>
      <c r="YG72" s="65"/>
      <c r="YH72" s="65"/>
      <c r="YI72" s="65"/>
      <c r="YJ72" s="65"/>
      <c r="YK72" s="65"/>
      <c r="YL72" s="65"/>
      <c r="YM72" s="65"/>
      <c r="YN72" s="65"/>
      <c r="YO72" s="65"/>
      <c r="YP72" s="65"/>
      <c r="YQ72" s="65"/>
      <c r="YR72" s="65"/>
      <c r="YS72" s="65"/>
      <c r="YT72" s="65"/>
      <c r="YU72" s="65"/>
      <c r="YV72" s="65"/>
      <c r="YW72" s="65"/>
      <c r="YX72" s="65"/>
      <c r="YY72" s="65"/>
      <c r="YZ72" s="65"/>
      <c r="ZA72" s="65"/>
      <c r="ZB72" s="65"/>
      <c r="ZC72" s="65"/>
      <c r="ZD72" s="65"/>
      <c r="ZE72" s="65"/>
      <c r="ZF72" s="65"/>
      <c r="ZG72" s="65"/>
      <c r="ZH72" s="65"/>
      <c r="ZI72" s="65"/>
      <c r="ZJ72" s="65"/>
      <c r="ZK72" s="65"/>
      <c r="ZL72" s="65"/>
      <c r="ZM72" s="65"/>
      <c r="ZN72" s="65"/>
      <c r="ZO72" s="65"/>
      <c r="ZP72" s="65"/>
      <c r="ZQ72" s="65"/>
      <c r="ZR72" s="65"/>
      <c r="ZS72" s="65"/>
      <c r="ZT72" s="65"/>
      <c r="ZU72" s="65"/>
      <c r="ZV72" s="65"/>
      <c r="ZW72" s="65"/>
      <c r="ZX72" s="65"/>
      <c r="ZY72" s="65"/>
      <c r="ZZ72" s="65"/>
      <c r="AAA72" s="65"/>
      <c r="AAB72" s="65"/>
      <c r="AAC72" s="65"/>
      <c r="AAD72" s="65"/>
      <c r="AAE72" s="65"/>
      <c r="AAF72" s="65"/>
      <c r="AAG72" s="65"/>
      <c r="AAH72" s="65"/>
      <c r="AAI72" s="65"/>
      <c r="AAJ72" s="65"/>
      <c r="AAK72" s="65"/>
      <c r="AAL72" s="65"/>
      <c r="AAM72" s="65"/>
      <c r="AAN72" s="65"/>
      <c r="AAO72" s="65"/>
      <c r="AAP72" s="65"/>
      <c r="AAQ72" s="65"/>
      <c r="AAR72" s="65"/>
      <c r="AAS72" s="65"/>
      <c r="AAT72" s="65"/>
      <c r="AAU72" s="65"/>
      <c r="AAV72" s="65"/>
      <c r="AAW72" s="65"/>
      <c r="AAX72" s="65"/>
      <c r="AAY72" s="65"/>
      <c r="AAZ72" s="65"/>
      <c r="ABA72" s="65"/>
      <c r="ABB72" s="65"/>
      <c r="ABC72" s="65"/>
      <c r="ABD72" s="65"/>
      <c r="ABE72" s="65"/>
      <c r="ABF72" s="65"/>
      <c r="ABG72" s="65"/>
      <c r="ABH72" s="65"/>
      <c r="ABI72" s="65"/>
      <c r="ABJ72" s="65"/>
      <c r="ABK72" s="65"/>
      <c r="ABL72" s="65"/>
      <c r="ABM72" s="65"/>
      <c r="ABN72" s="65"/>
      <c r="ABO72" s="65"/>
      <c r="ABP72" s="65"/>
      <c r="ABQ72" s="65"/>
      <c r="ABR72" s="65"/>
      <c r="ABS72" s="65"/>
      <c r="ABT72" s="65"/>
      <c r="ABU72" s="65"/>
      <c r="ABV72" s="65"/>
      <c r="ABW72" s="65"/>
      <c r="ABX72" s="65"/>
      <c r="ABY72" s="65"/>
      <c r="ABZ72" s="65"/>
      <c r="ACA72" s="65"/>
      <c r="ACB72" s="65"/>
      <c r="ACC72" s="65"/>
      <c r="ACD72" s="65"/>
      <c r="ACE72" s="65"/>
      <c r="ACF72" s="65"/>
      <c r="ACG72" s="65"/>
      <c r="ACH72" s="65"/>
      <c r="ACI72" s="65"/>
      <c r="ACJ72" s="65"/>
      <c r="ACK72" s="65"/>
      <c r="ACL72" s="65"/>
      <c r="ACM72" s="65"/>
      <c r="ACN72" s="65"/>
      <c r="ACO72" s="65"/>
      <c r="ACP72" s="65"/>
      <c r="ACQ72" s="65"/>
      <c r="ACR72" s="65"/>
      <c r="ACS72" s="65"/>
      <c r="ACT72" s="65"/>
      <c r="ACU72" s="65"/>
      <c r="ACV72" s="65"/>
      <c r="ACW72" s="65"/>
      <c r="ACX72" s="65"/>
      <c r="ACY72" s="65"/>
      <c r="ACZ72" s="65"/>
      <c r="ADA72" s="65"/>
      <c r="ADB72" s="65"/>
      <c r="ADC72" s="65"/>
      <c r="ADD72" s="65"/>
      <c r="ADE72" s="65"/>
      <c r="ADF72" s="65"/>
      <c r="ADG72" s="65"/>
      <c r="ADH72" s="65"/>
      <c r="ADI72" s="65"/>
      <c r="ADJ72" s="65"/>
      <c r="ADK72" s="65"/>
      <c r="ADL72" s="65"/>
      <c r="ADM72" s="65"/>
      <c r="ADN72" s="65"/>
      <c r="ADO72" s="65"/>
      <c r="ADP72" s="65"/>
      <c r="ADQ72" s="65"/>
      <c r="ADR72" s="65"/>
      <c r="ADS72" s="65"/>
      <c r="ADT72" s="65"/>
      <c r="ADU72" s="65"/>
      <c r="ADV72" s="65"/>
      <c r="ADW72" s="65"/>
      <c r="ADX72" s="65"/>
      <c r="ADY72" s="65"/>
      <c r="ADZ72" s="65"/>
      <c r="AEA72" s="65"/>
      <c r="AEB72" s="65"/>
      <c r="AEC72" s="65"/>
      <c r="AED72" s="65"/>
      <c r="AEE72" s="65"/>
      <c r="AEF72" s="65"/>
      <c r="AEG72" s="65"/>
      <c r="AEH72" s="65"/>
      <c r="AEI72" s="65"/>
      <c r="AEJ72" s="65"/>
      <c r="AEK72" s="65"/>
      <c r="AEL72" s="65"/>
      <c r="AEM72" s="65"/>
      <c r="AEN72" s="65"/>
      <c r="AEO72" s="65"/>
      <c r="AEP72" s="65"/>
      <c r="AEQ72" s="65"/>
      <c r="AER72" s="65"/>
      <c r="AES72" s="65"/>
      <c r="AET72" s="65"/>
      <c r="AEU72" s="65"/>
      <c r="AEV72" s="65"/>
      <c r="AEW72" s="65"/>
      <c r="AEX72" s="65"/>
      <c r="AEY72" s="65"/>
      <c r="AEZ72" s="65"/>
      <c r="AFA72" s="65"/>
      <c r="AFB72" s="65"/>
      <c r="AFC72" s="65"/>
      <c r="AFD72" s="65"/>
      <c r="AFE72" s="65"/>
      <c r="AFF72" s="65"/>
      <c r="AFG72" s="65"/>
      <c r="AFH72" s="65"/>
      <c r="AFI72" s="65"/>
      <c r="AFJ72" s="65"/>
      <c r="AFK72" s="65"/>
      <c r="AFL72" s="65"/>
      <c r="AFM72" s="65"/>
      <c r="AFN72" s="65"/>
      <c r="AFO72" s="65"/>
      <c r="AFP72" s="65"/>
      <c r="AFQ72" s="65"/>
      <c r="AFR72" s="65"/>
      <c r="AFS72" s="65"/>
      <c r="AFT72" s="65"/>
      <c r="AFU72" s="65"/>
      <c r="AFV72" s="65"/>
      <c r="AFW72" s="65"/>
      <c r="AFX72" s="65"/>
      <c r="AFY72" s="65"/>
      <c r="AFZ72" s="65"/>
      <c r="AGA72" s="65"/>
      <c r="AGB72" s="65"/>
      <c r="AGC72" s="65"/>
      <c r="AGD72" s="65"/>
      <c r="AGE72" s="65"/>
      <c r="AGF72" s="65"/>
      <c r="AGG72" s="65"/>
      <c r="AGH72" s="65"/>
      <c r="AGI72" s="65"/>
      <c r="AGJ72" s="65"/>
      <c r="AGK72" s="65"/>
      <c r="AGL72" s="65"/>
      <c r="AGM72" s="65"/>
      <c r="AGN72" s="65"/>
      <c r="AGO72" s="65"/>
      <c r="AGP72" s="65"/>
      <c r="AGQ72" s="65"/>
      <c r="AGR72" s="65"/>
      <c r="AGS72" s="65"/>
      <c r="AGT72" s="65"/>
      <c r="AGU72" s="65"/>
      <c r="AGV72" s="65"/>
      <c r="AGW72" s="65"/>
      <c r="AGX72" s="65"/>
      <c r="AGY72" s="65"/>
      <c r="AGZ72" s="65"/>
      <c r="AHA72" s="65"/>
      <c r="AHB72" s="65"/>
      <c r="AHC72" s="65"/>
      <c r="AHD72" s="65"/>
      <c r="AHE72" s="65"/>
      <c r="AHF72" s="65"/>
      <c r="AHG72" s="65"/>
      <c r="AHH72" s="65"/>
      <c r="AHI72" s="65"/>
      <c r="AHJ72" s="65"/>
      <c r="AHK72" s="65"/>
      <c r="AHL72" s="65"/>
      <c r="AHM72" s="65"/>
      <c r="AHN72" s="65"/>
      <c r="AHO72" s="65"/>
      <c r="AHP72" s="65"/>
      <c r="AHQ72" s="65"/>
      <c r="AHR72" s="65"/>
      <c r="AHS72" s="65"/>
      <c r="AHT72" s="65"/>
      <c r="AHU72" s="65"/>
      <c r="AHV72" s="65"/>
      <c r="AHW72" s="65"/>
      <c r="AHX72" s="65"/>
      <c r="AHY72" s="65"/>
      <c r="AHZ72" s="65"/>
      <c r="AIA72" s="65"/>
      <c r="AIB72" s="65"/>
      <c r="AIC72" s="65"/>
      <c r="AID72" s="65"/>
      <c r="AIE72" s="65"/>
      <c r="AIF72" s="65"/>
      <c r="AIG72" s="65"/>
      <c r="AIH72" s="65"/>
      <c r="AII72" s="65"/>
      <c r="AIJ72" s="65"/>
      <c r="AIK72" s="65"/>
      <c r="AIL72" s="65"/>
      <c r="AIM72" s="65"/>
      <c r="AIN72" s="65"/>
      <c r="AIO72" s="65"/>
      <c r="AIP72" s="65"/>
      <c r="AIQ72" s="65"/>
      <c r="AIR72" s="65"/>
      <c r="AIS72" s="65"/>
      <c r="AIT72" s="65"/>
      <c r="AIU72" s="65"/>
      <c r="AIV72" s="65"/>
      <c r="AIW72" s="65"/>
      <c r="AIX72" s="65"/>
      <c r="AIY72" s="65"/>
      <c r="AIZ72" s="65"/>
      <c r="AJA72" s="65"/>
      <c r="AJB72" s="65"/>
      <c r="AJC72" s="65"/>
      <c r="AJD72" s="65"/>
      <c r="AJE72" s="65"/>
      <c r="AJF72" s="65"/>
      <c r="AJG72" s="65"/>
      <c r="AJH72" s="65"/>
      <c r="AJI72" s="65"/>
      <c r="AJJ72" s="65"/>
      <c r="AJK72" s="65"/>
      <c r="AJL72" s="65"/>
      <c r="AJM72" s="65"/>
      <c r="AJN72" s="65"/>
      <c r="AJO72" s="65"/>
      <c r="AJP72" s="65"/>
      <c r="AJQ72" s="65"/>
      <c r="AJR72" s="65"/>
      <c r="AJS72" s="65"/>
      <c r="AJT72" s="65"/>
      <c r="AJU72" s="65"/>
      <c r="AJV72" s="65"/>
      <c r="AJW72" s="65"/>
      <c r="AJX72" s="65"/>
      <c r="AJY72" s="65"/>
      <c r="AJZ72" s="65"/>
      <c r="AKA72" s="65"/>
      <c r="AKB72" s="65"/>
      <c r="AKC72" s="65"/>
      <c r="AKD72" s="65"/>
      <c r="AKE72" s="65"/>
      <c r="AKF72" s="65"/>
      <c r="AKG72" s="65"/>
      <c r="AKH72" s="65"/>
      <c r="AKI72" s="65"/>
      <c r="AKJ72" s="65"/>
      <c r="AKK72" s="65"/>
      <c r="AKL72" s="65"/>
      <c r="AKM72" s="65"/>
      <c r="AKN72" s="65"/>
      <c r="AKO72" s="65"/>
      <c r="AKP72" s="65"/>
      <c r="AKQ72" s="65"/>
      <c r="AKR72" s="65"/>
      <c r="AKS72" s="65"/>
      <c r="AKT72" s="65"/>
      <c r="AKU72" s="65"/>
      <c r="AKV72" s="65"/>
      <c r="AKW72" s="65"/>
      <c r="AKX72" s="65"/>
      <c r="AKY72" s="65"/>
      <c r="AKZ72" s="65"/>
      <c r="ALA72" s="65"/>
      <c r="ALB72" s="65"/>
      <c r="ALC72" s="65"/>
      <c r="ALD72" s="65"/>
      <c r="ALE72" s="65"/>
      <c r="ALF72" s="65"/>
      <c r="ALG72" s="65"/>
      <c r="ALH72" s="65"/>
      <c r="ALI72" s="65"/>
      <c r="ALJ72" s="65"/>
      <c r="ALK72" s="65"/>
      <c r="ALL72" s="65"/>
      <c r="ALM72" s="65"/>
      <c r="ALN72" s="65"/>
      <c r="ALO72" s="65"/>
      <c r="ALP72" s="65"/>
      <c r="ALQ72" s="65"/>
      <c r="ALR72" s="65"/>
      <c r="ALS72" s="65"/>
      <c r="ALT72" s="65"/>
      <c r="ALU72" s="65"/>
      <c r="ALV72" s="65"/>
      <c r="ALW72" s="65"/>
      <c r="ALX72" s="65"/>
      <c r="ALY72" s="65"/>
      <c r="ALZ72" s="65"/>
      <c r="AMA72" s="65"/>
      <c r="AMB72" s="65"/>
      <c r="AMC72" s="65"/>
      <c r="AMD72" s="65"/>
      <c r="AME72" s="65"/>
      <c r="AMF72" s="65"/>
      <c r="AMG72" s="65"/>
      <c r="AMH72" s="65"/>
      <c r="AMI72" s="65"/>
      <c r="AMJ72" s="65"/>
      <c r="AMK72" s="65"/>
      <c r="AML72" s="65"/>
      <c r="AMM72" s="65"/>
      <c r="AMN72" s="65"/>
      <c r="AMO72" s="65"/>
      <c r="AMP72" s="65"/>
      <c r="AMQ72" s="65"/>
      <c r="AMR72" s="65"/>
      <c r="AMS72" s="65"/>
      <c r="AMT72" s="65"/>
      <c r="AMU72" s="65"/>
      <c r="AMV72" s="65"/>
      <c r="AMW72" s="65"/>
      <c r="AMX72" s="65"/>
      <c r="AMY72" s="65"/>
      <c r="AMZ72" s="65"/>
      <c r="ANA72" s="65"/>
      <c r="ANB72" s="65"/>
      <c r="ANC72" s="65"/>
      <c r="AND72" s="65"/>
      <c r="ANE72" s="65"/>
      <c r="ANF72" s="65"/>
      <c r="ANG72" s="65"/>
      <c r="ANH72" s="65"/>
      <c r="ANI72" s="65"/>
      <c r="ANJ72" s="65"/>
      <c r="ANK72" s="65"/>
      <c r="ANL72" s="65"/>
      <c r="ANM72" s="65"/>
      <c r="ANN72" s="65"/>
      <c r="ANO72" s="65"/>
      <c r="ANP72" s="65"/>
      <c r="ANQ72" s="65"/>
      <c r="ANR72" s="65"/>
      <c r="ANS72" s="65"/>
      <c r="ANT72" s="65"/>
      <c r="ANU72" s="65"/>
      <c r="ANV72" s="65"/>
      <c r="ANW72" s="65"/>
      <c r="ANX72" s="65"/>
      <c r="ANY72" s="65"/>
      <c r="ANZ72" s="65"/>
      <c r="AOA72" s="65"/>
      <c r="AOB72" s="65"/>
      <c r="AOC72" s="65"/>
      <c r="AOD72" s="65"/>
      <c r="AOE72" s="65"/>
      <c r="AOF72" s="65"/>
      <c r="AOG72" s="65"/>
      <c r="AOH72" s="65"/>
      <c r="AOI72" s="65"/>
      <c r="AOJ72" s="65"/>
      <c r="AOK72" s="65"/>
      <c r="AOL72" s="65"/>
      <c r="AOM72" s="65"/>
      <c r="AON72" s="65"/>
      <c r="AOO72" s="65"/>
      <c r="AOP72" s="65"/>
      <c r="AOQ72" s="65"/>
      <c r="AOR72" s="65"/>
      <c r="AOS72" s="65"/>
      <c r="AOT72" s="65"/>
      <c r="AOU72" s="65"/>
      <c r="AOV72" s="65"/>
      <c r="AOW72" s="65"/>
      <c r="AOX72" s="65"/>
      <c r="AOY72" s="65"/>
      <c r="AOZ72" s="65"/>
      <c r="APA72" s="65"/>
      <c r="APB72" s="65"/>
      <c r="APC72" s="65"/>
      <c r="APD72" s="65"/>
      <c r="APE72" s="65"/>
      <c r="APF72" s="65"/>
      <c r="APG72" s="65"/>
      <c r="APH72" s="65"/>
      <c r="API72" s="65"/>
      <c r="APJ72" s="65"/>
      <c r="APK72" s="65"/>
      <c r="APL72" s="65"/>
      <c r="APM72" s="65"/>
      <c r="APN72" s="65"/>
      <c r="APO72" s="65"/>
      <c r="APP72" s="65"/>
      <c r="APQ72" s="65"/>
      <c r="APR72" s="65"/>
      <c r="APS72" s="65"/>
      <c r="APT72" s="65"/>
      <c r="APU72" s="65"/>
      <c r="APV72" s="65"/>
      <c r="APW72" s="65"/>
      <c r="APX72" s="65"/>
      <c r="APY72" s="65"/>
    </row>
    <row r="73" spans="1:1117" s="44" customFormat="1" ht="15" customHeight="1" x14ac:dyDescent="0.2">
      <c r="A73" s="832" t="s">
        <v>780</v>
      </c>
      <c r="B73" s="831">
        <f>(H97+I97+J97+K97)/1024</f>
        <v>2378.3300919152084</v>
      </c>
      <c r="C73" s="831">
        <f t="shared" si="13"/>
        <v>1418.5444757995174</v>
      </c>
      <c r="D73" s="831">
        <f t="shared" si="13"/>
        <v>151.56757468700411</v>
      </c>
      <c r="E73" s="831">
        <f>(D97+E97+F97)/1024</f>
        <v>5627.2969162931304</v>
      </c>
      <c r="F73" s="831">
        <f>G97/1024</f>
        <v>20.591103977747451</v>
      </c>
      <c r="G73" s="831">
        <f>(L97+M97+N97+O97+P97)/1024</f>
        <v>4255.6231546384679</v>
      </c>
      <c r="H73" s="831">
        <f>Q97/1024</f>
        <v>2161.3215733560392</v>
      </c>
      <c r="I73" s="831">
        <f>(R97+S97+T97)/1024</f>
        <v>383.64800415002031</v>
      </c>
      <c r="J73" s="831">
        <f t="shared" ref="J73:K74" si="15">U97/1024</f>
        <v>1388.5250310475176</v>
      </c>
      <c r="K73" s="831">
        <f t="shared" si="15"/>
        <v>169.07318274293493</v>
      </c>
      <c r="L73" s="831">
        <f t="shared" si="14"/>
        <v>547.693270146636</v>
      </c>
      <c r="M73" s="831">
        <f t="shared" si="14"/>
        <v>5.9447709620208062</v>
      </c>
      <c r="N73" s="831">
        <f t="shared" si="12"/>
        <v>18508.159149716244</v>
      </c>
      <c r="O73" s="831">
        <v>889.13361675249939</v>
      </c>
      <c r="P73"/>
      <c r="Q73"/>
      <c r="R73"/>
      <c r="S73"/>
      <c r="T73"/>
      <c r="U73"/>
      <c r="V73"/>
      <c r="W73"/>
      <c r="X73"/>
      <c r="Y73"/>
      <c r="Z73" s="114"/>
      <c r="AA73" s="114"/>
      <c r="AB73" s="114"/>
      <c r="AC73" s="114"/>
      <c r="AD73" s="114"/>
      <c r="AE73" s="114"/>
      <c r="AF73" s="114"/>
      <c r="AG73" s="114"/>
      <c r="AH73" s="114"/>
      <c r="AI73" s="114"/>
      <c r="AJ73" s="114"/>
      <c r="AK73" s="114"/>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c r="IS73" s="65"/>
      <c r="IT73" s="65"/>
      <c r="IU73" s="65"/>
      <c r="IV73" s="65"/>
      <c r="IW73" s="65"/>
      <c r="IX73" s="65"/>
      <c r="IY73" s="65"/>
      <c r="IZ73" s="65"/>
      <c r="JA73" s="65"/>
      <c r="JB73" s="65"/>
      <c r="JC73" s="65"/>
      <c r="JD73" s="65"/>
      <c r="JE73" s="65"/>
      <c r="JF73" s="65"/>
      <c r="JG73" s="65"/>
      <c r="JH73" s="65"/>
      <c r="JI73" s="65"/>
      <c r="JJ73" s="65"/>
      <c r="JK73" s="65"/>
      <c r="JL73" s="65"/>
      <c r="JM73" s="65"/>
      <c r="JN73" s="65"/>
      <c r="JO73" s="65"/>
      <c r="JP73" s="65"/>
      <c r="JQ73" s="65"/>
      <c r="JR73" s="65"/>
      <c r="JS73" s="65"/>
      <c r="JT73" s="65"/>
      <c r="JU73" s="65"/>
      <c r="JV73" s="65"/>
      <c r="JW73" s="65"/>
      <c r="JX73" s="65"/>
      <c r="JY73" s="65"/>
      <c r="JZ73" s="65"/>
      <c r="KA73" s="65"/>
      <c r="KB73" s="65"/>
      <c r="KC73" s="65"/>
      <c r="KD73" s="65"/>
      <c r="KE73" s="65"/>
      <c r="KF73" s="65"/>
      <c r="KG73" s="65"/>
      <c r="KH73" s="65"/>
      <c r="KI73" s="65"/>
      <c r="KJ73" s="65"/>
      <c r="KK73" s="65"/>
      <c r="KL73" s="65"/>
      <c r="KM73" s="65"/>
      <c r="KN73" s="65"/>
      <c r="KO73" s="65"/>
      <c r="KP73" s="65"/>
      <c r="KQ73" s="65"/>
      <c r="KR73" s="65"/>
      <c r="KS73" s="65"/>
      <c r="KT73" s="65"/>
      <c r="KU73" s="65"/>
      <c r="KV73" s="65"/>
      <c r="KW73" s="65"/>
      <c r="KX73" s="65"/>
      <c r="KY73" s="65"/>
      <c r="KZ73" s="65"/>
      <c r="LA73" s="65"/>
      <c r="LB73" s="65"/>
      <c r="LC73" s="65"/>
      <c r="LD73" s="65"/>
      <c r="LE73" s="65"/>
      <c r="LF73" s="65"/>
      <c r="LG73" s="65"/>
      <c r="LH73" s="65"/>
      <c r="LI73" s="65"/>
      <c r="LJ73" s="65"/>
      <c r="LK73" s="65"/>
      <c r="LL73" s="65"/>
      <c r="LM73" s="65"/>
      <c r="LN73" s="65"/>
      <c r="LO73" s="65"/>
      <c r="LP73" s="65"/>
      <c r="LQ73" s="65"/>
      <c r="LR73" s="65"/>
      <c r="LS73" s="65"/>
      <c r="LT73" s="65"/>
      <c r="LU73" s="65"/>
      <c r="LV73" s="65"/>
      <c r="LW73" s="65"/>
      <c r="LX73" s="65"/>
      <c r="LY73" s="65"/>
      <c r="LZ73" s="65"/>
      <c r="MA73" s="65"/>
      <c r="MB73" s="65"/>
      <c r="MC73" s="65"/>
      <c r="MD73" s="65"/>
      <c r="ME73" s="65"/>
      <c r="MF73" s="65"/>
      <c r="MG73" s="65"/>
      <c r="MH73" s="65"/>
      <c r="MI73" s="65"/>
      <c r="MJ73" s="65"/>
      <c r="MK73" s="65"/>
      <c r="ML73" s="65"/>
      <c r="MM73" s="65"/>
      <c r="MN73" s="65"/>
      <c r="MO73" s="65"/>
      <c r="MP73" s="65"/>
      <c r="MQ73" s="65"/>
      <c r="MR73" s="65"/>
      <c r="MS73" s="65"/>
      <c r="MT73" s="65"/>
      <c r="MU73" s="65"/>
      <c r="MV73" s="65"/>
      <c r="MW73" s="65"/>
      <c r="MX73" s="65"/>
      <c r="MY73" s="65"/>
      <c r="MZ73" s="65"/>
      <c r="NA73" s="65"/>
      <c r="NB73" s="65"/>
      <c r="NC73" s="65"/>
      <c r="ND73" s="65"/>
      <c r="NE73" s="65"/>
      <c r="NF73" s="65"/>
      <c r="NG73" s="65"/>
      <c r="NH73" s="65"/>
      <c r="NI73" s="65"/>
      <c r="NJ73" s="65"/>
      <c r="NK73" s="65"/>
      <c r="NL73" s="65"/>
      <c r="NM73" s="65"/>
      <c r="NN73" s="65"/>
      <c r="NO73" s="65"/>
      <c r="NP73" s="65"/>
      <c r="NQ73" s="65"/>
      <c r="NR73" s="65"/>
      <c r="NS73" s="65"/>
      <c r="NT73" s="65"/>
      <c r="NU73" s="65"/>
      <c r="NV73" s="65"/>
      <c r="NW73" s="65"/>
      <c r="NX73" s="65"/>
      <c r="NY73" s="65"/>
      <c r="NZ73" s="65"/>
      <c r="OA73" s="65"/>
      <c r="OB73" s="65"/>
      <c r="OC73" s="65"/>
      <c r="OD73" s="65"/>
      <c r="OE73" s="65"/>
      <c r="OF73" s="65"/>
      <c r="OG73" s="65"/>
      <c r="OH73" s="65"/>
      <c r="OI73" s="65"/>
      <c r="OJ73" s="65"/>
      <c r="OK73" s="65"/>
      <c r="OL73" s="65"/>
      <c r="OM73" s="65"/>
      <c r="ON73" s="65"/>
      <c r="OO73" s="65"/>
      <c r="OP73" s="65"/>
      <c r="OQ73" s="65"/>
      <c r="OR73" s="65"/>
      <c r="OS73" s="65"/>
      <c r="OT73" s="65"/>
      <c r="OU73" s="65"/>
      <c r="OV73" s="65"/>
      <c r="OW73" s="65"/>
      <c r="OX73" s="65"/>
      <c r="OY73" s="65"/>
      <c r="OZ73" s="65"/>
      <c r="PA73" s="65"/>
      <c r="PB73" s="65"/>
      <c r="PC73" s="65"/>
      <c r="PD73" s="65"/>
      <c r="PE73" s="65"/>
      <c r="PF73" s="65"/>
      <c r="PG73" s="65"/>
      <c r="PH73" s="65"/>
      <c r="PI73" s="65"/>
      <c r="PJ73" s="65"/>
      <c r="PK73" s="65"/>
      <c r="PL73" s="65"/>
      <c r="PM73" s="65"/>
      <c r="PN73" s="65"/>
      <c r="PO73" s="65"/>
      <c r="PP73" s="65"/>
      <c r="PQ73" s="65"/>
      <c r="PR73" s="65"/>
      <c r="PS73" s="65"/>
      <c r="PT73" s="65"/>
      <c r="PU73" s="65"/>
      <c r="PV73" s="65"/>
      <c r="PW73" s="65"/>
      <c r="PX73" s="65"/>
      <c r="PY73" s="65"/>
      <c r="PZ73" s="65"/>
      <c r="QA73" s="65"/>
      <c r="QB73" s="65"/>
      <c r="QC73" s="65"/>
      <c r="QD73" s="65"/>
      <c r="QE73" s="65"/>
      <c r="QF73" s="65"/>
      <c r="QG73" s="65"/>
      <c r="QH73" s="65"/>
      <c r="QI73" s="65"/>
      <c r="QJ73" s="65"/>
      <c r="QK73" s="65"/>
      <c r="QL73" s="65"/>
      <c r="QM73" s="65"/>
      <c r="QN73" s="65"/>
      <c r="QO73" s="65"/>
      <c r="QP73" s="65"/>
      <c r="QQ73" s="65"/>
      <c r="QR73" s="65"/>
      <c r="QS73" s="65"/>
      <c r="QT73" s="65"/>
      <c r="QU73" s="65"/>
      <c r="QV73" s="65"/>
      <c r="QW73" s="65"/>
      <c r="QX73" s="65"/>
      <c r="QY73" s="65"/>
      <c r="QZ73" s="65"/>
      <c r="RA73" s="65"/>
      <c r="RB73" s="65"/>
      <c r="RC73" s="65"/>
      <c r="RD73" s="65"/>
      <c r="RE73" s="65"/>
      <c r="RF73" s="65"/>
      <c r="RG73" s="65"/>
      <c r="RH73" s="65"/>
      <c r="RI73" s="65"/>
      <c r="RJ73" s="65"/>
      <c r="RK73" s="65"/>
      <c r="RL73" s="65"/>
      <c r="RM73" s="65"/>
      <c r="RN73" s="65"/>
      <c r="RO73" s="65"/>
      <c r="RP73" s="65"/>
      <c r="RQ73" s="65"/>
      <c r="RR73" s="65"/>
      <c r="RS73" s="65"/>
      <c r="RT73" s="65"/>
      <c r="RU73" s="65"/>
      <c r="RV73" s="65"/>
      <c r="RW73" s="65"/>
      <c r="RX73" s="65"/>
      <c r="RY73" s="65"/>
      <c r="RZ73" s="65"/>
      <c r="SA73" s="65"/>
      <c r="SB73" s="65"/>
      <c r="SC73" s="65"/>
      <c r="SD73" s="65"/>
      <c r="SE73" s="65"/>
      <c r="SF73" s="65"/>
      <c r="SG73" s="65"/>
      <c r="SH73" s="65"/>
      <c r="SI73" s="65"/>
      <c r="SJ73" s="65"/>
      <c r="SK73" s="65"/>
      <c r="SL73" s="65"/>
      <c r="SM73" s="65"/>
      <c r="SN73" s="65"/>
      <c r="SO73" s="65"/>
      <c r="SP73" s="65"/>
      <c r="SQ73" s="65"/>
      <c r="SR73" s="65"/>
      <c r="SS73" s="65"/>
      <c r="ST73" s="65"/>
      <c r="SU73" s="65"/>
      <c r="SV73" s="65"/>
      <c r="SW73" s="65"/>
      <c r="SX73" s="65"/>
      <c r="SY73" s="65"/>
      <c r="SZ73" s="65"/>
      <c r="TA73" s="65"/>
      <c r="TB73" s="65"/>
      <c r="TC73" s="65"/>
      <c r="TD73" s="65"/>
      <c r="TE73" s="65"/>
      <c r="TF73" s="65"/>
      <c r="TG73" s="65"/>
      <c r="TH73" s="65"/>
      <c r="TI73" s="65"/>
      <c r="TJ73" s="65"/>
      <c r="TK73" s="65"/>
      <c r="TL73" s="65"/>
      <c r="TM73" s="65"/>
      <c r="TN73" s="65"/>
      <c r="TO73" s="65"/>
      <c r="TP73" s="65"/>
      <c r="TQ73" s="65"/>
      <c r="TR73" s="65"/>
      <c r="TS73" s="65"/>
      <c r="TT73" s="65"/>
      <c r="TU73" s="65"/>
      <c r="TV73" s="65"/>
      <c r="TW73" s="65"/>
      <c r="TX73" s="65"/>
      <c r="TY73" s="65"/>
      <c r="TZ73" s="65"/>
      <c r="UA73" s="65"/>
      <c r="UB73" s="65"/>
      <c r="UC73" s="65"/>
      <c r="UD73" s="65"/>
      <c r="UE73" s="65"/>
      <c r="UF73" s="65"/>
      <c r="UG73" s="65"/>
      <c r="UH73" s="65"/>
      <c r="UI73" s="65"/>
      <c r="UJ73" s="65"/>
      <c r="UK73" s="65"/>
      <c r="UL73" s="65"/>
      <c r="UM73" s="65"/>
      <c r="UN73" s="65"/>
      <c r="UO73" s="65"/>
      <c r="UP73" s="65"/>
      <c r="UQ73" s="65"/>
      <c r="UR73" s="65"/>
      <c r="US73" s="65"/>
      <c r="UT73" s="65"/>
      <c r="UU73" s="65"/>
      <c r="UV73" s="65"/>
      <c r="UW73" s="65"/>
      <c r="UX73" s="65"/>
      <c r="UY73" s="65"/>
      <c r="UZ73" s="65"/>
      <c r="VA73" s="65"/>
      <c r="VB73" s="65"/>
      <c r="VC73" s="65"/>
      <c r="VD73" s="65"/>
      <c r="VE73" s="65"/>
      <c r="VF73" s="65"/>
      <c r="VG73" s="65"/>
      <c r="VH73" s="65"/>
      <c r="VI73" s="65"/>
      <c r="VJ73" s="65"/>
      <c r="VK73" s="65"/>
      <c r="VL73" s="65"/>
      <c r="VM73" s="65"/>
      <c r="VN73" s="65"/>
      <c r="VO73" s="65"/>
      <c r="VP73" s="65"/>
      <c r="VQ73" s="65"/>
      <c r="VR73" s="65"/>
      <c r="VS73" s="65"/>
      <c r="VT73" s="65"/>
      <c r="VU73" s="65"/>
      <c r="VV73" s="65"/>
      <c r="VW73" s="65"/>
      <c r="VX73" s="65"/>
      <c r="VY73" s="65"/>
      <c r="VZ73" s="65"/>
      <c r="WA73" s="65"/>
      <c r="WB73" s="65"/>
      <c r="WC73" s="65"/>
      <c r="WD73" s="65"/>
      <c r="WE73" s="65"/>
      <c r="WF73" s="65"/>
      <c r="WG73" s="65"/>
      <c r="WH73" s="65"/>
      <c r="WI73" s="65"/>
      <c r="WJ73" s="65"/>
      <c r="WK73" s="65"/>
      <c r="WL73" s="65"/>
      <c r="WM73" s="65"/>
      <c r="WN73" s="65"/>
      <c r="WO73" s="65"/>
      <c r="WP73" s="65"/>
      <c r="WQ73" s="65"/>
      <c r="WR73" s="65"/>
      <c r="WS73" s="65"/>
      <c r="WT73" s="65"/>
      <c r="WU73" s="65"/>
      <c r="WV73" s="65"/>
      <c r="WW73" s="65"/>
      <c r="WX73" s="65"/>
      <c r="WY73" s="65"/>
      <c r="WZ73" s="65"/>
      <c r="XA73" s="65"/>
      <c r="XB73" s="65"/>
      <c r="XC73" s="65"/>
      <c r="XD73" s="65"/>
      <c r="XE73" s="65"/>
      <c r="XF73" s="65"/>
      <c r="XG73" s="65"/>
      <c r="XH73" s="65"/>
      <c r="XI73" s="65"/>
      <c r="XJ73" s="65"/>
      <c r="XK73" s="65"/>
      <c r="XL73" s="65"/>
      <c r="XM73" s="65"/>
      <c r="XN73" s="65"/>
      <c r="XO73" s="65"/>
      <c r="XP73" s="65"/>
      <c r="XQ73" s="65"/>
      <c r="XR73" s="65"/>
      <c r="XS73" s="65"/>
      <c r="XT73" s="65"/>
      <c r="XU73" s="65"/>
      <c r="XV73" s="65"/>
      <c r="XW73" s="65"/>
      <c r="XX73" s="65"/>
      <c r="XY73" s="65"/>
      <c r="XZ73" s="65"/>
      <c r="YA73" s="65"/>
      <c r="YB73" s="65"/>
      <c r="YC73" s="65"/>
      <c r="YD73" s="65"/>
      <c r="YE73" s="65"/>
      <c r="YF73" s="65"/>
      <c r="YG73" s="65"/>
      <c r="YH73" s="65"/>
      <c r="YI73" s="65"/>
      <c r="YJ73" s="65"/>
      <c r="YK73" s="65"/>
      <c r="YL73" s="65"/>
      <c r="YM73" s="65"/>
      <c r="YN73" s="65"/>
      <c r="YO73" s="65"/>
      <c r="YP73" s="65"/>
      <c r="YQ73" s="65"/>
      <c r="YR73" s="65"/>
      <c r="YS73" s="65"/>
      <c r="YT73" s="65"/>
      <c r="YU73" s="65"/>
      <c r="YV73" s="65"/>
      <c r="YW73" s="65"/>
      <c r="YX73" s="65"/>
      <c r="YY73" s="65"/>
      <c r="YZ73" s="65"/>
      <c r="ZA73" s="65"/>
      <c r="ZB73" s="65"/>
      <c r="ZC73" s="65"/>
      <c r="ZD73" s="65"/>
      <c r="ZE73" s="65"/>
      <c r="ZF73" s="65"/>
      <c r="ZG73" s="65"/>
      <c r="ZH73" s="65"/>
      <c r="ZI73" s="65"/>
      <c r="ZJ73" s="65"/>
      <c r="ZK73" s="65"/>
      <c r="ZL73" s="65"/>
      <c r="ZM73" s="65"/>
      <c r="ZN73" s="65"/>
      <c r="ZO73" s="65"/>
      <c r="ZP73" s="65"/>
      <c r="ZQ73" s="65"/>
      <c r="ZR73" s="65"/>
      <c r="ZS73" s="65"/>
      <c r="ZT73" s="65"/>
      <c r="ZU73" s="65"/>
      <c r="ZV73" s="65"/>
      <c r="ZW73" s="65"/>
      <c r="ZX73" s="65"/>
      <c r="ZY73" s="65"/>
      <c r="ZZ73" s="65"/>
      <c r="AAA73" s="65"/>
      <c r="AAB73" s="65"/>
      <c r="AAC73" s="65"/>
      <c r="AAD73" s="65"/>
      <c r="AAE73" s="65"/>
      <c r="AAF73" s="65"/>
      <c r="AAG73" s="65"/>
      <c r="AAH73" s="65"/>
      <c r="AAI73" s="65"/>
      <c r="AAJ73" s="65"/>
      <c r="AAK73" s="65"/>
      <c r="AAL73" s="65"/>
      <c r="AAM73" s="65"/>
      <c r="AAN73" s="65"/>
      <c r="AAO73" s="65"/>
      <c r="AAP73" s="65"/>
      <c r="AAQ73" s="65"/>
      <c r="AAR73" s="65"/>
      <c r="AAS73" s="65"/>
      <c r="AAT73" s="65"/>
      <c r="AAU73" s="65"/>
      <c r="AAV73" s="65"/>
      <c r="AAW73" s="65"/>
      <c r="AAX73" s="65"/>
      <c r="AAY73" s="65"/>
      <c r="AAZ73" s="65"/>
      <c r="ABA73" s="65"/>
      <c r="ABB73" s="65"/>
      <c r="ABC73" s="65"/>
      <c r="ABD73" s="65"/>
      <c r="ABE73" s="65"/>
      <c r="ABF73" s="65"/>
      <c r="ABG73" s="65"/>
      <c r="ABH73" s="65"/>
      <c r="ABI73" s="65"/>
      <c r="ABJ73" s="65"/>
      <c r="ABK73" s="65"/>
      <c r="ABL73" s="65"/>
      <c r="ABM73" s="65"/>
      <c r="ABN73" s="65"/>
      <c r="ABO73" s="65"/>
      <c r="ABP73" s="65"/>
      <c r="ABQ73" s="65"/>
      <c r="ABR73" s="65"/>
      <c r="ABS73" s="65"/>
      <c r="ABT73" s="65"/>
      <c r="ABU73" s="65"/>
      <c r="ABV73" s="65"/>
      <c r="ABW73" s="65"/>
      <c r="ABX73" s="65"/>
      <c r="ABY73" s="65"/>
      <c r="ABZ73" s="65"/>
      <c r="ACA73" s="65"/>
      <c r="ACB73" s="65"/>
      <c r="ACC73" s="65"/>
      <c r="ACD73" s="65"/>
      <c r="ACE73" s="65"/>
      <c r="ACF73" s="65"/>
      <c r="ACG73" s="65"/>
      <c r="ACH73" s="65"/>
      <c r="ACI73" s="65"/>
      <c r="ACJ73" s="65"/>
      <c r="ACK73" s="65"/>
      <c r="ACL73" s="65"/>
      <c r="ACM73" s="65"/>
      <c r="ACN73" s="65"/>
      <c r="ACO73" s="65"/>
      <c r="ACP73" s="65"/>
      <c r="ACQ73" s="65"/>
      <c r="ACR73" s="65"/>
      <c r="ACS73" s="65"/>
      <c r="ACT73" s="65"/>
      <c r="ACU73" s="65"/>
      <c r="ACV73" s="65"/>
      <c r="ACW73" s="65"/>
      <c r="ACX73" s="65"/>
      <c r="ACY73" s="65"/>
      <c r="ACZ73" s="65"/>
      <c r="ADA73" s="65"/>
      <c r="ADB73" s="65"/>
      <c r="ADC73" s="65"/>
      <c r="ADD73" s="65"/>
      <c r="ADE73" s="65"/>
      <c r="ADF73" s="65"/>
      <c r="ADG73" s="65"/>
      <c r="ADH73" s="65"/>
      <c r="ADI73" s="65"/>
      <c r="ADJ73" s="65"/>
      <c r="ADK73" s="65"/>
      <c r="ADL73" s="65"/>
      <c r="ADM73" s="65"/>
      <c r="ADN73" s="65"/>
      <c r="ADO73" s="65"/>
      <c r="ADP73" s="65"/>
      <c r="ADQ73" s="65"/>
      <c r="ADR73" s="65"/>
      <c r="ADS73" s="65"/>
      <c r="ADT73" s="65"/>
      <c r="ADU73" s="65"/>
      <c r="ADV73" s="65"/>
      <c r="ADW73" s="65"/>
      <c r="ADX73" s="65"/>
      <c r="ADY73" s="65"/>
      <c r="ADZ73" s="65"/>
      <c r="AEA73" s="65"/>
      <c r="AEB73" s="65"/>
      <c r="AEC73" s="65"/>
      <c r="AED73" s="65"/>
      <c r="AEE73" s="65"/>
      <c r="AEF73" s="65"/>
      <c r="AEG73" s="65"/>
      <c r="AEH73" s="65"/>
      <c r="AEI73" s="65"/>
      <c r="AEJ73" s="65"/>
      <c r="AEK73" s="65"/>
      <c r="AEL73" s="65"/>
      <c r="AEM73" s="65"/>
      <c r="AEN73" s="65"/>
      <c r="AEO73" s="65"/>
      <c r="AEP73" s="65"/>
      <c r="AEQ73" s="65"/>
      <c r="AER73" s="65"/>
      <c r="AES73" s="65"/>
      <c r="AET73" s="65"/>
      <c r="AEU73" s="65"/>
      <c r="AEV73" s="65"/>
      <c r="AEW73" s="65"/>
      <c r="AEX73" s="65"/>
      <c r="AEY73" s="65"/>
      <c r="AEZ73" s="65"/>
      <c r="AFA73" s="65"/>
      <c r="AFB73" s="65"/>
      <c r="AFC73" s="65"/>
      <c r="AFD73" s="65"/>
      <c r="AFE73" s="65"/>
      <c r="AFF73" s="65"/>
      <c r="AFG73" s="65"/>
      <c r="AFH73" s="65"/>
      <c r="AFI73" s="65"/>
      <c r="AFJ73" s="65"/>
      <c r="AFK73" s="65"/>
      <c r="AFL73" s="65"/>
      <c r="AFM73" s="65"/>
      <c r="AFN73" s="65"/>
      <c r="AFO73" s="65"/>
      <c r="AFP73" s="65"/>
      <c r="AFQ73" s="65"/>
      <c r="AFR73" s="65"/>
      <c r="AFS73" s="65"/>
      <c r="AFT73" s="65"/>
      <c r="AFU73" s="65"/>
      <c r="AFV73" s="65"/>
      <c r="AFW73" s="65"/>
      <c r="AFX73" s="65"/>
      <c r="AFY73" s="65"/>
      <c r="AFZ73" s="65"/>
      <c r="AGA73" s="65"/>
      <c r="AGB73" s="65"/>
      <c r="AGC73" s="65"/>
      <c r="AGD73" s="65"/>
      <c r="AGE73" s="65"/>
      <c r="AGF73" s="65"/>
      <c r="AGG73" s="65"/>
      <c r="AGH73" s="65"/>
      <c r="AGI73" s="65"/>
      <c r="AGJ73" s="65"/>
      <c r="AGK73" s="65"/>
      <c r="AGL73" s="65"/>
      <c r="AGM73" s="65"/>
      <c r="AGN73" s="65"/>
      <c r="AGO73" s="65"/>
      <c r="AGP73" s="65"/>
      <c r="AGQ73" s="65"/>
      <c r="AGR73" s="65"/>
      <c r="AGS73" s="65"/>
      <c r="AGT73" s="65"/>
      <c r="AGU73" s="65"/>
      <c r="AGV73" s="65"/>
      <c r="AGW73" s="65"/>
      <c r="AGX73" s="65"/>
      <c r="AGY73" s="65"/>
      <c r="AGZ73" s="65"/>
      <c r="AHA73" s="65"/>
      <c r="AHB73" s="65"/>
      <c r="AHC73" s="65"/>
      <c r="AHD73" s="65"/>
      <c r="AHE73" s="65"/>
      <c r="AHF73" s="65"/>
      <c r="AHG73" s="65"/>
      <c r="AHH73" s="65"/>
      <c r="AHI73" s="65"/>
      <c r="AHJ73" s="65"/>
      <c r="AHK73" s="65"/>
      <c r="AHL73" s="65"/>
      <c r="AHM73" s="65"/>
      <c r="AHN73" s="65"/>
      <c r="AHO73" s="65"/>
      <c r="AHP73" s="65"/>
      <c r="AHQ73" s="65"/>
      <c r="AHR73" s="65"/>
      <c r="AHS73" s="65"/>
      <c r="AHT73" s="65"/>
      <c r="AHU73" s="65"/>
      <c r="AHV73" s="65"/>
      <c r="AHW73" s="65"/>
      <c r="AHX73" s="65"/>
      <c r="AHY73" s="65"/>
      <c r="AHZ73" s="65"/>
      <c r="AIA73" s="65"/>
      <c r="AIB73" s="65"/>
      <c r="AIC73" s="65"/>
      <c r="AID73" s="65"/>
      <c r="AIE73" s="65"/>
      <c r="AIF73" s="65"/>
      <c r="AIG73" s="65"/>
      <c r="AIH73" s="65"/>
      <c r="AII73" s="65"/>
      <c r="AIJ73" s="65"/>
      <c r="AIK73" s="65"/>
      <c r="AIL73" s="65"/>
      <c r="AIM73" s="65"/>
      <c r="AIN73" s="65"/>
      <c r="AIO73" s="65"/>
      <c r="AIP73" s="65"/>
      <c r="AIQ73" s="65"/>
      <c r="AIR73" s="65"/>
      <c r="AIS73" s="65"/>
      <c r="AIT73" s="65"/>
      <c r="AIU73" s="65"/>
      <c r="AIV73" s="65"/>
      <c r="AIW73" s="65"/>
      <c r="AIX73" s="65"/>
      <c r="AIY73" s="65"/>
      <c r="AIZ73" s="65"/>
      <c r="AJA73" s="65"/>
      <c r="AJB73" s="65"/>
      <c r="AJC73" s="65"/>
      <c r="AJD73" s="65"/>
      <c r="AJE73" s="65"/>
      <c r="AJF73" s="65"/>
      <c r="AJG73" s="65"/>
      <c r="AJH73" s="65"/>
      <c r="AJI73" s="65"/>
      <c r="AJJ73" s="65"/>
      <c r="AJK73" s="65"/>
      <c r="AJL73" s="65"/>
      <c r="AJM73" s="65"/>
      <c r="AJN73" s="65"/>
      <c r="AJO73" s="65"/>
      <c r="AJP73" s="65"/>
      <c r="AJQ73" s="65"/>
      <c r="AJR73" s="65"/>
      <c r="AJS73" s="65"/>
      <c r="AJT73" s="65"/>
      <c r="AJU73" s="65"/>
      <c r="AJV73" s="65"/>
      <c r="AJW73" s="65"/>
      <c r="AJX73" s="65"/>
      <c r="AJY73" s="65"/>
      <c r="AJZ73" s="65"/>
      <c r="AKA73" s="65"/>
      <c r="AKB73" s="65"/>
      <c r="AKC73" s="65"/>
      <c r="AKD73" s="65"/>
      <c r="AKE73" s="65"/>
      <c r="AKF73" s="65"/>
      <c r="AKG73" s="65"/>
      <c r="AKH73" s="65"/>
      <c r="AKI73" s="65"/>
      <c r="AKJ73" s="65"/>
      <c r="AKK73" s="65"/>
      <c r="AKL73" s="65"/>
      <c r="AKM73" s="65"/>
      <c r="AKN73" s="65"/>
      <c r="AKO73" s="65"/>
      <c r="AKP73" s="65"/>
      <c r="AKQ73" s="65"/>
      <c r="AKR73" s="65"/>
      <c r="AKS73" s="65"/>
      <c r="AKT73" s="65"/>
      <c r="AKU73" s="65"/>
      <c r="AKV73" s="65"/>
      <c r="AKW73" s="65"/>
      <c r="AKX73" s="65"/>
      <c r="AKY73" s="65"/>
      <c r="AKZ73" s="65"/>
      <c r="ALA73" s="65"/>
      <c r="ALB73" s="65"/>
      <c r="ALC73" s="65"/>
      <c r="ALD73" s="65"/>
      <c r="ALE73" s="65"/>
      <c r="ALF73" s="65"/>
      <c r="ALG73" s="65"/>
      <c r="ALH73" s="65"/>
      <c r="ALI73" s="65"/>
      <c r="ALJ73" s="65"/>
      <c r="ALK73" s="65"/>
      <c r="ALL73" s="65"/>
      <c r="ALM73" s="65"/>
      <c r="ALN73" s="65"/>
      <c r="ALO73" s="65"/>
      <c r="ALP73" s="65"/>
      <c r="ALQ73" s="65"/>
      <c r="ALR73" s="65"/>
      <c r="ALS73" s="65"/>
      <c r="ALT73" s="65"/>
      <c r="ALU73" s="65"/>
      <c r="ALV73" s="65"/>
      <c r="ALW73" s="65"/>
      <c r="ALX73" s="65"/>
      <c r="ALY73" s="65"/>
      <c r="ALZ73" s="65"/>
      <c r="AMA73" s="65"/>
      <c r="AMB73" s="65"/>
      <c r="AMC73" s="65"/>
      <c r="AMD73" s="65"/>
      <c r="AME73" s="65"/>
      <c r="AMF73" s="65"/>
      <c r="AMG73" s="65"/>
      <c r="AMH73" s="65"/>
      <c r="AMI73" s="65"/>
      <c r="AMJ73" s="65"/>
      <c r="AMK73" s="65"/>
      <c r="AML73" s="65"/>
      <c r="AMM73" s="65"/>
      <c r="AMN73" s="65"/>
      <c r="AMO73" s="65"/>
      <c r="AMP73" s="65"/>
      <c r="AMQ73" s="65"/>
      <c r="AMR73" s="65"/>
      <c r="AMS73" s="65"/>
      <c r="AMT73" s="65"/>
      <c r="AMU73" s="65"/>
      <c r="AMV73" s="65"/>
      <c r="AMW73" s="65"/>
      <c r="AMX73" s="65"/>
      <c r="AMY73" s="65"/>
      <c r="AMZ73" s="65"/>
      <c r="ANA73" s="65"/>
      <c r="ANB73" s="65"/>
      <c r="ANC73" s="65"/>
      <c r="AND73" s="65"/>
      <c r="ANE73" s="65"/>
      <c r="ANF73" s="65"/>
      <c r="ANG73" s="65"/>
      <c r="ANH73" s="65"/>
      <c r="ANI73" s="65"/>
      <c r="ANJ73" s="65"/>
      <c r="ANK73" s="65"/>
      <c r="ANL73" s="65"/>
      <c r="ANM73" s="65"/>
      <c r="ANN73" s="65"/>
      <c r="ANO73" s="65"/>
      <c r="ANP73" s="65"/>
      <c r="ANQ73" s="65"/>
      <c r="ANR73" s="65"/>
      <c r="ANS73" s="65"/>
      <c r="ANT73" s="65"/>
      <c r="ANU73" s="65"/>
      <c r="ANV73" s="65"/>
      <c r="ANW73" s="65"/>
      <c r="ANX73" s="65"/>
      <c r="ANY73" s="65"/>
      <c r="ANZ73" s="65"/>
      <c r="AOA73" s="65"/>
      <c r="AOB73" s="65"/>
      <c r="AOC73" s="65"/>
      <c r="AOD73" s="65"/>
      <c r="AOE73" s="65"/>
      <c r="AOF73" s="65"/>
      <c r="AOG73" s="65"/>
      <c r="AOH73" s="65"/>
      <c r="AOI73" s="65"/>
      <c r="AOJ73" s="65"/>
      <c r="AOK73" s="65"/>
      <c r="AOL73" s="65"/>
      <c r="AOM73" s="65"/>
      <c r="AON73" s="65"/>
      <c r="AOO73" s="65"/>
      <c r="AOP73" s="65"/>
      <c r="AOQ73" s="65"/>
      <c r="AOR73" s="65"/>
      <c r="AOS73" s="65"/>
      <c r="AOT73" s="65"/>
      <c r="AOU73" s="65"/>
      <c r="AOV73" s="65"/>
      <c r="AOW73" s="65"/>
      <c r="AOX73" s="65"/>
      <c r="AOY73" s="65"/>
      <c r="AOZ73" s="65"/>
      <c r="APA73" s="65"/>
      <c r="APB73" s="65"/>
      <c r="APC73" s="65"/>
      <c r="APD73" s="65"/>
      <c r="APE73" s="65"/>
      <c r="APF73" s="65"/>
      <c r="APG73" s="65"/>
      <c r="APH73" s="65"/>
      <c r="API73" s="65"/>
      <c r="APJ73" s="65"/>
      <c r="APK73" s="65"/>
      <c r="APL73" s="65"/>
      <c r="APM73" s="65"/>
      <c r="APN73" s="65"/>
      <c r="APO73" s="65"/>
      <c r="APP73" s="65"/>
      <c r="APQ73" s="65"/>
      <c r="APR73" s="65"/>
      <c r="APS73" s="65"/>
      <c r="APT73" s="65"/>
      <c r="APU73" s="65"/>
      <c r="APV73" s="65"/>
      <c r="APW73" s="65"/>
      <c r="APX73" s="65"/>
      <c r="APY73" s="65"/>
    </row>
    <row r="74" spans="1:1117" s="44" customFormat="1" ht="15" customHeight="1" x14ac:dyDescent="0.2">
      <c r="A74" s="832" t="s">
        <v>831</v>
      </c>
      <c r="B74" s="831">
        <f>(H98+I98+J98+K98)/1024</f>
        <v>2313.0587907771342</v>
      </c>
      <c r="C74" s="831">
        <f t="shared" si="13"/>
        <v>4765.1611050831152</v>
      </c>
      <c r="D74" s="831">
        <f t="shared" si="13"/>
        <v>204.15549725133349</v>
      </c>
      <c r="E74" s="831">
        <f>(D98+E98+F98)/1024</f>
        <v>5034.0588623252679</v>
      </c>
      <c r="F74" s="831">
        <f>G98/1024</f>
        <v>12.591962663170269</v>
      </c>
      <c r="G74" s="831">
        <f>(L98+M98+N98+O98+P98)/1024</f>
        <v>4591.9783496847385</v>
      </c>
      <c r="H74" s="831">
        <f>Q98/1024</f>
        <v>3807.4714743847521</v>
      </c>
      <c r="I74" s="831">
        <f>(R98+S98+T98)/1024</f>
        <v>542.40039763831942</v>
      </c>
      <c r="J74" s="831">
        <f t="shared" si="15"/>
        <v>1277.2397893217526</v>
      </c>
      <c r="K74" s="831">
        <f t="shared" si="15"/>
        <v>369.99535867868644</v>
      </c>
      <c r="L74" s="831">
        <f t="shared" si="14"/>
        <v>575.22878332717403</v>
      </c>
      <c r="M74" s="831">
        <f t="shared" si="14"/>
        <v>8.5406350103512469</v>
      </c>
      <c r="N74" s="831">
        <f t="shared" si="12"/>
        <v>23501.881006145795</v>
      </c>
      <c r="O74" s="831">
        <v>874.06199730241701</v>
      </c>
      <c r="P74"/>
      <c r="Q74"/>
      <c r="R74"/>
      <c r="S74"/>
      <c r="T74"/>
      <c r="U74"/>
      <c r="V74"/>
      <c r="W74"/>
      <c r="X74"/>
      <c r="Y74"/>
      <c r="Z74" s="114"/>
      <c r="AA74" s="114"/>
      <c r="AB74" s="114"/>
      <c r="AC74" s="114"/>
      <c r="AD74" s="114"/>
      <c r="AE74" s="114"/>
      <c r="AF74" s="114"/>
      <c r="AG74" s="114"/>
      <c r="AH74" s="114"/>
      <c r="AI74" s="114"/>
      <c r="AJ74" s="114"/>
      <c r="AK74" s="114"/>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c r="IS74" s="65"/>
      <c r="IT74" s="65"/>
      <c r="IU74" s="65"/>
      <c r="IV74" s="65"/>
      <c r="IW74" s="65"/>
      <c r="IX74" s="65"/>
      <c r="IY74" s="65"/>
      <c r="IZ74" s="65"/>
      <c r="JA74" s="65"/>
      <c r="JB74" s="65"/>
      <c r="JC74" s="65"/>
      <c r="JD74" s="65"/>
      <c r="JE74" s="65"/>
      <c r="JF74" s="65"/>
      <c r="JG74" s="65"/>
      <c r="JH74" s="65"/>
      <c r="JI74" s="65"/>
      <c r="JJ74" s="65"/>
      <c r="JK74" s="65"/>
      <c r="JL74" s="65"/>
      <c r="JM74" s="65"/>
      <c r="JN74" s="65"/>
      <c r="JO74" s="65"/>
      <c r="JP74" s="65"/>
      <c r="JQ74" s="65"/>
      <c r="JR74" s="65"/>
      <c r="JS74" s="65"/>
      <c r="JT74" s="65"/>
      <c r="JU74" s="65"/>
      <c r="JV74" s="65"/>
      <c r="JW74" s="65"/>
      <c r="JX74" s="65"/>
      <c r="JY74" s="65"/>
      <c r="JZ74" s="65"/>
      <c r="KA74" s="65"/>
      <c r="KB74" s="65"/>
      <c r="KC74" s="65"/>
      <c r="KD74" s="65"/>
      <c r="KE74" s="65"/>
      <c r="KF74" s="65"/>
      <c r="KG74" s="65"/>
      <c r="KH74" s="65"/>
      <c r="KI74" s="65"/>
      <c r="KJ74" s="65"/>
      <c r="KK74" s="65"/>
      <c r="KL74" s="65"/>
      <c r="KM74" s="65"/>
      <c r="KN74" s="65"/>
      <c r="KO74" s="65"/>
      <c r="KP74" s="65"/>
      <c r="KQ74" s="65"/>
      <c r="KR74" s="65"/>
      <c r="KS74" s="65"/>
      <c r="KT74" s="65"/>
      <c r="KU74" s="65"/>
      <c r="KV74" s="65"/>
      <c r="KW74" s="65"/>
      <c r="KX74" s="65"/>
      <c r="KY74" s="65"/>
      <c r="KZ74" s="65"/>
      <c r="LA74" s="65"/>
      <c r="LB74" s="65"/>
      <c r="LC74" s="65"/>
      <c r="LD74" s="65"/>
      <c r="LE74" s="65"/>
      <c r="LF74" s="65"/>
      <c r="LG74" s="65"/>
      <c r="LH74" s="65"/>
      <c r="LI74" s="65"/>
      <c r="LJ74" s="65"/>
      <c r="LK74" s="65"/>
      <c r="LL74" s="65"/>
      <c r="LM74" s="65"/>
      <c r="LN74" s="65"/>
      <c r="LO74" s="65"/>
      <c r="LP74" s="65"/>
      <c r="LQ74" s="65"/>
      <c r="LR74" s="65"/>
      <c r="LS74" s="65"/>
      <c r="LT74" s="65"/>
      <c r="LU74" s="65"/>
      <c r="LV74" s="65"/>
      <c r="LW74" s="65"/>
      <c r="LX74" s="65"/>
      <c r="LY74" s="65"/>
      <c r="LZ74" s="65"/>
      <c r="MA74" s="65"/>
      <c r="MB74" s="65"/>
      <c r="MC74" s="65"/>
      <c r="MD74" s="65"/>
      <c r="ME74" s="65"/>
      <c r="MF74" s="65"/>
      <c r="MG74" s="65"/>
      <c r="MH74" s="65"/>
      <c r="MI74" s="65"/>
      <c r="MJ74" s="65"/>
      <c r="MK74" s="65"/>
      <c r="ML74" s="65"/>
      <c r="MM74" s="65"/>
      <c r="MN74" s="65"/>
      <c r="MO74" s="65"/>
      <c r="MP74" s="65"/>
      <c r="MQ74" s="65"/>
      <c r="MR74" s="65"/>
      <c r="MS74" s="65"/>
      <c r="MT74" s="65"/>
      <c r="MU74" s="65"/>
      <c r="MV74" s="65"/>
      <c r="MW74" s="65"/>
      <c r="MX74" s="65"/>
      <c r="MY74" s="65"/>
      <c r="MZ74" s="65"/>
      <c r="NA74" s="65"/>
      <c r="NB74" s="65"/>
      <c r="NC74" s="65"/>
      <c r="ND74" s="65"/>
      <c r="NE74" s="65"/>
      <c r="NF74" s="65"/>
      <c r="NG74" s="65"/>
      <c r="NH74" s="65"/>
      <c r="NI74" s="65"/>
      <c r="NJ74" s="65"/>
      <c r="NK74" s="65"/>
      <c r="NL74" s="65"/>
      <c r="NM74" s="65"/>
      <c r="NN74" s="65"/>
      <c r="NO74" s="65"/>
      <c r="NP74" s="65"/>
      <c r="NQ74" s="65"/>
      <c r="NR74" s="65"/>
      <c r="NS74" s="65"/>
      <c r="NT74" s="65"/>
      <c r="NU74" s="65"/>
      <c r="NV74" s="65"/>
      <c r="NW74" s="65"/>
      <c r="NX74" s="65"/>
      <c r="NY74" s="65"/>
      <c r="NZ74" s="65"/>
      <c r="OA74" s="65"/>
      <c r="OB74" s="65"/>
      <c r="OC74" s="65"/>
      <c r="OD74" s="65"/>
      <c r="OE74" s="65"/>
      <c r="OF74" s="65"/>
      <c r="OG74" s="65"/>
      <c r="OH74" s="65"/>
      <c r="OI74" s="65"/>
      <c r="OJ74" s="65"/>
      <c r="OK74" s="65"/>
      <c r="OL74" s="65"/>
      <c r="OM74" s="65"/>
      <c r="ON74" s="65"/>
      <c r="OO74" s="65"/>
      <c r="OP74" s="65"/>
      <c r="OQ74" s="65"/>
      <c r="OR74" s="65"/>
      <c r="OS74" s="65"/>
      <c r="OT74" s="65"/>
      <c r="OU74" s="65"/>
      <c r="OV74" s="65"/>
      <c r="OW74" s="65"/>
      <c r="OX74" s="65"/>
      <c r="OY74" s="65"/>
      <c r="OZ74" s="65"/>
      <c r="PA74" s="65"/>
      <c r="PB74" s="65"/>
      <c r="PC74" s="65"/>
      <c r="PD74" s="65"/>
      <c r="PE74" s="65"/>
      <c r="PF74" s="65"/>
      <c r="PG74" s="65"/>
      <c r="PH74" s="65"/>
      <c r="PI74" s="65"/>
      <c r="PJ74" s="65"/>
      <c r="PK74" s="65"/>
      <c r="PL74" s="65"/>
      <c r="PM74" s="65"/>
      <c r="PN74" s="65"/>
      <c r="PO74" s="65"/>
      <c r="PP74" s="65"/>
      <c r="PQ74" s="65"/>
      <c r="PR74" s="65"/>
      <c r="PS74" s="65"/>
      <c r="PT74" s="65"/>
      <c r="PU74" s="65"/>
      <c r="PV74" s="65"/>
      <c r="PW74" s="65"/>
      <c r="PX74" s="65"/>
      <c r="PY74" s="65"/>
      <c r="PZ74" s="65"/>
      <c r="QA74" s="65"/>
      <c r="QB74" s="65"/>
      <c r="QC74" s="65"/>
      <c r="QD74" s="65"/>
      <c r="QE74" s="65"/>
      <c r="QF74" s="65"/>
      <c r="QG74" s="65"/>
      <c r="QH74" s="65"/>
      <c r="QI74" s="65"/>
      <c r="QJ74" s="65"/>
      <c r="QK74" s="65"/>
      <c r="QL74" s="65"/>
      <c r="QM74" s="65"/>
      <c r="QN74" s="65"/>
      <c r="QO74" s="65"/>
      <c r="QP74" s="65"/>
      <c r="QQ74" s="65"/>
      <c r="QR74" s="65"/>
      <c r="QS74" s="65"/>
      <c r="QT74" s="65"/>
      <c r="QU74" s="65"/>
      <c r="QV74" s="65"/>
      <c r="QW74" s="65"/>
      <c r="QX74" s="65"/>
      <c r="QY74" s="65"/>
      <c r="QZ74" s="65"/>
      <c r="RA74" s="65"/>
      <c r="RB74" s="65"/>
      <c r="RC74" s="65"/>
      <c r="RD74" s="65"/>
      <c r="RE74" s="65"/>
      <c r="RF74" s="65"/>
      <c r="RG74" s="65"/>
      <c r="RH74" s="65"/>
      <c r="RI74" s="65"/>
      <c r="RJ74" s="65"/>
      <c r="RK74" s="65"/>
      <c r="RL74" s="65"/>
      <c r="RM74" s="65"/>
      <c r="RN74" s="65"/>
      <c r="RO74" s="65"/>
      <c r="RP74" s="65"/>
      <c r="RQ74" s="65"/>
      <c r="RR74" s="65"/>
      <c r="RS74" s="65"/>
      <c r="RT74" s="65"/>
      <c r="RU74" s="65"/>
      <c r="RV74" s="65"/>
      <c r="RW74" s="65"/>
      <c r="RX74" s="65"/>
      <c r="RY74" s="65"/>
      <c r="RZ74" s="65"/>
      <c r="SA74" s="65"/>
      <c r="SB74" s="65"/>
      <c r="SC74" s="65"/>
      <c r="SD74" s="65"/>
      <c r="SE74" s="65"/>
      <c r="SF74" s="65"/>
      <c r="SG74" s="65"/>
      <c r="SH74" s="65"/>
      <c r="SI74" s="65"/>
      <c r="SJ74" s="65"/>
      <c r="SK74" s="65"/>
      <c r="SL74" s="65"/>
      <c r="SM74" s="65"/>
      <c r="SN74" s="65"/>
      <c r="SO74" s="65"/>
      <c r="SP74" s="65"/>
      <c r="SQ74" s="65"/>
      <c r="SR74" s="65"/>
      <c r="SS74" s="65"/>
      <c r="ST74" s="65"/>
      <c r="SU74" s="65"/>
      <c r="SV74" s="65"/>
      <c r="SW74" s="65"/>
      <c r="SX74" s="65"/>
      <c r="SY74" s="65"/>
      <c r="SZ74" s="65"/>
      <c r="TA74" s="65"/>
      <c r="TB74" s="65"/>
      <c r="TC74" s="65"/>
      <c r="TD74" s="65"/>
      <c r="TE74" s="65"/>
      <c r="TF74" s="65"/>
      <c r="TG74" s="65"/>
      <c r="TH74" s="65"/>
      <c r="TI74" s="65"/>
      <c r="TJ74" s="65"/>
      <c r="TK74" s="65"/>
      <c r="TL74" s="65"/>
      <c r="TM74" s="65"/>
      <c r="TN74" s="65"/>
      <c r="TO74" s="65"/>
      <c r="TP74" s="65"/>
      <c r="TQ74" s="65"/>
      <c r="TR74" s="65"/>
      <c r="TS74" s="65"/>
      <c r="TT74" s="65"/>
      <c r="TU74" s="65"/>
      <c r="TV74" s="65"/>
      <c r="TW74" s="65"/>
      <c r="TX74" s="65"/>
      <c r="TY74" s="65"/>
      <c r="TZ74" s="65"/>
      <c r="UA74" s="65"/>
      <c r="UB74" s="65"/>
      <c r="UC74" s="65"/>
      <c r="UD74" s="65"/>
      <c r="UE74" s="65"/>
      <c r="UF74" s="65"/>
      <c r="UG74" s="65"/>
      <c r="UH74" s="65"/>
      <c r="UI74" s="65"/>
      <c r="UJ74" s="65"/>
      <c r="UK74" s="65"/>
      <c r="UL74" s="65"/>
      <c r="UM74" s="65"/>
      <c r="UN74" s="65"/>
      <c r="UO74" s="65"/>
      <c r="UP74" s="65"/>
      <c r="UQ74" s="65"/>
      <c r="UR74" s="65"/>
      <c r="US74" s="65"/>
      <c r="UT74" s="65"/>
      <c r="UU74" s="65"/>
      <c r="UV74" s="65"/>
      <c r="UW74" s="65"/>
      <c r="UX74" s="65"/>
      <c r="UY74" s="65"/>
      <c r="UZ74" s="65"/>
      <c r="VA74" s="65"/>
      <c r="VB74" s="65"/>
      <c r="VC74" s="65"/>
      <c r="VD74" s="65"/>
      <c r="VE74" s="65"/>
      <c r="VF74" s="65"/>
      <c r="VG74" s="65"/>
      <c r="VH74" s="65"/>
      <c r="VI74" s="65"/>
      <c r="VJ74" s="65"/>
      <c r="VK74" s="65"/>
      <c r="VL74" s="65"/>
      <c r="VM74" s="65"/>
      <c r="VN74" s="65"/>
      <c r="VO74" s="65"/>
      <c r="VP74" s="65"/>
      <c r="VQ74" s="65"/>
      <c r="VR74" s="65"/>
      <c r="VS74" s="65"/>
      <c r="VT74" s="65"/>
      <c r="VU74" s="65"/>
      <c r="VV74" s="65"/>
      <c r="VW74" s="65"/>
      <c r="VX74" s="65"/>
      <c r="VY74" s="65"/>
      <c r="VZ74" s="65"/>
      <c r="WA74" s="65"/>
      <c r="WB74" s="65"/>
      <c r="WC74" s="65"/>
      <c r="WD74" s="65"/>
      <c r="WE74" s="65"/>
      <c r="WF74" s="65"/>
      <c r="WG74" s="65"/>
      <c r="WH74" s="65"/>
      <c r="WI74" s="65"/>
      <c r="WJ74" s="65"/>
      <c r="WK74" s="65"/>
      <c r="WL74" s="65"/>
      <c r="WM74" s="65"/>
      <c r="WN74" s="65"/>
      <c r="WO74" s="65"/>
      <c r="WP74" s="65"/>
      <c r="WQ74" s="65"/>
      <c r="WR74" s="65"/>
      <c r="WS74" s="65"/>
      <c r="WT74" s="65"/>
      <c r="WU74" s="65"/>
      <c r="WV74" s="65"/>
      <c r="WW74" s="65"/>
      <c r="WX74" s="65"/>
      <c r="WY74" s="65"/>
      <c r="WZ74" s="65"/>
      <c r="XA74" s="65"/>
      <c r="XB74" s="65"/>
      <c r="XC74" s="65"/>
      <c r="XD74" s="65"/>
      <c r="XE74" s="65"/>
      <c r="XF74" s="65"/>
      <c r="XG74" s="65"/>
      <c r="XH74" s="65"/>
      <c r="XI74" s="65"/>
      <c r="XJ74" s="65"/>
      <c r="XK74" s="65"/>
      <c r="XL74" s="65"/>
      <c r="XM74" s="65"/>
      <c r="XN74" s="65"/>
      <c r="XO74" s="65"/>
      <c r="XP74" s="65"/>
      <c r="XQ74" s="65"/>
      <c r="XR74" s="65"/>
      <c r="XS74" s="65"/>
      <c r="XT74" s="65"/>
      <c r="XU74" s="65"/>
      <c r="XV74" s="65"/>
      <c r="XW74" s="65"/>
      <c r="XX74" s="65"/>
      <c r="XY74" s="65"/>
      <c r="XZ74" s="65"/>
      <c r="YA74" s="65"/>
      <c r="YB74" s="65"/>
      <c r="YC74" s="65"/>
      <c r="YD74" s="65"/>
      <c r="YE74" s="65"/>
      <c r="YF74" s="65"/>
      <c r="YG74" s="65"/>
      <c r="YH74" s="65"/>
      <c r="YI74" s="65"/>
      <c r="YJ74" s="65"/>
      <c r="YK74" s="65"/>
      <c r="YL74" s="65"/>
      <c r="YM74" s="65"/>
      <c r="YN74" s="65"/>
      <c r="YO74" s="65"/>
      <c r="YP74" s="65"/>
      <c r="YQ74" s="65"/>
      <c r="YR74" s="65"/>
      <c r="YS74" s="65"/>
      <c r="YT74" s="65"/>
      <c r="YU74" s="65"/>
      <c r="YV74" s="65"/>
      <c r="YW74" s="65"/>
      <c r="YX74" s="65"/>
      <c r="YY74" s="65"/>
      <c r="YZ74" s="65"/>
      <c r="ZA74" s="65"/>
      <c r="ZB74" s="65"/>
      <c r="ZC74" s="65"/>
      <c r="ZD74" s="65"/>
      <c r="ZE74" s="65"/>
      <c r="ZF74" s="65"/>
      <c r="ZG74" s="65"/>
      <c r="ZH74" s="65"/>
      <c r="ZI74" s="65"/>
      <c r="ZJ74" s="65"/>
      <c r="ZK74" s="65"/>
      <c r="ZL74" s="65"/>
      <c r="ZM74" s="65"/>
      <c r="ZN74" s="65"/>
      <c r="ZO74" s="65"/>
      <c r="ZP74" s="65"/>
      <c r="ZQ74" s="65"/>
      <c r="ZR74" s="65"/>
      <c r="ZS74" s="65"/>
      <c r="ZT74" s="65"/>
      <c r="ZU74" s="65"/>
      <c r="ZV74" s="65"/>
      <c r="ZW74" s="65"/>
      <c r="ZX74" s="65"/>
      <c r="ZY74" s="65"/>
      <c r="ZZ74" s="65"/>
      <c r="AAA74" s="65"/>
      <c r="AAB74" s="65"/>
      <c r="AAC74" s="65"/>
      <c r="AAD74" s="65"/>
      <c r="AAE74" s="65"/>
      <c r="AAF74" s="65"/>
      <c r="AAG74" s="65"/>
      <c r="AAH74" s="65"/>
      <c r="AAI74" s="65"/>
      <c r="AAJ74" s="65"/>
      <c r="AAK74" s="65"/>
      <c r="AAL74" s="65"/>
      <c r="AAM74" s="65"/>
      <c r="AAN74" s="65"/>
      <c r="AAO74" s="65"/>
      <c r="AAP74" s="65"/>
      <c r="AAQ74" s="65"/>
      <c r="AAR74" s="65"/>
      <c r="AAS74" s="65"/>
      <c r="AAT74" s="65"/>
      <c r="AAU74" s="65"/>
      <c r="AAV74" s="65"/>
      <c r="AAW74" s="65"/>
      <c r="AAX74" s="65"/>
      <c r="AAY74" s="65"/>
      <c r="AAZ74" s="65"/>
      <c r="ABA74" s="65"/>
      <c r="ABB74" s="65"/>
      <c r="ABC74" s="65"/>
      <c r="ABD74" s="65"/>
      <c r="ABE74" s="65"/>
      <c r="ABF74" s="65"/>
      <c r="ABG74" s="65"/>
      <c r="ABH74" s="65"/>
      <c r="ABI74" s="65"/>
      <c r="ABJ74" s="65"/>
      <c r="ABK74" s="65"/>
      <c r="ABL74" s="65"/>
      <c r="ABM74" s="65"/>
      <c r="ABN74" s="65"/>
      <c r="ABO74" s="65"/>
      <c r="ABP74" s="65"/>
      <c r="ABQ74" s="65"/>
      <c r="ABR74" s="65"/>
      <c r="ABS74" s="65"/>
      <c r="ABT74" s="65"/>
      <c r="ABU74" s="65"/>
      <c r="ABV74" s="65"/>
      <c r="ABW74" s="65"/>
      <c r="ABX74" s="65"/>
      <c r="ABY74" s="65"/>
      <c r="ABZ74" s="65"/>
      <c r="ACA74" s="65"/>
      <c r="ACB74" s="65"/>
      <c r="ACC74" s="65"/>
      <c r="ACD74" s="65"/>
      <c r="ACE74" s="65"/>
      <c r="ACF74" s="65"/>
      <c r="ACG74" s="65"/>
      <c r="ACH74" s="65"/>
      <c r="ACI74" s="65"/>
      <c r="ACJ74" s="65"/>
      <c r="ACK74" s="65"/>
      <c r="ACL74" s="65"/>
      <c r="ACM74" s="65"/>
      <c r="ACN74" s="65"/>
      <c r="ACO74" s="65"/>
      <c r="ACP74" s="65"/>
      <c r="ACQ74" s="65"/>
      <c r="ACR74" s="65"/>
      <c r="ACS74" s="65"/>
      <c r="ACT74" s="65"/>
      <c r="ACU74" s="65"/>
      <c r="ACV74" s="65"/>
      <c r="ACW74" s="65"/>
      <c r="ACX74" s="65"/>
      <c r="ACY74" s="65"/>
      <c r="ACZ74" s="65"/>
      <c r="ADA74" s="65"/>
      <c r="ADB74" s="65"/>
      <c r="ADC74" s="65"/>
      <c r="ADD74" s="65"/>
      <c r="ADE74" s="65"/>
      <c r="ADF74" s="65"/>
      <c r="ADG74" s="65"/>
      <c r="ADH74" s="65"/>
      <c r="ADI74" s="65"/>
      <c r="ADJ74" s="65"/>
      <c r="ADK74" s="65"/>
      <c r="ADL74" s="65"/>
      <c r="ADM74" s="65"/>
      <c r="ADN74" s="65"/>
      <c r="ADO74" s="65"/>
      <c r="ADP74" s="65"/>
      <c r="ADQ74" s="65"/>
      <c r="ADR74" s="65"/>
      <c r="ADS74" s="65"/>
      <c r="ADT74" s="65"/>
      <c r="ADU74" s="65"/>
      <c r="ADV74" s="65"/>
      <c r="ADW74" s="65"/>
      <c r="ADX74" s="65"/>
      <c r="ADY74" s="65"/>
      <c r="ADZ74" s="65"/>
      <c r="AEA74" s="65"/>
      <c r="AEB74" s="65"/>
      <c r="AEC74" s="65"/>
      <c r="AED74" s="65"/>
      <c r="AEE74" s="65"/>
      <c r="AEF74" s="65"/>
      <c r="AEG74" s="65"/>
      <c r="AEH74" s="65"/>
      <c r="AEI74" s="65"/>
      <c r="AEJ74" s="65"/>
      <c r="AEK74" s="65"/>
      <c r="AEL74" s="65"/>
      <c r="AEM74" s="65"/>
      <c r="AEN74" s="65"/>
      <c r="AEO74" s="65"/>
      <c r="AEP74" s="65"/>
      <c r="AEQ74" s="65"/>
      <c r="AER74" s="65"/>
      <c r="AES74" s="65"/>
      <c r="AET74" s="65"/>
      <c r="AEU74" s="65"/>
      <c r="AEV74" s="65"/>
      <c r="AEW74" s="65"/>
      <c r="AEX74" s="65"/>
      <c r="AEY74" s="65"/>
      <c r="AEZ74" s="65"/>
      <c r="AFA74" s="65"/>
      <c r="AFB74" s="65"/>
      <c r="AFC74" s="65"/>
      <c r="AFD74" s="65"/>
      <c r="AFE74" s="65"/>
      <c r="AFF74" s="65"/>
      <c r="AFG74" s="65"/>
      <c r="AFH74" s="65"/>
      <c r="AFI74" s="65"/>
      <c r="AFJ74" s="65"/>
      <c r="AFK74" s="65"/>
      <c r="AFL74" s="65"/>
      <c r="AFM74" s="65"/>
      <c r="AFN74" s="65"/>
      <c r="AFO74" s="65"/>
      <c r="AFP74" s="65"/>
      <c r="AFQ74" s="65"/>
      <c r="AFR74" s="65"/>
      <c r="AFS74" s="65"/>
      <c r="AFT74" s="65"/>
      <c r="AFU74" s="65"/>
      <c r="AFV74" s="65"/>
      <c r="AFW74" s="65"/>
      <c r="AFX74" s="65"/>
      <c r="AFY74" s="65"/>
      <c r="AFZ74" s="65"/>
      <c r="AGA74" s="65"/>
      <c r="AGB74" s="65"/>
      <c r="AGC74" s="65"/>
      <c r="AGD74" s="65"/>
      <c r="AGE74" s="65"/>
      <c r="AGF74" s="65"/>
      <c r="AGG74" s="65"/>
      <c r="AGH74" s="65"/>
      <c r="AGI74" s="65"/>
      <c r="AGJ74" s="65"/>
      <c r="AGK74" s="65"/>
      <c r="AGL74" s="65"/>
      <c r="AGM74" s="65"/>
      <c r="AGN74" s="65"/>
      <c r="AGO74" s="65"/>
      <c r="AGP74" s="65"/>
      <c r="AGQ74" s="65"/>
      <c r="AGR74" s="65"/>
      <c r="AGS74" s="65"/>
      <c r="AGT74" s="65"/>
      <c r="AGU74" s="65"/>
      <c r="AGV74" s="65"/>
      <c r="AGW74" s="65"/>
      <c r="AGX74" s="65"/>
      <c r="AGY74" s="65"/>
      <c r="AGZ74" s="65"/>
      <c r="AHA74" s="65"/>
      <c r="AHB74" s="65"/>
      <c r="AHC74" s="65"/>
      <c r="AHD74" s="65"/>
      <c r="AHE74" s="65"/>
      <c r="AHF74" s="65"/>
      <c r="AHG74" s="65"/>
      <c r="AHH74" s="65"/>
      <c r="AHI74" s="65"/>
      <c r="AHJ74" s="65"/>
      <c r="AHK74" s="65"/>
      <c r="AHL74" s="65"/>
      <c r="AHM74" s="65"/>
      <c r="AHN74" s="65"/>
      <c r="AHO74" s="65"/>
      <c r="AHP74" s="65"/>
      <c r="AHQ74" s="65"/>
      <c r="AHR74" s="65"/>
      <c r="AHS74" s="65"/>
      <c r="AHT74" s="65"/>
      <c r="AHU74" s="65"/>
      <c r="AHV74" s="65"/>
      <c r="AHW74" s="65"/>
      <c r="AHX74" s="65"/>
      <c r="AHY74" s="65"/>
      <c r="AHZ74" s="65"/>
      <c r="AIA74" s="65"/>
      <c r="AIB74" s="65"/>
      <c r="AIC74" s="65"/>
      <c r="AID74" s="65"/>
      <c r="AIE74" s="65"/>
      <c r="AIF74" s="65"/>
      <c r="AIG74" s="65"/>
      <c r="AIH74" s="65"/>
      <c r="AII74" s="65"/>
      <c r="AIJ74" s="65"/>
      <c r="AIK74" s="65"/>
      <c r="AIL74" s="65"/>
      <c r="AIM74" s="65"/>
      <c r="AIN74" s="65"/>
      <c r="AIO74" s="65"/>
      <c r="AIP74" s="65"/>
      <c r="AIQ74" s="65"/>
      <c r="AIR74" s="65"/>
      <c r="AIS74" s="65"/>
      <c r="AIT74" s="65"/>
      <c r="AIU74" s="65"/>
      <c r="AIV74" s="65"/>
      <c r="AIW74" s="65"/>
      <c r="AIX74" s="65"/>
      <c r="AIY74" s="65"/>
      <c r="AIZ74" s="65"/>
      <c r="AJA74" s="65"/>
      <c r="AJB74" s="65"/>
      <c r="AJC74" s="65"/>
      <c r="AJD74" s="65"/>
      <c r="AJE74" s="65"/>
      <c r="AJF74" s="65"/>
      <c r="AJG74" s="65"/>
      <c r="AJH74" s="65"/>
      <c r="AJI74" s="65"/>
      <c r="AJJ74" s="65"/>
      <c r="AJK74" s="65"/>
      <c r="AJL74" s="65"/>
      <c r="AJM74" s="65"/>
      <c r="AJN74" s="65"/>
      <c r="AJO74" s="65"/>
      <c r="AJP74" s="65"/>
      <c r="AJQ74" s="65"/>
      <c r="AJR74" s="65"/>
      <c r="AJS74" s="65"/>
      <c r="AJT74" s="65"/>
      <c r="AJU74" s="65"/>
      <c r="AJV74" s="65"/>
      <c r="AJW74" s="65"/>
      <c r="AJX74" s="65"/>
      <c r="AJY74" s="65"/>
      <c r="AJZ74" s="65"/>
      <c r="AKA74" s="65"/>
      <c r="AKB74" s="65"/>
      <c r="AKC74" s="65"/>
      <c r="AKD74" s="65"/>
      <c r="AKE74" s="65"/>
      <c r="AKF74" s="65"/>
      <c r="AKG74" s="65"/>
      <c r="AKH74" s="65"/>
      <c r="AKI74" s="65"/>
      <c r="AKJ74" s="65"/>
      <c r="AKK74" s="65"/>
      <c r="AKL74" s="65"/>
      <c r="AKM74" s="65"/>
      <c r="AKN74" s="65"/>
      <c r="AKO74" s="65"/>
      <c r="AKP74" s="65"/>
      <c r="AKQ74" s="65"/>
      <c r="AKR74" s="65"/>
      <c r="AKS74" s="65"/>
      <c r="AKT74" s="65"/>
      <c r="AKU74" s="65"/>
      <c r="AKV74" s="65"/>
      <c r="AKW74" s="65"/>
      <c r="AKX74" s="65"/>
      <c r="AKY74" s="65"/>
      <c r="AKZ74" s="65"/>
      <c r="ALA74" s="65"/>
      <c r="ALB74" s="65"/>
      <c r="ALC74" s="65"/>
      <c r="ALD74" s="65"/>
      <c r="ALE74" s="65"/>
      <c r="ALF74" s="65"/>
      <c r="ALG74" s="65"/>
      <c r="ALH74" s="65"/>
      <c r="ALI74" s="65"/>
      <c r="ALJ74" s="65"/>
      <c r="ALK74" s="65"/>
      <c r="ALL74" s="65"/>
      <c r="ALM74" s="65"/>
      <c r="ALN74" s="65"/>
      <c r="ALO74" s="65"/>
      <c r="ALP74" s="65"/>
      <c r="ALQ74" s="65"/>
      <c r="ALR74" s="65"/>
      <c r="ALS74" s="65"/>
      <c r="ALT74" s="65"/>
      <c r="ALU74" s="65"/>
      <c r="ALV74" s="65"/>
      <c r="ALW74" s="65"/>
      <c r="ALX74" s="65"/>
      <c r="ALY74" s="65"/>
      <c r="ALZ74" s="65"/>
      <c r="AMA74" s="65"/>
      <c r="AMB74" s="65"/>
      <c r="AMC74" s="65"/>
      <c r="AMD74" s="65"/>
      <c r="AME74" s="65"/>
      <c r="AMF74" s="65"/>
      <c r="AMG74" s="65"/>
      <c r="AMH74" s="65"/>
      <c r="AMI74" s="65"/>
      <c r="AMJ74" s="65"/>
      <c r="AMK74" s="65"/>
      <c r="AML74" s="65"/>
      <c r="AMM74" s="65"/>
      <c r="AMN74" s="65"/>
      <c r="AMO74" s="65"/>
      <c r="AMP74" s="65"/>
      <c r="AMQ74" s="65"/>
      <c r="AMR74" s="65"/>
      <c r="AMS74" s="65"/>
      <c r="AMT74" s="65"/>
      <c r="AMU74" s="65"/>
      <c r="AMV74" s="65"/>
      <c r="AMW74" s="65"/>
      <c r="AMX74" s="65"/>
      <c r="AMY74" s="65"/>
      <c r="AMZ74" s="65"/>
      <c r="ANA74" s="65"/>
      <c r="ANB74" s="65"/>
      <c r="ANC74" s="65"/>
      <c r="AND74" s="65"/>
      <c r="ANE74" s="65"/>
      <c r="ANF74" s="65"/>
      <c r="ANG74" s="65"/>
      <c r="ANH74" s="65"/>
      <c r="ANI74" s="65"/>
      <c r="ANJ74" s="65"/>
      <c r="ANK74" s="65"/>
      <c r="ANL74" s="65"/>
      <c r="ANM74" s="65"/>
      <c r="ANN74" s="65"/>
      <c r="ANO74" s="65"/>
      <c r="ANP74" s="65"/>
      <c r="ANQ74" s="65"/>
      <c r="ANR74" s="65"/>
      <c r="ANS74" s="65"/>
      <c r="ANT74" s="65"/>
      <c r="ANU74" s="65"/>
      <c r="ANV74" s="65"/>
      <c r="ANW74" s="65"/>
      <c r="ANX74" s="65"/>
      <c r="ANY74" s="65"/>
      <c r="ANZ74" s="65"/>
      <c r="AOA74" s="65"/>
      <c r="AOB74" s="65"/>
      <c r="AOC74" s="65"/>
      <c r="AOD74" s="65"/>
      <c r="AOE74" s="65"/>
      <c r="AOF74" s="65"/>
      <c r="AOG74" s="65"/>
      <c r="AOH74" s="65"/>
      <c r="AOI74" s="65"/>
      <c r="AOJ74" s="65"/>
      <c r="AOK74" s="65"/>
      <c r="AOL74" s="65"/>
      <c r="AOM74" s="65"/>
      <c r="AON74" s="65"/>
      <c r="AOO74" s="65"/>
      <c r="AOP74" s="65"/>
      <c r="AOQ74" s="65"/>
      <c r="AOR74" s="65"/>
      <c r="AOS74" s="65"/>
      <c r="AOT74" s="65"/>
      <c r="AOU74" s="65"/>
      <c r="AOV74" s="65"/>
      <c r="AOW74" s="65"/>
      <c r="AOX74" s="65"/>
      <c r="AOY74" s="65"/>
      <c r="AOZ74" s="65"/>
      <c r="APA74" s="65"/>
      <c r="APB74" s="65"/>
      <c r="APC74" s="65"/>
      <c r="APD74" s="65"/>
      <c r="APE74" s="65"/>
      <c r="APF74" s="65"/>
      <c r="APG74" s="65"/>
      <c r="APH74" s="65"/>
      <c r="API74" s="65"/>
      <c r="APJ74" s="65"/>
      <c r="APK74" s="65"/>
      <c r="APL74" s="65"/>
      <c r="APM74" s="65"/>
      <c r="APN74" s="65"/>
      <c r="APO74" s="65"/>
      <c r="APP74" s="65"/>
      <c r="APQ74" s="65"/>
      <c r="APR74" s="65"/>
      <c r="APS74" s="65"/>
      <c r="APT74" s="65"/>
      <c r="APU74" s="65"/>
      <c r="APV74" s="65"/>
      <c r="APW74" s="65"/>
      <c r="APX74" s="65"/>
      <c r="APY74" s="65"/>
    </row>
    <row r="75" spans="1:1117" s="44" customFormat="1" ht="15" customHeight="1" x14ac:dyDescent="0.2">
      <c r="A75" s="832" t="s">
        <v>897</v>
      </c>
      <c r="B75" s="831">
        <v>3142.6228653905268</v>
      </c>
      <c r="C75" s="831">
        <v>7046.9466499104692</v>
      </c>
      <c r="D75" s="831">
        <v>247.40886884517704</v>
      </c>
      <c r="E75" s="831">
        <v>5609.586306892762</v>
      </c>
      <c r="F75" s="831">
        <v>26.237466519949471</v>
      </c>
      <c r="G75" s="831">
        <v>7854.7410374871542</v>
      </c>
      <c r="H75" s="831">
        <v>9631.8542780975458</v>
      </c>
      <c r="I75" s="831">
        <v>741.94191730615671</v>
      </c>
      <c r="J75" s="831">
        <v>1419.2565291333219</v>
      </c>
      <c r="K75" s="831">
        <v>334.68256025501478</v>
      </c>
      <c r="L75" s="831">
        <v>608.16590161141198</v>
      </c>
      <c r="M75" s="831">
        <v>13.233766058233382</v>
      </c>
      <c r="N75" s="831">
        <f t="shared" si="12"/>
        <v>36676.67814750773</v>
      </c>
      <c r="O75" s="831">
        <v>842.38937777741194</v>
      </c>
      <c r="P75"/>
      <c r="Q75"/>
      <c r="R75"/>
      <c r="S75"/>
      <c r="T75"/>
      <c r="U75"/>
      <c r="V75"/>
      <c r="W75"/>
      <c r="X75"/>
      <c r="Y75"/>
      <c r="Z75" s="114"/>
      <c r="AA75" s="114"/>
      <c r="AB75" s="114"/>
      <c r="AC75" s="114"/>
      <c r="AD75" s="114"/>
      <c r="AE75" s="114"/>
      <c r="AF75" s="114"/>
      <c r="AG75" s="114"/>
      <c r="AH75" s="114"/>
      <c r="AI75" s="114"/>
      <c r="AJ75" s="114"/>
      <c r="AK75" s="114"/>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c r="IS75" s="65"/>
      <c r="IT75" s="65"/>
      <c r="IU75" s="65"/>
      <c r="IV75" s="65"/>
      <c r="IW75" s="65"/>
      <c r="IX75" s="65"/>
      <c r="IY75" s="65"/>
      <c r="IZ75" s="65"/>
      <c r="JA75" s="65"/>
      <c r="JB75" s="65"/>
      <c r="JC75" s="65"/>
      <c r="JD75" s="65"/>
      <c r="JE75" s="65"/>
      <c r="JF75" s="65"/>
      <c r="JG75" s="65"/>
      <c r="JH75" s="65"/>
      <c r="JI75" s="65"/>
      <c r="JJ75" s="65"/>
      <c r="JK75" s="65"/>
      <c r="JL75" s="65"/>
      <c r="JM75" s="65"/>
      <c r="JN75" s="65"/>
      <c r="JO75" s="65"/>
      <c r="JP75" s="65"/>
      <c r="JQ75" s="65"/>
      <c r="JR75" s="65"/>
      <c r="JS75" s="65"/>
      <c r="JT75" s="65"/>
      <c r="JU75" s="65"/>
      <c r="JV75" s="65"/>
      <c r="JW75" s="65"/>
      <c r="JX75" s="65"/>
      <c r="JY75" s="65"/>
      <c r="JZ75" s="65"/>
      <c r="KA75" s="65"/>
      <c r="KB75" s="65"/>
      <c r="KC75" s="65"/>
      <c r="KD75" s="65"/>
      <c r="KE75" s="65"/>
      <c r="KF75" s="65"/>
      <c r="KG75" s="65"/>
      <c r="KH75" s="65"/>
      <c r="KI75" s="65"/>
      <c r="KJ75" s="65"/>
      <c r="KK75" s="65"/>
      <c r="KL75" s="65"/>
      <c r="KM75" s="65"/>
      <c r="KN75" s="65"/>
      <c r="KO75" s="65"/>
      <c r="KP75" s="65"/>
      <c r="KQ75" s="65"/>
      <c r="KR75" s="65"/>
      <c r="KS75" s="65"/>
      <c r="KT75" s="65"/>
      <c r="KU75" s="65"/>
      <c r="KV75" s="65"/>
      <c r="KW75" s="65"/>
      <c r="KX75" s="65"/>
      <c r="KY75" s="65"/>
      <c r="KZ75" s="65"/>
      <c r="LA75" s="65"/>
      <c r="LB75" s="65"/>
      <c r="LC75" s="65"/>
      <c r="LD75" s="65"/>
      <c r="LE75" s="65"/>
      <c r="LF75" s="65"/>
      <c r="LG75" s="65"/>
      <c r="LH75" s="65"/>
      <c r="LI75" s="65"/>
      <c r="LJ75" s="65"/>
      <c r="LK75" s="65"/>
      <c r="LL75" s="65"/>
      <c r="LM75" s="65"/>
      <c r="LN75" s="65"/>
      <c r="LO75" s="65"/>
      <c r="LP75" s="65"/>
      <c r="LQ75" s="65"/>
      <c r="LR75" s="65"/>
      <c r="LS75" s="65"/>
      <c r="LT75" s="65"/>
      <c r="LU75" s="65"/>
      <c r="LV75" s="65"/>
      <c r="LW75" s="65"/>
      <c r="LX75" s="65"/>
      <c r="LY75" s="65"/>
      <c r="LZ75" s="65"/>
      <c r="MA75" s="65"/>
      <c r="MB75" s="65"/>
      <c r="MC75" s="65"/>
      <c r="MD75" s="65"/>
      <c r="ME75" s="65"/>
      <c r="MF75" s="65"/>
      <c r="MG75" s="65"/>
      <c r="MH75" s="65"/>
      <c r="MI75" s="65"/>
      <c r="MJ75" s="65"/>
      <c r="MK75" s="65"/>
      <c r="ML75" s="65"/>
      <c r="MM75" s="65"/>
      <c r="MN75" s="65"/>
      <c r="MO75" s="65"/>
      <c r="MP75" s="65"/>
      <c r="MQ75" s="65"/>
      <c r="MR75" s="65"/>
      <c r="MS75" s="65"/>
      <c r="MT75" s="65"/>
      <c r="MU75" s="65"/>
      <c r="MV75" s="65"/>
      <c r="MW75" s="65"/>
      <c r="MX75" s="65"/>
      <c r="MY75" s="65"/>
      <c r="MZ75" s="65"/>
      <c r="NA75" s="65"/>
      <c r="NB75" s="65"/>
      <c r="NC75" s="65"/>
      <c r="ND75" s="65"/>
      <c r="NE75" s="65"/>
      <c r="NF75" s="65"/>
      <c r="NG75" s="65"/>
      <c r="NH75" s="65"/>
      <c r="NI75" s="65"/>
      <c r="NJ75" s="65"/>
      <c r="NK75" s="65"/>
      <c r="NL75" s="65"/>
      <c r="NM75" s="65"/>
      <c r="NN75" s="65"/>
      <c r="NO75" s="65"/>
      <c r="NP75" s="65"/>
      <c r="NQ75" s="65"/>
      <c r="NR75" s="65"/>
      <c r="NS75" s="65"/>
      <c r="NT75" s="65"/>
      <c r="NU75" s="65"/>
      <c r="NV75" s="65"/>
      <c r="NW75" s="65"/>
      <c r="NX75" s="65"/>
      <c r="NY75" s="65"/>
      <c r="NZ75" s="65"/>
      <c r="OA75" s="65"/>
      <c r="OB75" s="65"/>
      <c r="OC75" s="65"/>
      <c r="OD75" s="65"/>
      <c r="OE75" s="65"/>
      <c r="OF75" s="65"/>
      <c r="OG75" s="65"/>
      <c r="OH75" s="65"/>
      <c r="OI75" s="65"/>
      <c r="OJ75" s="65"/>
      <c r="OK75" s="65"/>
      <c r="OL75" s="65"/>
      <c r="OM75" s="65"/>
      <c r="ON75" s="65"/>
      <c r="OO75" s="65"/>
      <c r="OP75" s="65"/>
      <c r="OQ75" s="65"/>
      <c r="OR75" s="65"/>
      <c r="OS75" s="65"/>
      <c r="OT75" s="65"/>
      <c r="OU75" s="65"/>
      <c r="OV75" s="65"/>
      <c r="OW75" s="65"/>
      <c r="OX75" s="65"/>
      <c r="OY75" s="65"/>
      <c r="OZ75" s="65"/>
      <c r="PA75" s="65"/>
      <c r="PB75" s="65"/>
      <c r="PC75" s="65"/>
      <c r="PD75" s="65"/>
      <c r="PE75" s="65"/>
      <c r="PF75" s="65"/>
      <c r="PG75" s="65"/>
      <c r="PH75" s="65"/>
      <c r="PI75" s="65"/>
      <c r="PJ75" s="65"/>
      <c r="PK75" s="65"/>
      <c r="PL75" s="65"/>
      <c r="PM75" s="65"/>
      <c r="PN75" s="65"/>
      <c r="PO75" s="65"/>
      <c r="PP75" s="65"/>
      <c r="PQ75" s="65"/>
      <c r="PR75" s="65"/>
      <c r="PS75" s="65"/>
      <c r="PT75" s="65"/>
      <c r="PU75" s="65"/>
      <c r="PV75" s="65"/>
      <c r="PW75" s="65"/>
      <c r="PX75" s="65"/>
      <c r="PY75" s="65"/>
      <c r="PZ75" s="65"/>
      <c r="QA75" s="65"/>
      <c r="QB75" s="65"/>
      <c r="QC75" s="65"/>
      <c r="QD75" s="65"/>
      <c r="QE75" s="65"/>
      <c r="QF75" s="65"/>
      <c r="QG75" s="65"/>
      <c r="QH75" s="65"/>
      <c r="QI75" s="65"/>
      <c r="QJ75" s="65"/>
      <c r="QK75" s="65"/>
      <c r="QL75" s="65"/>
      <c r="QM75" s="65"/>
      <c r="QN75" s="65"/>
      <c r="QO75" s="65"/>
      <c r="QP75" s="65"/>
      <c r="QQ75" s="65"/>
      <c r="QR75" s="65"/>
      <c r="QS75" s="65"/>
      <c r="QT75" s="65"/>
      <c r="QU75" s="65"/>
      <c r="QV75" s="65"/>
      <c r="QW75" s="65"/>
      <c r="QX75" s="65"/>
      <c r="QY75" s="65"/>
      <c r="QZ75" s="65"/>
      <c r="RA75" s="65"/>
      <c r="RB75" s="65"/>
      <c r="RC75" s="65"/>
      <c r="RD75" s="65"/>
      <c r="RE75" s="65"/>
      <c r="RF75" s="65"/>
      <c r="RG75" s="65"/>
      <c r="RH75" s="65"/>
      <c r="RI75" s="65"/>
      <c r="RJ75" s="65"/>
      <c r="RK75" s="65"/>
      <c r="RL75" s="65"/>
      <c r="RM75" s="65"/>
      <c r="RN75" s="65"/>
      <c r="RO75" s="65"/>
      <c r="RP75" s="65"/>
      <c r="RQ75" s="65"/>
      <c r="RR75" s="65"/>
      <c r="RS75" s="65"/>
      <c r="RT75" s="65"/>
      <c r="RU75" s="65"/>
      <c r="RV75" s="65"/>
      <c r="RW75" s="65"/>
      <c r="RX75" s="65"/>
      <c r="RY75" s="65"/>
      <c r="RZ75" s="65"/>
      <c r="SA75" s="65"/>
      <c r="SB75" s="65"/>
      <c r="SC75" s="65"/>
      <c r="SD75" s="65"/>
      <c r="SE75" s="65"/>
      <c r="SF75" s="65"/>
      <c r="SG75" s="65"/>
      <c r="SH75" s="65"/>
      <c r="SI75" s="65"/>
      <c r="SJ75" s="65"/>
      <c r="SK75" s="65"/>
      <c r="SL75" s="65"/>
      <c r="SM75" s="65"/>
      <c r="SN75" s="65"/>
      <c r="SO75" s="65"/>
      <c r="SP75" s="65"/>
      <c r="SQ75" s="65"/>
      <c r="SR75" s="65"/>
      <c r="SS75" s="65"/>
      <c r="ST75" s="65"/>
      <c r="SU75" s="65"/>
      <c r="SV75" s="65"/>
      <c r="SW75" s="65"/>
      <c r="SX75" s="65"/>
      <c r="SY75" s="65"/>
      <c r="SZ75" s="65"/>
      <c r="TA75" s="65"/>
      <c r="TB75" s="65"/>
      <c r="TC75" s="65"/>
      <c r="TD75" s="65"/>
      <c r="TE75" s="65"/>
      <c r="TF75" s="65"/>
      <c r="TG75" s="65"/>
      <c r="TH75" s="65"/>
      <c r="TI75" s="65"/>
      <c r="TJ75" s="65"/>
      <c r="TK75" s="65"/>
      <c r="TL75" s="65"/>
      <c r="TM75" s="65"/>
      <c r="TN75" s="65"/>
      <c r="TO75" s="65"/>
      <c r="TP75" s="65"/>
      <c r="TQ75" s="65"/>
      <c r="TR75" s="65"/>
      <c r="TS75" s="65"/>
      <c r="TT75" s="65"/>
      <c r="TU75" s="65"/>
      <c r="TV75" s="65"/>
      <c r="TW75" s="65"/>
      <c r="TX75" s="65"/>
      <c r="TY75" s="65"/>
      <c r="TZ75" s="65"/>
      <c r="UA75" s="65"/>
      <c r="UB75" s="65"/>
      <c r="UC75" s="65"/>
      <c r="UD75" s="65"/>
      <c r="UE75" s="65"/>
      <c r="UF75" s="65"/>
      <c r="UG75" s="65"/>
      <c r="UH75" s="65"/>
      <c r="UI75" s="65"/>
      <c r="UJ75" s="65"/>
      <c r="UK75" s="65"/>
      <c r="UL75" s="65"/>
      <c r="UM75" s="65"/>
      <c r="UN75" s="65"/>
      <c r="UO75" s="65"/>
      <c r="UP75" s="65"/>
      <c r="UQ75" s="65"/>
      <c r="UR75" s="65"/>
      <c r="US75" s="65"/>
      <c r="UT75" s="65"/>
      <c r="UU75" s="65"/>
      <c r="UV75" s="65"/>
      <c r="UW75" s="65"/>
      <c r="UX75" s="65"/>
      <c r="UY75" s="65"/>
      <c r="UZ75" s="65"/>
      <c r="VA75" s="65"/>
      <c r="VB75" s="65"/>
      <c r="VC75" s="65"/>
      <c r="VD75" s="65"/>
      <c r="VE75" s="65"/>
      <c r="VF75" s="65"/>
      <c r="VG75" s="65"/>
      <c r="VH75" s="65"/>
      <c r="VI75" s="65"/>
      <c r="VJ75" s="65"/>
      <c r="VK75" s="65"/>
      <c r="VL75" s="65"/>
      <c r="VM75" s="65"/>
      <c r="VN75" s="65"/>
      <c r="VO75" s="65"/>
      <c r="VP75" s="65"/>
      <c r="VQ75" s="65"/>
      <c r="VR75" s="65"/>
      <c r="VS75" s="65"/>
      <c r="VT75" s="65"/>
      <c r="VU75" s="65"/>
      <c r="VV75" s="65"/>
      <c r="VW75" s="65"/>
      <c r="VX75" s="65"/>
      <c r="VY75" s="65"/>
      <c r="VZ75" s="65"/>
      <c r="WA75" s="65"/>
      <c r="WB75" s="65"/>
      <c r="WC75" s="65"/>
      <c r="WD75" s="65"/>
      <c r="WE75" s="65"/>
      <c r="WF75" s="65"/>
      <c r="WG75" s="65"/>
      <c r="WH75" s="65"/>
      <c r="WI75" s="65"/>
      <c r="WJ75" s="65"/>
      <c r="WK75" s="65"/>
      <c r="WL75" s="65"/>
      <c r="WM75" s="65"/>
      <c r="WN75" s="65"/>
      <c r="WO75" s="65"/>
      <c r="WP75" s="65"/>
      <c r="WQ75" s="65"/>
      <c r="WR75" s="65"/>
      <c r="WS75" s="65"/>
      <c r="WT75" s="65"/>
      <c r="WU75" s="65"/>
      <c r="WV75" s="65"/>
      <c r="WW75" s="65"/>
      <c r="WX75" s="65"/>
      <c r="WY75" s="65"/>
      <c r="WZ75" s="65"/>
      <c r="XA75" s="65"/>
      <c r="XB75" s="65"/>
      <c r="XC75" s="65"/>
      <c r="XD75" s="65"/>
      <c r="XE75" s="65"/>
      <c r="XF75" s="65"/>
      <c r="XG75" s="65"/>
      <c r="XH75" s="65"/>
      <c r="XI75" s="65"/>
      <c r="XJ75" s="65"/>
      <c r="XK75" s="65"/>
      <c r="XL75" s="65"/>
      <c r="XM75" s="65"/>
      <c r="XN75" s="65"/>
      <c r="XO75" s="65"/>
      <c r="XP75" s="65"/>
      <c r="XQ75" s="65"/>
      <c r="XR75" s="65"/>
      <c r="XS75" s="65"/>
      <c r="XT75" s="65"/>
      <c r="XU75" s="65"/>
      <c r="XV75" s="65"/>
      <c r="XW75" s="65"/>
      <c r="XX75" s="65"/>
      <c r="XY75" s="65"/>
      <c r="XZ75" s="65"/>
      <c r="YA75" s="65"/>
      <c r="YB75" s="65"/>
      <c r="YC75" s="65"/>
      <c r="YD75" s="65"/>
      <c r="YE75" s="65"/>
      <c r="YF75" s="65"/>
      <c r="YG75" s="65"/>
      <c r="YH75" s="65"/>
      <c r="YI75" s="65"/>
      <c r="YJ75" s="65"/>
      <c r="YK75" s="65"/>
      <c r="YL75" s="65"/>
      <c r="YM75" s="65"/>
      <c r="YN75" s="65"/>
      <c r="YO75" s="65"/>
      <c r="YP75" s="65"/>
      <c r="YQ75" s="65"/>
      <c r="YR75" s="65"/>
      <c r="YS75" s="65"/>
      <c r="YT75" s="65"/>
      <c r="YU75" s="65"/>
      <c r="YV75" s="65"/>
      <c r="YW75" s="65"/>
      <c r="YX75" s="65"/>
      <c r="YY75" s="65"/>
      <c r="YZ75" s="65"/>
      <c r="ZA75" s="65"/>
      <c r="ZB75" s="65"/>
      <c r="ZC75" s="65"/>
      <c r="ZD75" s="65"/>
      <c r="ZE75" s="65"/>
      <c r="ZF75" s="65"/>
      <c r="ZG75" s="65"/>
      <c r="ZH75" s="65"/>
      <c r="ZI75" s="65"/>
      <c r="ZJ75" s="65"/>
      <c r="ZK75" s="65"/>
      <c r="ZL75" s="65"/>
      <c r="ZM75" s="65"/>
      <c r="ZN75" s="65"/>
      <c r="ZO75" s="65"/>
      <c r="ZP75" s="65"/>
      <c r="ZQ75" s="65"/>
      <c r="ZR75" s="65"/>
      <c r="ZS75" s="65"/>
      <c r="ZT75" s="65"/>
      <c r="ZU75" s="65"/>
      <c r="ZV75" s="65"/>
      <c r="ZW75" s="65"/>
      <c r="ZX75" s="65"/>
      <c r="ZY75" s="65"/>
      <c r="ZZ75" s="65"/>
      <c r="AAA75" s="65"/>
      <c r="AAB75" s="65"/>
      <c r="AAC75" s="65"/>
      <c r="AAD75" s="65"/>
      <c r="AAE75" s="65"/>
      <c r="AAF75" s="65"/>
      <c r="AAG75" s="65"/>
      <c r="AAH75" s="65"/>
      <c r="AAI75" s="65"/>
      <c r="AAJ75" s="65"/>
      <c r="AAK75" s="65"/>
      <c r="AAL75" s="65"/>
      <c r="AAM75" s="65"/>
      <c r="AAN75" s="65"/>
      <c r="AAO75" s="65"/>
      <c r="AAP75" s="65"/>
      <c r="AAQ75" s="65"/>
      <c r="AAR75" s="65"/>
      <c r="AAS75" s="65"/>
      <c r="AAT75" s="65"/>
      <c r="AAU75" s="65"/>
      <c r="AAV75" s="65"/>
      <c r="AAW75" s="65"/>
      <c r="AAX75" s="65"/>
      <c r="AAY75" s="65"/>
      <c r="AAZ75" s="65"/>
      <c r="ABA75" s="65"/>
      <c r="ABB75" s="65"/>
      <c r="ABC75" s="65"/>
      <c r="ABD75" s="65"/>
      <c r="ABE75" s="65"/>
      <c r="ABF75" s="65"/>
      <c r="ABG75" s="65"/>
      <c r="ABH75" s="65"/>
      <c r="ABI75" s="65"/>
      <c r="ABJ75" s="65"/>
      <c r="ABK75" s="65"/>
      <c r="ABL75" s="65"/>
      <c r="ABM75" s="65"/>
      <c r="ABN75" s="65"/>
      <c r="ABO75" s="65"/>
      <c r="ABP75" s="65"/>
      <c r="ABQ75" s="65"/>
      <c r="ABR75" s="65"/>
      <c r="ABS75" s="65"/>
      <c r="ABT75" s="65"/>
      <c r="ABU75" s="65"/>
      <c r="ABV75" s="65"/>
      <c r="ABW75" s="65"/>
      <c r="ABX75" s="65"/>
      <c r="ABY75" s="65"/>
      <c r="ABZ75" s="65"/>
      <c r="ACA75" s="65"/>
      <c r="ACB75" s="65"/>
      <c r="ACC75" s="65"/>
      <c r="ACD75" s="65"/>
      <c r="ACE75" s="65"/>
      <c r="ACF75" s="65"/>
      <c r="ACG75" s="65"/>
      <c r="ACH75" s="65"/>
      <c r="ACI75" s="65"/>
      <c r="ACJ75" s="65"/>
      <c r="ACK75" s="65"/>
      <c r="ACL75" s="65"/>
      <c r="ACM75" s="65"/>
      <c r="ACN75" s="65"/>
      <c r="ACO75" s="65"/>
      <c r="ACP75" s="65"/>
      <c r="ACQ75" s="65"/>
      <c r="ACR75" s="65"/>
      <c r="ACS75" s="65"/>
      <c r="ACT75" s="65"/>
      <c r="ACU75" s="65"/>
      <c r="ACV75" s="65"/>
      <c r="ACW75" s="65"/>
      <c r="ACX75" s="65"/>
      <c r="ACY75" s="65"/>
      <c r="ACZ75" s="65"/>
      <c r="ADA75" s="65"/>
      <c r="ADB75" s="65"/>
      <c r="ADC75" s="65"/>
      <c r="ADD75" s="65"/>
      <c r="ADE75" s="65"/>
      <c r="ADF75" s="65"/>
      <c r="ADG75" s="65"/>
      <c r="ADH75" s="65"/>
      <c r="ADI75" s="65"/>
      <c r="ADJ75" s="65"/>
      <c r="ADK75" s="65"/>
      <c r="ADL75" s="65"/>
      <c r="ADM75" s="65"/>
      <c r="ADN75" s="65"/>
      <c r="ADO75" s="65"/>
      <c r="ADP75" s="65"/>
      <c r="ADQ75" s="65"/>
      <c r="ADR75" s="65"/>
      <c r="ADS75" s="65"/>
      <c r="ADT75" s="65"/>
      <c r="ADU75" s="65"/>
      <c r="ADV75" s="65"/>
      <c r="ADW75" s="65"/>
      <c r="ADX75" s="65"/>
      <c r="ADY75" s="65"/>
      <c r="ADZ75" s="65"/>
      <c r="AEA75" s="65"/>
      <c r="AEB75" s="65"/>
      <c r="AEC75" s="65"/>
      <c r="AED75" s="65"/>
      <c r="AEE75" s="65"/>
      <c r="AEF75" s="65"/>
      <c r="AEG75" s="65"/>
      <c r="AEH75" s="65"/>
      <c r="AEI75" s="65"/>
      <c r="AEJ75" s="65"/>
      <c r="AEK75" s="65"/>
      <c r="AEL75" s="65"/>
      <c r="AEM75" s="65"/>
      <c r="AEN75" s="65"/>
      <c r="AEO75" s="65"/>
      <c r="AEP75" s="65"/>
      <c r="AEQ75" s="65"/>
      <c r="AER75" s="65"/>
      <c r="AES75" s="65"/>
      <c r="AET75" s="65"/>
      <c r="AEU75" s="65"/>
      <c r="AEV75" s="65"/>
      <c r="AEW75" s="65"/>
      <c r="AEX75" s="65"/>
      <c r="AEY75" s="65"/>
      <c r="AEZ75" s="65"/>
      <c r="AFA75" s="65"/>
      <c r="AFB75" s="65"/>
      <c r="AFC75" s="65"/>
      <c r="AFD75" s="65"/>
      <c r="AFE75" s="65"/>
      <c r="AFF75" s="65"/>
      <c r="AFG75" s="65"/>
      <c r="AFH75" s="65"/>
      <c r="AFI75" s="65"/>
      <c r="AFJ75" s="65"/>
      <c r="AFK75" s="65"/>
      <c r="AFL75" s="65"/>
      <c r="AFM75" s="65"/>
      <c r="AFN75" s="65"/>
      <c r="AFO75" s="65"/>
      <c r="AFP75" s="65"/>
      <c r="AFQ75" s="65"/>
      <c r="AFR75" s="65"/>
      <c r="AFS75" s="65"/>
      <c r="AFT75" s="65"/>
      <c r="AFU75" s="65"/>
      <c r="AFV75" s="65"/>
      <c r="AFW75" s="65"/>
      <c r="AFX75" s="65"/>
      <c r="AFY75" s="65"/>
      <c r="AFZ75" s="65"/>
      <c r="AGA75" s="65"/>
      <c r="AGB75" s="65"/>
      <c r="AGC75" s="65"/>
      <c r="AGD75" s="65"/>
      <c r="AGE75" s="65"/>
      <c r="AGF75" s="65"/>
      <c r="AGG75" s="65"/>
      <c r="AGH75" s="65"/>
      <c r="AGI75" s="65"/>
      <c r="AGJ75" s="65"/>
      <c r="AGK75" s="65"/>
      <c r="AGL75" s="65"/>
      <c r="AGM75" s="65"/>
      <c r="AGN75" s="65"/>
      <c r="AGO75" s="65"/>
      <c r="AGP75" s="65"/>
      <c r="AGQ75" s="65"/>
      <c r="AGR75" s="65"/>
      <c r="AGS75" s="65"/>
      <c r="AGT75" s="65"/>
      <c r="AGU75" s="65"/>
      <c r="AGV75" s="65"/>
      <c r="AGW75" s="65"/>
      <c r="AGX75" s="65"/>
      <c r="AGY75" s="65"/>
      <c r="AGZ75" s="65"/>
      <c r="AHA75" s="65"/>
      <c r="AHB75" s="65"/>
      <c r="AHC75" s="65"/>
      <c r="AHD75" s="65"/>
      <c r="AHE75" s="65"/>
      <c r="AHF75" s="65"/>
      <c r="AHG75" s="65"/>
      <c r="AHH75" s="65"/>
      <c r="AHI75" s="65"/>
      <c r="AHJ75" s="65"/>
      <c r="AHK75" s="65"/>
      <c r="AHL75" s="65"/>
      <c r="AHM75" s="65"/>
      <c r="AHN75" s="65"/>
      <c r="AHO75" s="65"/>
      <c r="AHP75" s="65"/>
      <c r="AHQ75" s="65"/>
      <c r="AHR75" s="65"/>
      <c r="AHS75" s="65"/>
      <c r="AHT75" s="65"/>
      <c r="AHU75" s="65"/>
      <c r="AHV75" s="65"/>
      <c r="AHW75" s="65"/>
      <c r="AHX75" s="65"/>
      <c r="AHY75" s="65"/>
      <c r="AHZ75" s="65"/>
      <c r="AIA75" s="65"/>
      <c r="AIB75" s="65"/>
      <c r="AIC75" s="65"/>
      <c r="AID75" s="65"/>
      <c r="AIE75" s="65"/>
      <c r="AIF75" s="65"/>
      <c r="AIG75" s="65"/>
      <c r="AIH75" s="65"/>
      <c r="AII75" s="65"/>
      <c r="AIJ75" s="65"/>
      <c r="AIK75" s="65"/>
      <c r="AIL75" s="65"/>
      <c r="AIM75" s="65"/>
      <c r="AIN75" s="65"/>
      <c r="AIO75" s="65"/>
      <c r="AIP75" s="65"/>
      <c r="AIQ75" s="65"/>
      <c r="AIR75" s="65"/>
      <c r="AIS75" s="65"/>
      <c r="AIT75" s="65"/>
      <c r="AIU75" s="65"/>
      <c r="AIV75" s="65"/>
      <c r="AIW75" s="65"/>
      <c r="AIX75" s="65"/>
      <c r="AIY75" s="65"/>
      <c r="AIZ75" s="65"/>
      <c r="AJA75" s="65"/>
      <c r="AJB75" s="65"/>
      <c r="AJC75" s="65"/>
      <c r="AJD75" s="65"/>
      <c r="AJE75" s="65"/>
      <c r="AJF75" s="65"/>
      <c r="AJG75" s="65"/>
      <c r="AJH75" s="65"/>
      <c r="AJI75" s="65"/>
      <c r="AJJ75" s="65"/>
      <c r="AJK75" s="65"/>
      <c r="AJL75" s="65"/>
      <c r="AJM75" s="65"/>
      <c r="AJN75" s="65"/>
      <c r="AJO75" s="65"/>
      <c r="AJP75" s="65"/>
      <c r="AJQ75" s="65"/>
      <c r="AJR75" s="65"/>
      <c r="AJS75" s="65"/>
      <c r="AJT75" s="65"/>
      <c r="AJU75" s="65"/>
      <c r="AJV75" s="65"/>
      <c r="AJW75" s="65"/>
      <c r="AJX75" s="65"/>
      <c r="AJY75" s="65"/>
      <c r="AJZ75" s="65"/>
      <c r="AKA75" s="65"/>
      <c r="AKB75" s="65"/>
      <c r="AKC75" s="65"/>
      <c r="AKD75" s="65"/>
      <c r="AKE75" s="65"/>
      <c r="AKF75" s="65"/>
      <c r="AKG75" s="65"/>
      <c r="AKH75" s="65"/>
      <c r="AKI75" s="65"/>
      <c r="AKJ75" s="65"/>
      <c r="AKK75" s="65"/>
      <c r="AKL75" s="65"/>
      <c r="AKM75" s="65"/>
      <c r="AKN75" s="65"/>
      <c r="AKO75" s="65"/>
      <c r="AKP75" s="65"/>
      <c r="AKQ75" s="65"/>
      <c r="AKR75" s="65"/>
      <c r="AKS75" s="65"/>
      <c r="AKT75" s="65"/>
      <c r="AKU75" s="65"/>
      <c r="AKV75" s="65"/>
      <c r="AKW75" s="65"/>
      <c r="AKX75" s="65"/>
      <c r="AKY75" s="65"/>
      <c r="AKZ75" s="65"/>
      <c r="ALA75" s="65"/>
      <c r="ALB75" s="65"/>
      <c r="ALC75" s="65"/>
      <c r="ALD75" s="65"/>
      <c r="ALE75" s="65"/>
      <c r="ALF75" s="65"/>
      <c r="ALG75" s="65"/>
      <c r="ALH75" s="65"/>
      <c r="ALI75" s="65"/>
      <c r="ALJ75" s="65"/>
      <c r="ALK75" s="65"/>
      <c r="ALL75" s="65"/>
      <c r="ALM75" s="65"/>
      <c r="ALN75" s="65"/>
      <c r="ALO75" s="65"/>
      <c r="ALP75" s="65"/>
      <c r="ALQ75" s="65"/>
      <c r="ALR75" s="65"/>
      <c r="ALS75" s="65"/>
      <c r="ALT75" s="65"/>
      <c r="ALU75" s="65"/>
      <c r="ALV75" s="65"/>
      <c r="ALW75" s="65"/>
      <c r="ALX75" s="65"/>
      <c r="ALY75" s="65"/>
      <c r="ALZ75" s="65"/>
      <c r="AMA75" s="65"/>
      <c r="AMB75" s="65"/>
      <c r="AMC75" s="65"/>
      <c r="AMD75" s="65"/>
      <c r="AME75" s="65"/>
      <c r="AMF75" s="65"/>
      <c r="AMG75" s="65"/>
      <c r="AMH75" s="65"/>
      <c r="AMI75" s="65"/>
      <c r="AMJ75" s="65"/>
      <c r="AMK75" s="65"/>
      <c r="AML75" s="65"/>
      <c r="AMM75" s="65"/>
      <c r="AMN75" s="65"/>
      <c r="AMO75" s="65"/>
      <c r="AMP75" s="65"/>
      <c r="AMQ75" s="65"/>
      <c r="AMR75" s="65"/>
      <c r="AMS75" s="65"/>
      <c r="AMT75" s="65"/>
      <c r="AMU75" s="65"/>
      <c r="AMV75" s="65"/>
      <c r="AMW75" s="65"/>
      <c r="AMX75" s="65"/>
      <c r="AMY75" s="65"/>
      <c r="AMZ75" s="65"/>
      <c r="ANA75" s="65"/>
      <c r="ANB75" s="65"/>
      <c r="ANC75" s="65"/>
      <c r="AND75" s="65"/>
      <c r="ANE75" s="65"/>
      <c r="ANF75" s="65"/>
      <c r="ANG75" s="65"/>
      <c r="ANH75" s="65"/>
      <c r="ANI75" s="65"/>
      <c r="ANJ75" s="65"/>
      <c r="ANK75" s="65"/>
      <c r="ANL75" s="65"/>
      <c r="ANM75" s="65"/>
      <c r="ANN75" s="65"/>
      <c r="ANO75" s="65"/>
      <c r="ANP75" s="65"/>
      <c r="ANQ75" s="65"/>
      <c r="ANR75" s="65"/>
      <c r="ANS75" s="65"/>
      <c r="ANT75" s="65"/>
      <c r="ANU75" s="65"/>
      <c r="ANV75" s="65"/>
      <c r="ANW75" s="65"/>
      <c r="ANX75" s="65"/>
      <c r="ANY75" s="65"/>
      <c r="ANZ75" s="65"/>
      <c r="AOA75" s="65"/>
      <c r="AOB75" s="65"/>
      <c r="AOC75" s="65"/>
      <c r="AOD75" s="65"/>
      <c r="AOE75" s="65"/>
      <c r="AOF75" s="65"/>
      <c r="AOG75" s="65"/>
      <c r="AOH75" s="65"/>
      <c r="AOI75" s="65"/>
      <c r="AOJ75" s="65"/>
      <c r="AOK75" s="65"/>
      <c r="AOL75" s="65"/>
      <c r="AOM75" s="65"/>
      <c r="AON75" s="65"/>
      <c r="AOO75" s="65"/>
      <c r="AOP75" s="65"/>
      <c r="AOQ75" s="65"/>
      <c r="AOR75" s="65"/>
      <c r="AOS75" s="65"/>
      <c r="AOT75" s="65"/>
      <c r="AOU75" s="65"/>
      <c r="AOV75" s="65"/>
      <c r="AOW75" s="65"/>
      <c r="AOX75" s="65"/>
      <c r="AOY75" s="65"/>
      <c r="AOZ75" s="65"/>
      <c r="APA75" s="65"/>
      <c r="APB75" s="65"/>
      <c r="APC75" s="65"/>
      <c r="APD75" s="65"/>
      <c r="APE75" s="65"/>
      <c r="APF75" s="65"/>
      <c r="APG75" s="65"/>
      <c r="APH75" s="65"/>
      <c r="API75" s="65"/>
      <c r="APJ75" s="65"/>
      <c r="APK75" s="65"/>
      <c r="APL75" s="65"/>
      <c r="APM75" s="65"/>
      <c r="APN75" s="65"/>
      <c r="APO75" s="65"/>
      <c r="APP75" s="65"/>
      <c r="APQ75" s="65"/>
      <c r="APR75" s="65"/>
      <c r="APS75" s="65"/>
      <c r="APT75" s="65"/>
      <c r="APU75" s="65"/>
      <c r="APV75" s="65"/>
      <c r="APW75" s="65"/>
      <c r="APX75" s="65"/>
      <c r="APY75" s="65"/>
    </row>
    <row r="76" spans="1:1117" s="44" customFormat="1" ht="30" customHeight="1" x14ac:dyDescent="0.15">
      <c r="A76" s="752" t="s">
        <v>729</v>
      </c>
      <c r="B76" s="741">
        <f>SUM(B56:B75)</f>
        <v>14349.036171041902</v>
      </c>
      <c r="C76" s="741">
        <f t="shared" ref="C76:O76" si="16">SUM(C56:C75)</f>
        <v>14840.884879183024</v>
      </c>
      <c r="D76" s="741">
        <f t="shared" si="16"/>
        <v>1060.839228418211</v>
      </c>
      <c r="E76" s="741">
        <f t="shared" si="16"/>
        <v>31633.006912801462</v>
      </c>
      <c r="F76" s="741">
        <f t="shared" si="16"/>
        <v>188.39880225583471</v>
      </c>
      <c r="G76" s="741">
        <f t="shared" si="16"/>
        <v>30423.531484935171</v>
      </c>
      <c r="H76" s="741">
        <f t="shared" si="16"/>
        <v>33998.072226707147</v>
      </c>
      <c r="I76" s="741">
        <f t="shared" si="16"/>
        <v>3352.0712442853737</v>
      </c>
      <c r="J76" s="741">
        <f t="shared" si="16"/>
        <v>8693.1761125393259</v>
      </c>
      <c r="K76" s="741">
        <f t="shared" si="16"/>
        <v>1036.5442597280776</v>
      </c>
      <c r="L76" s="741">
        <f t="shared" si="16"/>
        <v>3641.7644421526829</v>
      </c>
      <c r="M76" s="741">
        <f t="shared" si="16"/>
        <v>44.884423636680282</v>
      </c>
      <c r="N76" s="741">
        <f t="shared" si="16"/>
        <v>143262.21018768489</v>
      </c>
      <c r="O76" s="741">
        <f t="shared" si="16"/>
        <v>7452.2873135312047</v>
      </c>
      <c r="P76"/>
      <c r="Q76"/>
      <c r="R76"/>
      <c r="S76"/>
      <c r="T76"/>
      <c r="U76"/>
      <c r="V76"/>
      <c r="W76"/>
      <c r="X76"/>
      <c r="Y76"/>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c r="IV76" s="65"/>
      <c r="IW76" s="65"/>
      <c r="IX76" s="65"/>
      <c r="IY76" s="65"/>
      <c r="IZ76" s="65"/>
      <c r="JA76" s="65"/>
      <c r="JB76" s="65"/>
      <c r="JC76" s="65"/>
      <c r="JD76" s="65"/>
      <c r="JE76" s="65"/>
      <c r="JF76" s="65"/>
      <c r="JG76" s="65"/>
      <c r="JH76" s="65"/>
      <c r="JI76" s="65"/>
      <c r="JJ76" s="65"/>
      <c r="JK76" s="65"/>
      <c r="JL76" s="65"/>
      <c r="JM76" s="65"/>
      <c r="JN76" s="65"/>
      <c r="JO76" s="65"/>
      <c r="JP76" s="65"/>
      <c r="JQ76" s="65"/>
      <c r="JR76" s="65"/>
      <c r="JS76" s="65"/>
      <c r="JT76" s="65"/>
      <c r="JU76" s="65"/>
      <c r="JV76" s="65"/>
      <c r="JW76" s="65"/>
      <c r="JX76" s="65"/>
      <c r="JY76" s="65"/>
      <c r="JZ76" s="65"/>
      <c r="KA76" s="65"/>
      <c r="KB76" s="65"/>
      <c r="KC76" s="65"/>
      <c r="KD76" s="65"/>
      <c r="KE76" s="65"/>
      <c r="KF76" s="65"/>
      <c r="KG76" s="65"/>
      <c r="KH76" s="65"/>
      <c r="KI76" s="65"/>
      <c r="KJ76" s="65"/>
      <c r="KK76" s="65"/>
      <c r="KL76" s="65"/>
      <c r="KM76" s="65"/>
      <c r="KN76" s="65"/>
      <c r="KO76" s="65"/>
      <c r="KP76" s="65"/>
      <c r="KQ76" s="65"/>
      <c r="KR76" s="65"/>
      <c r="KS76" s="65"/>
      <c r="KT76" s="65"/>
      <c r="KU76" s="65"/>
      <c r="KV76" s="65"/>
      <c r="KW76" s="65"/>
      <c r="KX76" s="65"/>
      <c r="KY76" s="65"/>
      <c r="KZ76" s="65"/>
      <c r="LA76" s="65"/>
      <c r="LB76" s="65"/>
      <c r="LC76" s="65"/>
      <c r="LD76" s="65"/>
      <c r="LE76" s="65"/>
      <c r="LF76" s="65"/>
      <c r="LG76" s="65"/>
      <c r="LH76" s="65"/>
      <c r="LI76" s="65"/>
      <c r="LJ76" s="65"/>
      <c r="LK76" s="65"/>
      <c r="LL76" s="65"/>
      <c r="LM76" s="65"/>
      <c r="LN76" s="65"/>
      <c r="LO76" s="65"/>
      <c r="LP76" s="65"/>
      <c r="LQ76" s="65"/>
      <c r="LR76" s="65"/>
      <c r="LS76" s="65"/>
      <c r="LT76" s="65"/>
      <c r="LU76" s="65"/>
      <c r="LV76" s="65"/>
      <c r="LW76" s="65"/>
      <c r="LX76" s="65"/>
      <c r="LY76" s="65"/>
      <c r="LZ76" s="65"/>
      <c r="MA76" s="65"/>
      <c r="MB76" s="65"/>
      <c r="MC76" s="65"/>
      <c r="MD76" s="65"/>
      <c r="ME76" s="65"/>
      <c r="MF76" s="65"/>
      <c r="MG76" s="65"/>
      <c r="MH76" s="65"/>
      <c r="MI76" s="65"/>
      <c r="MJ76" s="65"/>
      <c r="MK76" s="65"/>
      <c r="ML76" s="65"/>
      <c r="MM76" s="65"/>
      <c r="MN76" s="65"/>
      <c r="MO76" s="65"/>
      <c r="MP76" s="65"/>
      <c r="MQ76" s="65"/>
      <c r="MR76" s="65"/>
      <c r="MS76" s="65"/>
      <c r="MT76" s="65"/>
      <c r="MU76" s="65"/>
      <c r="MV76" s="65"/>
      <c r="MW76" s="65"/>
      <c r="MX76" s="65"/>
      <c r="MY76" s="65"/>
      <c r="MZ76" s="65"/>
      <c r="NA76" s="65"/>
      <c r="NB76" s="65"/>
      <c r="NC76" s="65"/>
      <c r="ND76" s="65"/>
      <c r="NE76" s="65"/>
      <c r="NF76" s="65"/>
      <c r="NG76" s="65"/>
      <c r="NH76" s="65"/>
      <c r="NI76" s="65"/>
      <c r="NJ76" s="65"/>
      <c r="NK76" s="65"/>
      <c r="NL76" s="65"/>
      <c r="NM76" s="65"/>
      <c r="NN76" s="65"/>
      <c r="NO76" s="65"/>
      <c r="NP76" s="65"/>
      <c r="NQ76" s="65"/>
      <c r="NR76" s="65"/>
      <c r="NS76" s="65"/>
      <c r="NT76" s="65"/>
      <c r="NU76" s="65"/>
      <c r="NV76" s="65"/>
      <c r="NW76" s="65"/>
      <c r="NX76" s="65"/>
      <c r="NY76" s="65"/>
      <c r="NZ76" s="65"/>
      <c r="OA76" s="65"/>
      <c r="OB76" s="65"/>
      <c r="OC76" s="65"/>
      <c r="OD76" s="65"/>
      <c r="OE76" s="65"/>
      <c r="OF76" s="65"/>
      <c r="OG76" s="65"/>
      <c r="OH76" s="65"/>
      <c r="OI76" s="65"/>
      <c r="OJ76" s="65"/>
      <c r="OK76" s="65"/>
      <c r="OL76" s="65"/>
      <c r="OM76" s="65"/>
      <c r="ON76" s="65"/>
      <c r="OO76" s="65"/>
      <c r="OP76" s="65"/>
      <c r="OQ76" s="65"/>
      <c r="OR76" s="65"/>
      <c r="OS76" s="65"/>
      <c r="OT76" s="65"/>
      <c r="OU76" s="65"/>
      <c r="OV76" s="65"/>
      <c r="OW76" s="65"/>
      <c r="OX76" s="65"/>
      <c r="OY76" s="65"/>
      <c r="OZ76" s="65"/>
      <c r="PA76" s="65"/>
      <c r="PB76" s="65"/>
      <c r="PC76" s="65"/>
      <c r="PD76" s="65"/>
      <c r="PE76" s="65"/>
      <c r="PF76" s="65"/>
      <c r="PG76" s="65"/>
      <c r="PH76" s="65"/>
      <c r="PI76" s="65"/>
      <c r="PJ76" s="65"/>
      <c r="PK76" s="65"/>
      <c r="PL76" s="65"/>
      <c r="PM76" s="65"/>
      <c r="PN76" s="65"/>
      <c r="PO76" s="65"/>
      <c r="PP76" s="65"/>
      <c r="PQ76" s="65"/>
      <c r="PR76" s="65"/>
      <c r="PS76" s="65"/>
      <c r="PT76" s="65"/>
      <c r="PU76" s="65"/>
      <c r="PV76" s="65"/>
      <c r="PW76" s="65"/>
      <c r="PX76" s="65"/>
      <c r="PY76" s="65"/>
      <c r="PZ76" s="65"/>
      <c r="QA76" s="65"/>
      <c r="QB76" s="65"/>
      <c r="QC76" s="65"/>
      <c r="QD76" s="65"/>
      <c r="QE76" s="65"/>
      <c r="QF76" s="65"/>
      <c r="QG76" s="65"/>
      <c r="QH76" s="65"/>
      <c r="QI76" s="65"/>
      <c r="QJ76" s="65"/>
      <c r="QK76" s="65"/>
      <c r="QL76" s="65"/>
      <c r="QM76" s="65"/>
      <c r="QN76" s="65"/>
      <c r="QO76" s="65"/>
      <c r="QP76" s="65"/>
      <c r="QQ76" s="65"/>
      <c r="QR76" s="65"/>
      <c r="QS76" s="65"/>
      <c r="QT76" s="65"/>
      <c r="QU76" s="65"/>
      <c r="QV76" s="65"/>
      <c r="QW76" s="65"/>
      <c r="QX76" s="65"/>
      <c r="QY76" s="65"/>
      <c r="QZ76" s="65"/>
      <c r="RA76" s="65"/>
      <c r="RB76" s="65"/>
      <c r="RC76" s="65"/>
      <c r="RD76" s="65"/>
      <c r="RE76" s="65"/>
      <c r="RF76" s="65"/>
      <c r="RG76" s="65"/>
      <c r="RH76" s="65"/>
      <c r="RI76" s="65"/>
      <c r="RJ76" s="65"/>
      <c r="RK76" s="65"/>
      <c r="RL76" s="65"/>
      <c r="RM76" s="65"/>
      <c r="RN76" s="65"/>
      <c r="RO76" s="65"/>
      <c r="RP76" s="65"/>
      <c r="RQ76" s="65"/>
      <c r="RR76" s="65"/>
      <c r="RS76" s="65"/>
      <c r="RT76" s="65"/>
      <c r="RU76" s="65"/>
      <c r="RV76" s="65"/>
      <c r="RW76" s="65"/>
      <c r="RX76" s="65"/>
      <c r="RY76" s="65"/>
      <c r="RZ76" s="65"/>
      <c r="SA76" s="65"/>
      <c r="SB76" s="65"/>
      <c r="SC76" s="65"/>
      <c r="SD76" s="65"/>
      <c r="SE76" s="65"/>
      <c r="SF76" s="65"/>
      <c r="SG76" s="65"/>
      <c r="SH76" s="65"/>
      <c r="SI76" s="65"/>
      <c r="SJ76" s="65"/>
      <c r="SK76" s="65"/>
      <c r="SL76" s="65"/>
      <c r="SM76" s="65"/>
      <c r="SN76" s="65"/>
      <c r="SO76" s="65"/>
      <c r="SP76" s="65"/>
      <c r="SQ76" s="65"/>
      <c r="SR76" s="65"/>
      <c r="SS76" s="65"/>
      <c r="ST76" s="65"/>
      <c r="SU76" s="65"/>
      <c r="SV76" s="65"/>
      <c r="SW76" s="65"/>
      <c r="SX76" s="65"/>
      <c r="SY76" s="65"/>
      <c r="SZ76" s="65"/>
      <c r="TA76" s="65"/>
      <c r="TB76" s="65"/>
      <c r="TC76" s="65"/>
      <c r="TD76" s="65"/>
      <c r="TE76" s="65"/>
      <c r="TF76" s="65"/>
      <c r="TG76" s="65"/>
      <c r="TH76" s="65"/>
      <c r="TI76" s="65"/>
      <c r="TJ76" s="65"/>
      <c r="TK76" s="65"/>
      <c r="TL76" s="65"/>
      <c r="TM76" s="65"/>
      <c r="TN76" s="65"/>
      <c r="TO76" s="65"/>
      <c r="TP76" s="65"/>
      <c r="TQ76" s="65"/>
      <c r="TR76" s="65"/>
      <c r="TS76" s="65"/>
      <c r="TT76" s="65"/>
      <c r="TU76" s="65"/>
      <c r="TV76" s="65"/>
      <c r="TW76" s="65"/>
      <c r="TX76" s="65"/>
      <c r="TY76" s="65"/>
      <c r="TZ76" s="65"/>
      <c r="UA76" s="65"/>
      <c r="UB76" s="65"/>
      <c r="UC76" s="65"/>
      <c r="UD76" s="65"/>
      <c r="UE76" s="65"/>
      <c r="UF76" s="65"/>
      <c r="UG76" s="65"/>
      <c r="UH76" s="65"/>
      <c r="UI76" s="65"/>
      <c r="UJ76" s="65"/>
      <c r="UK76" s="65"/>
      <c r="UL76" s="65"/>
      <c r="UM76" s="65"/>
      <c r="UN76" s="65"/>
      <c r="UO76" s="65"/>
      <c r="UP76" s="65"/>
      <c r="UQ76" s="65"/>
      <c r="UR76" s="65"/>
      <c r="US76" s="65"/>
      <c r="UT76" s="65"/>
      <c r="UU76" s="65"/>
      <c r="UV76" s="65"/>
      <c r="UW76" s="65"/>
      <c r="UX76" s="65"/>
      <c r="UY76" s="65"/>
      <c r="UZ76" s="65"/>
      <c r="VA76" s="65"/>
      <c r="VB76" s="65"/>
      <c r="VC76" s="65"/>
      <c r="VD76" s="65"/>
      <c r="VE76" s="65"/>
      <c r="VF76" s="65"/>
      <c r="VG76" s="65"/>
      <c r="VH76" s="65"/>
      <c r="VI76" s="65"/>
      <c r="VJ76" s="65"/>
      <c r="VK76" s="65"/>
      <c r="VL76" s="65"/>
      <c r="VM76" s="65"/>
      <c r="VN76" s="65"/>
      <c r="VO76" s="65"/>
      <c r="VP76" s="65"/>
      <c r="VQ76" s="65"/>
      <c r="VR76" s="65"/>
      <c r="VS76" s="65"/>
      <c r="VT76" s="65"/>
      <c r="VU76" s="65"/>
      <c r="VV76" s="65"/>
      <c r="VW76" s="65"/>
      <c r="VX76" s="65"/>
      <c r="VY76" s="65"/>
      <c r="VZ76" s="65"/>
      <c r="WA76" s="65"/>
      <c r="WB76" s="65"/>
      <c r="WC76" s="65"/>
      <c r="WD76" s="65"/>
      <c r="WE76" s="65"/>
      <c r="WF76" s="65"/>
      <c r="WG76" s="65"/>
      <c r="WH76" s="65"/>
      <c r="WI76" s="65"/>
      <c r="WJ76" s="65"/>
      <c r="WK76" s="65"/>
      <c r="WL76" s="65"/>
      <c r="WM76" s="65"/>
      <c r="WN76" s="65"/>
      <c r="WO76" s="65"/>
      <c r="WP76" s="65"/>
      <c r="WQ76" s="65"/>
      <c r="WR76" s="65"/>
      <c r="WS76" s="65"/>
      <c r="WT76" s="65"/>
      <c r="WU76" s="65"/>
      <c r="WV76" s="65"/>
      <c r="WW76" s="65"/>
      <c r="WX76" s="65"/>
      <c r="WY76" s="65"/>
      <c r="WZ76" s="65"/>
      <c r="XA76" s="65"/>
      <c r="XB76" s="65"/>
      <c r="XC76" s="65"/>
      <c r="XD76" s="65"/>
      <c r="XE76" s="65"/>
      <c r="XF76" s="65"/>
      <c r="XG76" s="65"/>
      <c r="XH76" s="65"/>
      <c r="XI76" s="65"/>
      <c r="XJ76" s="65"/>
      <c r="XK76" s="65"/>
      <c r="XL76" s="65"/>
      <c r="XM76" s="65"/>
      <c r="XN76" s="65"/>
      <c r="XO76" s="65"/>
      <c r="XP76" s="65"/>
      <c r="XQ76" s="65"/>
      <c r="XR76" s="65"/>
      <c r="XS76" s="65"/>
      <c r="XT76" s="65"/>
      <c r="XU76" s="65"/>
      <c r="XV76" s="65"/>
      <c r="XW76" s="65"/>
      <c r="XX76" s="65"/>
      <c r="XY76" s="65"/>
      <c r="XZ76" s="65"/>
      <c r="YA76" s="65"/>
      <c r="YB76" s="65"/>
      <c r="YC76" s="65"/>
      <c r="YD76" s="65"/>
      <c r="YE76" s="65"/>
      <c r="YF76" s="65"/>
      <c r="YG76" s="65"/>
      <c r="YH76" s="65"/>
      <c r="YI76" s="65"/>
      <c r="YJ76" s="65"/>
      <c r="YK76" s="65"/>
      <c r="YL76" s="65"/>
      <c r="YM76" s="65"/>
      <c r="YN76" s="65"/>
      <c r="YO76" s="65"/>
      <c r="YP76" s="65"/>
      <c r="YQ76" s="65"/>
      <c r="YR76" s="65"/>
      <c r="YS76" s="65"/>
      <c r="YT76" s="65"/>
      <c r="YU76" s="65"/>
      <c r="YV76" s="65"/>
      <c r="YW76" s="65"/>
      <c r="YX76" s="65"/>
      <c r="YY76" s="65"/>
      <c r="YZ76" s="65"/>
      <c r="ZA76" s="65"/>
      <c r="ZB76" s="65"/>
      <c r="ZC76" s="65"/>
      <c r="ZD76" s="65"/>
      <c r="ZE76" s="65"/>
      <c r="ZF76" s="65"/>
      <c r="ZG76" s="65"/>
      <c r="ZH76" s="65"/>
      <c r="ZI76" s="65"/>
      <c r="ZJ76" s="65"/>
      <c r="ZK76" s="65"/>
      <c r="ZL76" s="65"/>
      <c r="ZM76" s="65"/>
      <c r="ZN76" s="65"/>
      <c r="ZO76" s="65"/>
      <c r="ZP76" s="65"/>
      <c r="ZQ76" s="65"/>
      <c r="ZR76" s="65"/>
      <c r="ZS76" s="65"/>
      <c r="ZT76" s="65"/>
      <c r="ZU76" s="65"/>
      <c r="ZV76" s="65"/>
      <c r="ZW76" s="65"/>
      <c r="ZX76" s="65"/>
      <c r="ZY76" s="65"/>
      <c r="ZZ76" s="65"/>
      <c r="AAA76" s="65"/>
      <c r="AAB76" s="65"/>
      <c r="AAC76" s="65"/>
      <c r="AAD76" s="65"/>
      <c r="AAE76" s="65"/>
      <c r="AAF76" s="65"/>
      <c r="AAG76" s="65"/>
      <c r="AAH76" s="65"/>
      <c r="AAI76" s="65"/>
      <c r="AAJ76" s="65"/>
      <c r="AAK76" s="65"/>
      <c r="AAL76" s="65"/>
      <c r="AAM76" s="65"/>
      <c r="AAN76" s="65"/>
      <c r="AAO76" s="65"/>
      <c r="AAP76" s="65"/>
      <c r="AAQ76" s="65"/>
      <c r="AAR76" s="65"/>
      <c r="AAS76" s="65"/>
      <c r="AAT76" s="65"/>
      <c r="AAU76" s="65"/>
      <c r="AAV76" s="65"/>
      <c r="AAW76" s="65"/>
      <c r="AAX76" s="65"/>
      <c r="AAY76" s="65"/>
      <c r="AAZ76" s="65"/>
      <c r="ABA76" s="65"/>
      <c r="ABB76" s="65"/>
      <c r="ABC76" s="65"/>
      <c r="ABD76" s="65"/>
      <c r="ABE76" s="65"/>
      <c r="ABF76" s="65"/>
      <c r="ABG76" s="65"/>
      <c r="ABH76" s="65"/>
      <c r="ABI76" s="65"/>
      <c r="ABJ76" s="65"/>
      <c r="ABK76" s="65"/>
      <c r="ABL76" s="65"/>
      <c r="ABM76" s="65"/>
      <c r="ABN76" s="65"/>
      <c r="ABO76" s="65"/>
      <c r="ABP76" s="65"/>
      <c r="ABQ76" s="65"/>
      <c r="ABR76" s="65"/>
      <c r="ABS76" s="65"/>
      <c r="ABT76" s="65"/>
      <c r="ABU76" s="65"/>
      <c r="ABV76" s="65"/>
      <c r="ABW76" s="65"/>
      <c r="ABX76" s="65"/>
      <c r="ABY76" s="65"/>
      <c r="ABZ76" s="65"/>
      <c r="ACA76" s="65"/>
      <c r="ACB76" s="65"/>
      <c r="ACC76" s="65"/>
      <c r="ACD76" s="65"/>
      <c r="ACE76" s="65"/>
      <c r="ACF76" s="65"/>
      <c r="ACG76" s="65"/>
      <c r="ACH76" s="65"/>
      <c r="ACI76" s="65"/>
      <c r="ACJ76" s="65"/>
      <c r="ACK76" s="65"/>
      <c r="ACL76" s="65"/>
      <c r="ACM76" s="65"/>
      <c r="ACN76" s="65"/>
      <c r="ACO76" s="65"/>
      <c r="ACP76" s="65"/>
      <c r="ACQ76" s="65"/>
      <c r="ACR76" s="65"/>
      <c r="ACS76" s="65"/>
      <c r="ACT76" s="65"/>
      <c r="ACU76" s="65"/>
      <c r="ACV76" s="65"/>
      <c r="ACW76" s="65"/>
      <c r="ACX76" s="65"/>
      <c r="ACY76" s="65"/>
      <c r="ACZ76" s="65"/>
      <c r="ADA76" s="65"/>
      <c r="ADB76" s="65"/>
      <c r="ADC76" s="65"/>
      <c r="ADD76" s="65"/>
      <c r="ADE76" s="65"/>
      <c r="ADF76" s="65"/>
      <c r="ADG76" s="65"/>
      <c r="ADH76" s="65"/>
      <c r="ADI76" s="65"/>
      <c r="ADJ76" s="65"/>
      <c r="ADK76" s="65"/>
      <c r="ADL76" s="65"/>
      <c r="ADM76" s="65"/>
      <c r="ADN76" s="65"/>
      <c r="ADO76" s="65"/>
      <c r="ADP76" s="65"/>
      <c r="ADQ76" s="65"/>
      <c r="ADR76" s="65"/>
      <c r="ADS76" s="65"/>
      <c r="ADT76" s="65"/>
      <c r="ADU76" s="65"/>
      <c r="ADV76" s="65"/>
      <c r="ADW76" s="65"/>
      <c r="ADX76" s="65"/>
      <c r="ADY76" s="65"/>
      <c r="ADZ76" s="65"/>
      <c r="AEA76" s="65"/>
      <c r="AEB76" s="65"/>
      <c r="AEC76" s="65"/>
      <c r="AED76" s="65"/>
      <c r="AEE76" s="65"/>
      <c r="AEF76" s="65"/>
      <c r="AEG76" s="65"/>
      <c r="AEH76" s="65"/>
      <c r="AEI76" s="65"/>
      <c r="AEJ76" s="65"/>
      <c r="AEK76" s="65"/>
      <c r="AEL76" s="65"/>
      <c r="AEM76" s="65"/>
      <c r="AEN76" s="65"/>
      <c r="AEO76" s="65"/>
      <c r="AEP76" s="65"/>
      <c r="AEQ76" s="65"/>
      <c r="AER76" s="65"/>
      <c r="AES76" s="65"/>
      <c r="AET76" s="65"/>
      <c r="AEU76" s="65"/>
      <c r="AEV76" s="65"/>
      <c r="AEW76" s="65"/>
      <c r="AEX76" s="65"/>
      <c r="AEY76" s="65"/>
      <c r="AEZ76" s="65"/>
      <c r="AFA76" s="65"/>
      <c r="AFB76" s="65"/>
      <c r="AFC76" s="65"/>
      <c r="AFD76" s="65"/>
      <c r="AFE76" s="65"/>
      <c r="AFF76" s="65"/>
      <c r="AFG76" s="65"/>
      <c r="AFH76" s="65"/>
      <c r="AFI76" s="65"/>
      <c r="AFJ76" s="65"/>
      <c r="AFK76" s="65"/>
      <c r="AFL76" s="65"/>
      <c r="AFM76" s="65"/>
      <c r="AFN76" s="65"/>
      <c r="AFO76" s="65"/>
      <c r="AFP76" s="65"/>
      <c r="AFQ76" s="65"/>
      <c r="AFR76" s="65"/>
      <c r="AFS76" s="65"/>
      <c r="AFT76" s="65"/>
      <c r="AFU76" s="65"/>
      <c r="AFV76" s="65"/>
      <c r="AFW76" s="65"/>
      <c r="AFX76" s="65"/>
      <c r="AFY76" s="65"/>
      <c r="AFZ76" s="65"/>
      <c r="AGA76" s="65"/>
      <c r="AGB76" s="65"/>
      <c r="AGC76" s="65"/>
      <c r="AGD76" s="65"/>
      <c r="AGE76" s="65"/>
      <c r="AGF76" s="65"/>
      <c r="AGG76" s="65"/>
      <c r="AGH76" s="65"/>
      <c r="AGI76" s="65"/>
      <c r="AGJ76" s="65"/>
      <c r="AGK76" s="65"/>
      <c r="AGL76" s="65"/>
      <c r="AGM76" s="65"/>
      <c r="AGN76" s="65"/>
      <c r="AGO76" s="65"/>
      <c r="AGP76" s="65"/>
      <c r="AGQ76" s="65"/>
      <c r="AGR76" s="65"/>
      <c r="AGS76" s="65"/>
      <c r="AGT76" s="65"/>
      <c r="AGU76" s="65"/>
      <c r="AGV76" s="65"/>
      <c r="AGW76" s="65"/>
      <c r="AGX76" s="65"/>
      <c r="AGY76" s="65"/>
      <c r="AGZ76" s="65"/>
      <c r="AHA76" s="65"/>
      <c r="AHB76" s="65"/>
      <c r="AHC76" s="65"/>
      <c r="AHD76" s="65"/>
      <c r="AHE76" s="65"/>
      <c r="AHF76" s="65"/>
      <c r="AHG76" s="65"/>
      <c r="AHH76" s="65"/>
      <c r="AHI76" s="65"/>
      <c r="AHJ76" s="65"/>
      <c r="AHK76" s="65"/>
      <c r="AHL76" s="65"/>
      <c r="AHM76" s="65"/>
      <c r="AHN76" s="65"/>
      <c r="AHO76" s="65"/>
      <c r="AHP76" s="65"/>
      <c r="AHQ76" s="65"/>
      <c r="AHR76" s="65"/>
      <c r="AHS76" s="65"/>
      <c r="AHT76" s="65"/>
      <c r="AHU76" s="65"/>
      <c r="AHV76" s="65"/>
      <c r="AHW76" s="65"/>
      <c r="AHX76" s="65"/>
      <c r="AHY76" s="65"/>
      <c r="AHZ76" s="65"/>
      <c r="AIA76" s="65"/>
      <c r="AIB76" s="65"/>
      <c r="AIC76" s="65"/>
      <c r="AID76" s="65"/>
      <c r="AIE76" s="65"/>
      <c r="AIF76" s="65"/>
      <c r="AIG76" s="65"/>
      <c r="AIH76" s="65"/>
      <c r="AII76" s="65"/>
      <c r="AIJ76" s="65"/>
      <c r="AIK76" s="65"/>
      <c r="AIL76" s="65"/>
      <c r="AIM76" s="65"/>
      <c r="AIN76" s="65"/>
      <c r="AIO76" s="65"/>
      <c r="AIP76" s="65"/>
      <c r="AIQ76" s="65"/>
      <c r="AIR76" s="65"/>
      <c r="AIS76" s="65"/>
      <c r="AIT76" s="65"/>
      <c r="AIU76" s="65"/>
      <c r="AIV76" s="65"/>
      <c r="AIW76" s="65"/>
      <c r="AIX76" s="65"/>
      <c r="AIY76" s="65"/>
      <c r="AIZ76" s="65"/>
      <c r="AJA76" s="65"/>
      <c r="AJB76" s="65"/>
      <c r="AJC76" s="65"/>
      <c r="AJD76" s="65"/>
      <c r="AJE76" s="65"/>
      <c r="AJF76" s="65"/>
      <c r="AJG76" s="65"/>
      <c r="AJH76" s="65"/>
      <c r="AJI76" s="65"/>
      <c r="AJJ76" s="65"/>
      <c r="AJK76" s="65"/>
      <c r="AJL76" s="65"/>
      <c r="AJM76" s="65"/>
      <c r="AJN76" s="65"/>
      <c r="AJO76" s="65"/>
      <c r="AJP76" s="65"/>
      <c r="AJQ76" s="65"/>
      <c r="AJR76" s="65"/>
      <c r="AJS76" s="65"/>
      <c r="AJT76" s="65"/>
      <c r="AJU76" s="65"/>
      <c r="AJV76" s="65"/>
      <c r="AJW76" s="65"/>
      <c r="AJX76" s="65"/>
      <c r="AJY76" s="65"/>
      <c r="AJZ76" s="65"/>
      <c r="AKA76" s="65"/>
      <c r="AKB76" s="65"/>
      <c r="AKC76" s="65"/>
      <c r="AKD76" s="65"/>
      <c r="AKE76" s="65"/>
      <c r="AKF76" s="65"/>
      <c r="AKG76" s="65"/>
      <c r="AKH76" s="65"/>
      <c r="AKI76" s="65"/>
      <c r="AKJ76" s="65"/>
      <c r="AKK76" s="65"/>
      <c r="AKL76" s="65"/>
      <c r="AKM76" s="65"/>
      <c r="AKN76" s="65"/>
      <c r="AKO76" s="65"/>
      <c r="AKP76" s="65"/>
      <c r="AKQ76" s="65"/>
      <c r="AKR76" s="65"/>
      <c r="AKS76" s="65"/>
      <c r="AKT76" s="65"/>
      <c r="AKU76" s="65"/>
      <c r="AKV76" s="65"/>
      <c r="AKW76" s="65"/>
      <c r="AKX76" s="65"/>
      <c r="AKY76" s="65"/>
      <c r="AKZ76" s="65"/>
      <c r="ALA76" s="65"/>
      <c r="ALB76" s="65"/>
      <c r="ALC76" s="65"/>
      <c r="ALD76" s="65"/>
      <c r="ALE76" s="65"/>
      <c r="ALF76" s="65"/>
      <c r="ALG76" s="65"/>
      <c r="ALH76" s="65"/>
      <c r="ALI76" s="65"/>
      <c r="ALJ76" s="65"/>
      <c r="ALK76" s="65"/>
      <c r="ALL76" s="65"/>
      <c r="ALM76" s="65"/>
      <c r="ALN76" s="65"/>
      <c r="ALO76" s="65"/>
      <c r="ALP76" s="65"/>
      <c r="ALQ76" s="65"/>
      <c r="ALR76" s="65"/>
      <c r="ALS76" s="65"/>
      <c r="ALT76" s="65"/>
      <c r="ALU76" s="65"/>
      <c r="ALV76" s="65"/>
      <c r="ALW76" s="65"/>
      <c r="ALX76" s="65"/>
      <c r="ALY76" s="65"/>
      <c r="ALZ76" s="65"/>
      <c r="AMA76" s="65"/>
      <c r="AMB76" s="65"/>
      <c r="AMC76" s="65"/>
      <c r="AMD76" s="65"/>
      <c r="AME76" s="65"/>
      <c r="AMF76" s="65"/>
      <c r="AMG76" s="65"/>
      <c r="AMH76" s="65"/>
      <c r="AMI76" s="65"/>
      <c r="AMJ76" s="65"/>
      <c r="AMK76" s="65"/>
      <c r="AML76" s="65"/>
      <c r="AMM76" s="65"/>
      <c r="AMN76" s="65"/>
      <c r="AMO76" s="65"/>
      <c r="AMP76" s="65"/>
      <c r="AMQ76" s="65"/>
      <c r="AMR76" s="65"/>
      <c r="AMS76" s="65"/>
      <c r="AMT76" s="65"/>
      <c r="AMU76" s="65"/>
      <c r="AMV76" s="65"/>
      <c r="AMW76" s="65"/>
      <c r="AMX76" s="65"/>
      <c r="AMY76" s="65"/>
      <c r="AMZ76" s="65"/>
      <c r="ANA76" s="65"/>
      <c r="ANB76" s="65"/>
      <c r="ANC76" s="65"/>
      <c r="AND76" s="65"/>
      <c r="ANE76" s="65"/>
      <c r="ANF76" s="65"/>
      <c r="ANG76" s="65"/>
      <c r="ANH76" s="65"/>
      <c r="ANI76" s="65"/>
      <c r="ANJ76" s="65"/>
      <c r="ANK76" s="65"/>
      <c r="ANL76" s="65"/>
      <c r="ANM76" s="65"/>
      <c r="ANN76" s="65"/>
      <c r="ANO76" s="65"/>
      <c r="ANP76" s="65"/>
      <c r="ANQ76" s="65"/>
      <c r="ANR76" s="65"/>
      <c r="ANS76" s="65"/>
      <c r="ANT76" s="65"/>
      <c r="ANU76" s="65"/>
      <c r="ANV76" s="65"/>
      <c r="ANW76" s="65"/>
      <c r="ANX76" s="65"/>
      <c r="ANY76" s="65"/>
      <c r="ANZ76" s="65"/>
      <c r="AOA76" s="65"/>
      <c r="AOB76" s="65"/>
      <c r="AOC76" s="65"/>
      <c r="AOD76" s="65"/>
      <c r="AOE76" s="65"/>
      <c r="AOF76" s="65"/>
      <c r="AOG76" s="65"/>
      <c r="AOH76" s="65"/>
      <c r="AOI76" s="65"/>
      <c r="AOJ76" s="65"/>
      <c r="AOK76" s="65"/>
      <c r="AOL76" s="65"/>
      <c r="AOM76" s="65"/>
      <c r="AON76" s="65"/>
      <c r="AOO76" s="65"/>
      <c r="AOP76" s="65"/>
      <c r="AOQ76" s="65"/>
      <c r="AOR76" s="65"/>
      <c r="AOS76" s="65"/>
      <c r="AOT76" s="65"/>
      <c r="AOU76" s="65"/>
      <c r="AOV76" s="65"/>
      <c r="AOW76" s="65"/>
      <c r="AOX76" s="65"/>
      <c r="AOY76" s="65"/>
      <c r="AOZ76" s="65"/>
      <c r="APA76" s="65"/>
      <c r="APB76" s="65"/>
      <c r="APC76" s="65"/>
      <c r="APD76" s="65"/>
      <c r="APE76" s="65"/>
      <c r="APF76" s="65"/>
      <c r="APG76" s="65"/>
      <c r="APH76" s="65"/>
      <c r="API76" s="65"/>
      <c r="APJ76" s="65"/>
      <c r="APK76" s="65"/>
      <c r="APL76" s="65"/>
      <c r="APM76" s="65"/>
      <c r="APN76" s="65"/>
      <c r="APO76" s="65"/>
      <c r="APP76" s="65"/>
      <c r="APQ76" s="65"/>
      <c r="APR76" s="65"/>
      <c r="APS76" s="65"/>
      <c r="APT76" s="65"/>
      <c r="APU76" s="65"/>
      <c r="APV76" s="65"/>
      <c r="APW76" s="65"/>
      <c r="APX76" s="65"/>
      <c r="APY76" s="65"/>
    </row>
    <row r="77" spans="1:1117" s="44" customFormat="1" ht="27" customHeight="1" x14ac:dyDescent="0.15">
      <c r="A77" s="338"/>
      <c r="B77" s="65"/>
      <c r="C77" s="65"/>
      <c r="D77" s="65"/>
      <c r="E77" s="65"/>
      <c r="F77" s="54"/>
      <c r="G77" s="65"/>
      <c r="H77" s="65"/>
      <c r="I77" s="65"/>
      <c r="J77" s="65"/>
      <c r="K77" s="65"/>
      <c r="L77" s="65"/>
      <c r="M77" s="65"/>
      <c r="N77" s="42"/>
      <c r="O77"/>
      <c r="P77"/>
      <c r="Q77"/>
      <c r="R77"/>
      <c r="S77"/>
      <c r="T77"/>
      <c r="U77"/>
      <c r="V77" s="345"/>
      <c r="W77" s="345"/>
      <c r="X77" s="345"/>
      <c r="Y77" s="34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c r="IW77" s="65"/>
      <c r="IX77" s="65"/>
      <c r="IY77" s="65"/>
      <c r="IZ77" s="65"/>
      <c r="JA77" s="65"/>
      <c r="JB77" s="65"/>
      <c r="JC77" s="65"/>
      <c r="JD77" s="65"/>
      <c r="JE77" s="65"/>
      <c r="JF77" s="65"/>
      <c r="JG77" s="65"/>
      <c r="JH77" s="65"/>
      <c r="JI77" s="65"/>
      <c r="JJ77" s="65"/>
      <c r="JK77" s="65"/>
      <c r="JL77" s="65"/>
      <c r="JM77" s="65"/>
      <c r="JN77" s="65"/>
      <c r="JO77" s="65"/>
      <c r="JP77" s="65"/>
      <c r="JQ77" s="65"/>
      <c r="JR77" s="65"/>
      <c r="JS77" s="65"/>
      <c r="JT77" s="65"/>
      <c r="JU77" s="65"/>
      <c r="JV77" s="65"/>
      <c r="JW77" s="65"/>
      <c r="JX77" s="65"/>
      <c r="JY77" s="65"/>
      <c r="JZ77" s="65"/>
      <c r="KA77" s="65"/>
      <c r="KB77" s="65"/>
      <c r="KC77" s="65"/>
      <c r="KD77" s="65"/>
      <c r="KE77" s="65"/>
      <c r="KF77" s="65"/>
      <c r="KG77" s="65"/>
      <c r="KH77" s="65"/>
      <c r="KI77" s="65"/>
      <c r="KJ77" s="65"/>
      <c r="KK77" s="65"/>
      <c r="KL77" s="65"/>
      <c r="KM77" s="65"/>
      <c r="KN77" s="65"/>
      <c r="KO77" s="65"/>
      <c r="KP77" s="65"/>
      <c r="KQ77" s="65"/>
      <c r="KR77" s="65"/>
      <c r="KS77" s="65"/>
      <c r="KT77" s="65"/>
      <c r="KU77" s="65"/>
      <c r="KV77" s="65"/>
      <c r="KW77" s="65"/>
      <c r="KX77" s="65"/>
      <c r="KY77" s="65"/>
      <c r="KZ77" s="65"/>
      <c r="LA77" s="65"/>
      <c r="LB77" s="65"/>
      <c r="LC77" s="65"/>
      <c r="LD77" s="65"/>
      <c r="LE77" s="65"/>
      <c r="LF77" s="65"/>
      <c r="LG77" s="65"/>
      <c r="LH77" s="65"/>
      <c r="LI77" s="65"/>
      <c r="LJ77" s="65"/>
      <c r="LK77" s="65"/>
      <c r="LL77" s="65"/>
      <c r="LM77" s="65"/>
      <c r="LN77" s="65"/>
      <c r="LO77" s="65"/>
      <c r="LP77" s="65"/>
      <c r="LQ77" s="65"/>
      <c r="LR77" s="65"/>
      <c r="LS77" s="65"/>
      <c r="LT77" s="65"/>
      <c r="LU77" s="65"/>
      <c r="LV77" s="65"/>
      <c r="LW77" s="65"/>
      <c r="LX77" s="65"/>
      <c r="LY77" s="65"/>
      <c r="LZ77" s="65"/>
      <c r="MA77" s="65"/>
      <c r="MB77" s="65"/>
      <c r="MC77" s="65"/>
      <c r="MD77" s="65"/>
      <c r="ME77" s="65"/>
      <c r="MF77" s="65"/>
      <c r="MG77" s="65"/>
      <c r="MH77" s="65"/>
      <c r="MI77" s="65"/>
      <c r="MJ77" s="65"/>
      <c r="MK77" s="65"/>
      <c r="ML77" s="65"/>
      <c r="MM77" s="65"/>
      <c r="MN77" s="65"/>
      <c r="MO77" s="65"/>
      <c r="MP77" s="65"/>
      <c r="MQ77" s="65"/>
      <c r="MR77" s="65"/>
      <c r="MS77" s="65"/>
      <c r="MT77" s="65"/>
      <c r="MU77" s="65"/>
      <c r="MV77" s="65"/>
      <c r="MW77" s="65"/>
      <c r="MX77" s="65"/>
      <c r="MY77" s="65"/>
      <c r="MZ77" s="65"/>
      <c r="NA77" s="65"/>
      <c r="NB77" s="65"/>
      <c r="NC77" s="65"/>
      <c r="ND77" s="65"/>
      <c r="NE77" s="65"/>
      <c r="NF77" s="65"/>
      <c r="NG77" s="65"/>
      <c r="NH77" s="65"/>
      <c r="NI77" s="65"/>
      <c r="NJ77" s="65"/>
      <c r="NK77" s="65"/>
      <c r="NL77" s="65"/>
      <c r="NM77" s="65"/>
      <c r="NN77" s="65"/>
      <c r="NO77" s="65"/>
      <c r="NP77" s="65"/>
      <c r="NQ77" s="65"/>
      <c r="NR77" s="65"/>
      <c r="NS77" s="65"/>
      <c r="NT77" s="65"/>
      <c r="NU77" s="65"/>
      <c r="NV77" s="65"/>
      <c r="NW77" s="65"/>
      <c r="NX77" s="65"/>
      <c r="NY77" s="65"/>
      <c r="NZ77" s="65"/>
      <c r="OA77" s="65"/>
      <c r="OB77" s="65"/>
      <c r="OC77" s="65"/>
      <c r="OD77" s="65"/>
      <c r="OE77" s="65"/>
      <c r="OF77" s="65"/>
      <c r="OG77" s="65"/>
      <c r="OH77" s="65"/>
      <c r="OI77" s="65"/>
      <c r="OJ77" s="65"/>
      <c r="OK77" s="65"/>
      <c r="OL77" s="65"/>
      <c r="OM77" s="65"/>
      <c r="ON77" s="65"/>
      <c r="OO77" s="65"/>
      <c r="OP77" s="65"/>
      <c r="OQ77" s="65"/>
      <c r="OR77" s="65"/>
      <c r="OS77" s="65"/>
      <c r="OT77" s="65"/>
      <c r="OU77" s="65"/>
      <c r="OV77" s="65"/>
      <c r="OW77" s="65"/>
      <c r="OX77" s="65"/>
      <c r="OY77" s="65"/>
      <c r="OZ77" s="65"/>
      <c r="PA77" s="65"/>
      <c r="PB77" s="65"/>
      <c r="PC77" s="65"/>
      <c r="PD77" s="65"/>
      <c r="PE77" s="65"/>
      <c r="PF77" s="65"/>
      <c r="PG77" s="65"/>
      <c r="PH77" s="65"/>
      <c r="PI77" s="65"/>
      <c r="PJ77" s="65"/>
      <c r="PK77" s="65"/>
      <c r="PL77" s="65"/>
      <c r="PM77" s="65"/>
      <c r="PN77" s="65"/>
      <c r="PO77" s="65"/>
      <c r="PP77" s="65"/>
      <c r="PQ77" s="65"/>
      <c r="PR77" s="65"/>
      <c r="PS77" s="65"/>
      <c r="PT77" s="65"/>
      <c r="PU77" s="65"/>
      <c r="PV77" s="65"/>
      <c r="PW77" s="65"/>
      <c r="PX77" s="65"/>
      <c r="PY77" s="65"/>
      <c r="PZ77" s="65"/>
      <c r="QA77" s="65"/>
      <c r="QB77" s="65"/>
      <c r="QC77" s="65"/>
      <c r="QD77" s="65"/>
      <c r="QE77" s="65"/>
      <c r="QF77" s="65"/>
      <c r="QG77" s="65"/>
      <c r="QH77" s="65"/>
      <c r="QI77" s="65"/>
      <c r="QJ77" s="65"/>
      <c r="QK77" s="65"/>
      <c r="QL77" s="65"/>
      <c r="QM77" s="65"/>
      <c r="QN77" s="65"/>
      <c r="QO77" s="65"/>
      <c r="QP77" s="65"/>
      <c r="QQ77" s="65"/>
      <c r="QR77" s="65"/>
      <c r="QS77" s="65"/>
      <c r="QT77" s="65"/>
      <c r="QU77" s="65"/>
      <c r="QV77" s="65"/>
      <c r="QW77" s="65"/>
      <c r="QX77" s="65"/>
      <c r="QY77" s="65"/>
      <c r="QZ77" s="65"/>
      <c r="RA77" s="65"/>
      <c r="RB77" s="65"/>
      <c r="RC77" s="65"/>
      <c r="RD77" s="65"/>
      <c r="RE77" s="65"/>
      <c r="RF77" s="65"/>
      <c r="RG77" s="65"/>
      <c r="RH77" s="65"/>
      <c r="RI77" s="65"/>
      <c r="RJ77" s="65"/>
      <c r="RK77" s="65"/>
      <c r="RL77" s="65"/>
      <c r="RM77" s="65"/>
      <c r="RN77" s="65"/>
      <c r="RO77" s="65"/>
      <c r="RP77" s="65"/>
      <c r="RQ77" s="65"/>
      <c r="RR77" s="65"/>
      <c r="RS77" s="65"/>
      <c r="RT77" s="65"/>
      <c r="RU77" s="65"/>
      <c r="RV77" s="65"/>
      <c r="RW77" s="65"/>
      <c r="RX77" s="65"/>
      <c r="RY77" s="65"/>
      <c r="RZ77" s="65"/>
      <c r="SA77" s="65"/>
      <c r="SB77" s="65"/>
      <c r="SC77" s="65"/>
      <c r="SD77" s="65"/>
      <c r="SE77" s="65"/>
      <c r="SF77" s="65"/>
      <c r="SG77" s="65"/>
      <c r="SH77" s="65"/>
      <c r="SI77" s="65"/>
      <c r="SJ77" s="65"/>
      <c r="SK77" s="65"/>
      <c r="SL77" s="65"/>
      <c r="SM77" s="65"/>
      <c r="SN77" s="65"/>
      <c r="SO77" s="65"/>
      <c r="SP77" s="65"/>
      <c r="SQ77" s="65"/>
      <c r="SR77" s="65"/>
      <c r="SS77" s="65"/>
      <c r="ST77" s="65"/>
      <c r="SU77" s="65"/>
      <c r="SV77" s="65"/>
      <c r="SW77" s="65"/>
      <c r="SX77" s="65"/>
      <c r="SY77" s="65"/>
      <c r="SZ77" s="65"/>
      <c r="TA77" s="65"/>
      <c r="TB77" s="65"/>
      <c r="TC77" s="65"/>
      <c r="TD77" s="65"/>
      <c r="TE77" s="65"/>
      <c r="TF77" s="65"/>
      <c r="TG77" s="65"/>
      <c r="TH77" s="65"/>
      <c r="TI77" s="65"/>
      <c r="TJ77" s="65"/>
      <c r="TK77" s="65"/>
      <c r="TL77" s="65"/>
      <c r="TM77" s="65"/>
      <c r="TN77" s="65"/>
      <c r="TO77" s="65"/>
      <c r="TP77" s="65"/>
      <c r="TQ77" s="65"/>
      <c r="TR77" s="65"/>
      <c r="TS77" s="65"/>
      <c r="TT77" s="65"/>
      <c r="TU77" s="65"/>
      <c r="TV77" s="65"/>
      <c r="TW77" s="65"/>
      <c r="TX77" s="65"/>
      <c r="TY77" s="65"/>
      <c r="TZ77" s="65"/>
      <c r="UA77" s="65"/>
      <c r="UB77" s="65"/>
      <c r="UC77" s="65"/>
      <c r="UD77" s="65"/>
      <c r="UE77" s="65"/>
      <c r="UF77" s="65"/>
      <c r="UG77" s="65"/>
      <c r="UH77" s="65"/>
      <c r="UI77" s="65"/>
      <c r="UJ77" s="65"/>
      <c r="UK77" s="65"/>
      <c r="UL77" s="65"/>
      <c r="UM77" s="65"/>
      <c r="UN77" s="65"/>
      <c r="UO77" s="65"/>
      <c r="UP77" s="65"/>
      <c r="UQ77" s="65"/>
      <c r="UR77" s="65"/>
      <c r="US77" s="65"/>
      <c r="UT77" s="65"/>
      <c r="UU77" s="65"/>
      <c r="UV77" s="65"/>
      <c r="UW77" s="65"/>
      <c r="UX77" s="65"/>
      <c r="UY77" s="65"/>
      <c r="UZ77" s="65"/>
      <c r="VA77" s="65"/>
      <c r="VB77" s="65"/>
      <c r="VC77" s="65"/>
      <c r="VD77" s="65"/>
      <c r="VE77" s="65"/>
      <c r="VF77" s="65"/>
      <c r="VG77" s="65"/>
      <c r="VH77" s="65"/>
      <c r="VI77" s="65"/>
      <c r="VJ77" s="65"/>
      <c r="VK77" s="65"/>
      <c r="VL77" s="65"/>
      <c r="VM77" s="65"/>
      <c r="VN77" s="65"/>
      <c r="VO77" s="65"/>
      <c r="VP77" s="65"/>
      <c r="VQ77" s="65"/>
      <c r="VR77" s="65"/>
      <c r="VS77" s="65"/>
      <c r="VT77" s="65"/>
      <c r="VU77" s="65"/>
      <c r="VV77" s="65"/>
      <c r="VW77" s="65"/>
      <c r="VX77" s="65"/>
      <c r="VY77" s="65"/>
      <c r="VZ77" s="65"/>
      <c r="WA77" s="65"/>
      <c r="WB77" s="65"/>
      <c r="WC77" s="65"/>
      <c r="WD77" s="65"/>
      <c r="WE77" s="65"/>
      <c r="WF77" s="65"/>
      <c r="WG77" s="65"/>
      <c r="WH77" s="65"/>
      <c r="WI77" s="65"/>
      <c r="WJ77" s="65"/>
      <c r="WK77" s="65"/>
      <c r="WL77" s="65"/>
      <c r="WM77" s="65"/>
      <c r="WN77" s="65"/>
      <c r="WO77" s="65"/>
      <c r="WP77" s="65"/>
      <c r="WQ77" s="65"/>
      <c r="WR77" s="65"/>
      <c r="WS77" s="65"/>
      <c r="WT77" s="65"/>
      <c r="WU77" s="65"/>
      <c r="WV77" s="65"/>
      <c r="WW77" s="65"/>
      <c r="WX77" s="65"/>
      <c r="WY77" s="65"/>
      <c r="WZ77" s="65"/>
      <c r="XA77" s="65"/>
      <c r="XB77" s="65"/>
      <c r="XC77" s="65"/>
      <c r="XD77" s="65"/>
      <c r="XE77" s="65"/>
      <c r="XF77" s="65"/>
      <c r="XG77" s="65"/>
      <c r="XH77" s="65"/>
      <c r="XI77" s="65"/>
      <c r="XJ77" s="65"/>
      <c r="XK77" s="65"/>
      <c r="XL77" s="65"/>
      <c r="XM77" s="65"/>
      <c r="XN77" s="65"/>
      <c r="XO77" s="65"/>
      <c r="XP77" s="65"/>
      <c r="XQ77" s="65"/>
      <c r="XR77" s="65"/>
      <c r="XS77" s="65"/>
      <c r="XT77" s="65"/>
      <c r="XU77" s="65"/>
      <c r="XV77" s="65"/>
      <c r="XW77" s="65"/>
      <c r="XX77" s="65"/>
      <c r="XY77" s="65"/>
      <c r="XZ77" s="65"/>
      <c r="YA77" s="65"/>
      <c r="YB77" s="65"/>
      <c r="YC77" s="65"/>
      <c r="YD77" s="65"/>
      <c r="YE77" s="65"/>
      <c r="YF77" s="65"/>
      <c r="YG77" s="65"/>
      <c r="YH77" s="65"/>
      <c r="YI77" s="65"/>
      <c r="YJ77" s="65"/>
      <c r="YK77" s="65"/>
      <c r="YL77" s="65"/>
      <c r="YM77" s="65"/>
      <c r="YN77" s="65"/>
      <c r="YO77" s="65"/>
      <c r="YP77" s="65"/>
      <c r="YQ77" s="65"/>
      <c r="YR77" s="65"/>
      <c r="YS77" s="65"/>
      <c r="YT77" s="65"/>
      <c r="YU77" s="65"/>
      <c r="YV77" s="65"/>
      <c r="YW77" s="65"/>
      <c r="YX77" s="65"/>
      <c r="YY77" s="65"/>
      <c r="YZ77" s="65"/>
      <c r="ZA77" s="65"/>
      <c r="ZB77" s="65"/>
      <c r="ZC77" s="65"/>
      <c r="ZD77" s="65"/>
      <c r="ZE77" s="65"/>
      <c r="ZF77" s="65"/>
      <c r="ZG77" s="65"/>
      <c r="ZH77" s="65"/>
      <c r="ZI77" s="65"/>
      <c r="ZJ77" s="65"/>
      <c r="ZK77" s="65"/>
      <c r="ZL77" s="65"/>
      <c r="ZM77" s="65"/>
      <c r="ZN77" s="65"/>
      <c r="ZO77" s="65"/>
      <c r="ZP77" s="65"/>
      <c r="ZQ77" s="65"/>
      <c r="ZR77" s="65"/>
      <c r="ZS77" s="65"/>
      <c r="ZT77" s="65"/>
      <c r="ZU77" s="65"/>
      <c r="ZV77" s="65"/>
      <c r="ZW77" s="65"/>
      <c r="ZX77" s="65"/>
      <c r="ZY77" s="65"/>
      <c r="ZZ77" s="65"/>
      <c r="AAA77" s="65"/>
      <c r="AAB77" s="65"/>
      <c r="AAC77" s="65"/>
      <c r="AAD77" s="65"/>
      <c r="AAE77" s="65"/>
      <c r="AAF77" s="65"/>
      <c r="AAG77" s="65"/>
      <c r="AAH77" s="65"/>
      <c r="AAI77" s="65"/>
      <c r="AAJ77" s="65"/>
      <c r="AAK77" s="65"/>
      <c r="AAL77" s="65"/>
      <c r="AAM77" s="65"/>
      <c r="AAN77" s="65"/>
      <c r="AAO77" s="65"/>
      <c r="AAP77" s="65"/>
      <c r="AAQ77" s="65"/>
      <c r="AAR77" s="65"/>
      <c r="AAS77" s="65"/>
      <c r="AAT77" s="65"/>
      <c r="AAU77" s="65"/>
      <c r="AAV77" s="65"/>
      <c r="AAW77" s="65"/>
      <c r="AAX77" s="65"/>
      <c r="AAY77" s="65"/>
      <c r="AAZ77" s="65"/>
      <c r="ABA77" s="65"/>
      <c r="ABB77" s="65"/>
      <c r="ABC77" s="65"/>
      <c r="ABD77" s="65"/>
      <c r="ABE77" s="65"/>
      <c r="ABF77" s="65"/>
      <c r="ABG77" s="65"/>
      <c r="ABH77" s="65"/>
      <c r="ABI77" s="65"/>
      <c r="ABJ77" s="65"/>
      <c r="ABK77" s="65"/>
      <c r="ABL77" s="65"/>
      <c r="ABM77" s="65"/>
      <c r="ABN77" s="65"/>
      <c r="ABO77" s="65"/>
      <c r="ABP77" s="65"/>
      <c r="ABQ77" s="65"/>
      <c r="ABR77" s="65"/>
      <c r="ABS77" s="65"/>
      <c r="ABT77" s="65"/>
      <c r="ABU77" s="65"/>
      <c r="ABV77" s="65"/>
      <c r="ABW77" s="65"/>
      <c r="ABX77" s="65"/>
      <c r="ABY77" s="65"/>
      <c r="ABZ77" s="65"/>
      <c r="ACA77" s="65"/>
      <c r="ACB77" s="65"/>
      <c r="ACC77" s="65"/>
      <c r="ACD77" s="65"/>
      <c r="ACE77" s="65"/>
      <c r="ACF77" s="65"/>
      <c r="ACG77" s="65"/>
      <c r="ACH77" s="65"/>
      <c r="ACI77" s="65"/>
      <c r="ACJ77" s="65"/>
      <c r="ACK77" s="65"/>
      <c r="ACL77" s="65"/>
      <c r="ACM77" s="65"/>
      <c r="ACN77" s="65"/>
      <c r="ACO77" s="65"/>
      <c r="ACP77" s="65"/>
      <c r="ACQ77" s="65"/>
      <c r="ACR77" s="65"/>
      <c r="ACS77" s="65"/>
      <c r="ACT77" s="65"/>
      <c r="ACU77" s="65"/>
      <c r="ACV77" s="65"/>
      <c r="ACW77" s="65"/>
      <c r="ACX77" s="65"/>
      <c r="ACY77" s="65"/>
      <c r="ACZ77" s="65"/>
      <c r="ADA77" s="65"/>
      <c r="ADB77" s="65"/>
      <c r="ADC77" s="65"/>
      <c r="ADD77" s="65"/>
      <c r="ADE77" s="65"/>
      <c r="ADF77" s="65"/>
      <c r="ADG77" s="65"/>
      <c r="ADH77" s="65"/>
      <c r="ADI77" s="65"/>
      <c r="ADJ77" s="65"/>
      <c r="ADK77" s="65"/>
      <c r="ADL77" s="65"/>
      <c r="ADM77" s="65"/>
      <c r="ADN77" s="65"/>
      <c r="ADO77" s="65"/>
      <c r="ADP77" s="65"/>
      <c r="ADQ77" s="65"/>
      <c r="ADR77" s="65"/>
      <c r="ADS77" s="65"/>
      <c r="ADT77" s="65"/>
      <c r="ADU77" s="65"/>
      <c r="ADV77" s="65"/>
      <c r="ADW77" s="65"/>
      <c r="ADX77" s="65"/>
      <c r="ADY77" s="65"/>
      <c r="ADZ77" s="65"/>
      <c r="AEA77" s="65"/>
      <c r="AEB77" s="65"/>
      <c r="AEC77" s="65"/>
      <c r="AED77" s="65"/>
      <c r="AEE77" s="65"/>
      <c r="AEF77" s="65"/>
      <c r="AEG77" s="65"/>
      <c r="AEH77" s="65"/>
      <c r="AEI77" s="65"/>
      <c r="AEJ77" s="65"/>
      <c r="AEK77" s="65"/>
      <c r="AEL77" s="65"/>
      <c r="AEM77" s="65"/>
      <c r="AEN77" s="65"/>
      <c r="AEO77" s="65"/>
      <c r="AEP77" s="65"/>
      <c r="AEQ77" s="65"/>
      <c r="AER77" s="65"/>
      <c r="AES77" s="65"/>
      <c r="AET77" s="65"/>
      <c r="AEU77" s="65"/>
      <c r="AEV77" s="65"/>
      <c r="AEW77" s="65"/>
      <c r="AEX77" s="65"/>
      <c r="AEY77" s="65"/>
      <c r="AEZ77" s="65"/>
      <c r="AFA77" s="65"/>
      <c r="AFB77" s="65"/>
      <c r="AFC77" s="65"/>
      <c r="AFD77" s="65"/>
      <c r="AFE77" s="65"/>
      <c r="AFF77" s="65"/>
      <c r="AFG77" s="65"/>
      <c r="AFH77" s="65"/>
      <c r="AFI77" s="65"/>
      <c r="AFJ77" s="65"/>
      <c r="AFK77" s="65"/>
      <c r="AFL77" s="65"/>
      <c r="AFM77" s="65"/>
      <c r="AFN77" s="65"/>
      <c r="AFO77" s="65"/>
      <c r="AFP77" s="65"/>
      <c r="AFQ77" s="65"/>
      <c r="AFR77" s="65"/>
      <c r="AFS77" s="65"/>
      <c r="AFT77" s="65"/>
      <c r="AFU77" s="65"/>
      <c r="AFV77" s="65"/>
      <c r="AFW77" s="65"/>
      <c r="AFX77" s="65"/>
      <c r="AFY77" s="65"/>
      <c r="AFZ77" s="65"/>
      <c r="AGA77" s="65"/>
      <c r="AGB77" s="65"/>
      <c r="AGC77" s="65"/>
      <c r="AGD77" s="65"/>
      <c r="AGE77" s="65"/>
      <c r="AGF77" s="65"/>
      <c r="AGG77" s="65"/>
      <c r="AGH77" s="65"/>
      <c r="AGI77" s="65"/>
      <c r="AGJ77" s="65"/>
      <c r="AGK77" s="65"/>
      <c r="AGL77" s="65"/>
      <c r="AGM77" s="65"/>
      <c r="AGN77" s="65"/>
      <c r="AGO77" s="65"/>
      <c r="AGP77" s="65"/>
      <c r="AGQ77" s="65"/>
      <c r="AGR77" s="65"/>
      <c r="AGS77" s="65"/>
      <c r="AGT77" s="65"/>
      <c r="AGU77" s="65"/>
      <c r="AGV77" s="65"/>
      <c r="AGW77" s="65"/>
      <c r="AGX77" s="65"/>
      <c r="AGY77" s="65"/>
      <c r="AGZ77" s="65"/>
      <c r="AHA77" s="65"/>
      <c r="AHB77" s="65"/>
      <c r="AHC77" s="65"/>
      <c r="AHD77" s="65"/>
      <c r="AHE77" s="65"/>
      <c r="AHF77" s="65"/>
      <c r="AHG77" s="65"/>
      <c r="AHH77" s="65"/>
      <c r="AHI77" s="65"/>
      <c r="AHJ77" s="65"/>
      <c r="AHK77" s="65"/>
      <c r="AHL77" s="65"/>
      <c r="AHM77" s="65"/>
      <c r="AHN77" s="65"/>
      <c r="AHO77" s="65"/>
      <c r="AHP77" s="65"/>
      <c r="AHQ77" s="65"/>
      <c r="AHR77" s="65"/>
      <c r="AHS77" s="65"/>
      <c r="AHT77" s="65"/>
      <c r="AHU77" s="65"/>
      <c r="AHV77" s="65"/>
      <c r="AHW77" s="65"/>
      <c r="AHX77" s="65"/>
      <c r="AHY77" s="65"/>
      <c r="AHZ77" s="65"/>
      <c r="AIA77" s="65"/>
      <c r="AIB77" s="65"/>
      <c r="AIC77" s="65"/>
      <c r="AID77" s="65"/>
      <c r="AIE77" s="65"/>
      <c r="AIF77" s="65"/>
      <c r="AIG77" s="65"/>
      <c r="AIH77" s="65"/>
      <c r="AII77" s="65"/>
      <c r="AIJ77" s="65"/>
      <c r="AIK77" s="65"/>
      <c r="AIL77" s="65"/>
      <c r="AIM77" s="65"/>
      <c r="AIN77" s="65"/>
      <c r="AIO77" s="65"/>
      <c r="AIP77" s="65"/>
      <c r="AIQ77" s="65"/>
      <c r="AIR77" s="65"/>
      <c r="AIS77" s="65"/>
      <c r="AIT77" s="65"/>
      <c r="AIU77" s="65"/>
      <c r="AIV77" s="65"/>
      <c r="AIW77" s="65"/>
      <c r="AIX77" s="65"/>
      <c r="AIY77" s="65"/>
      <c r="AIZ77" s="65"/>
      <c r="AJA77" s="65"/>
      <c r="AJB77" s="65"/>
      <c r="AJC77" s="65"/>
      <c r="AJD77" s="65"/>
      <c r="AJE77" s="65"/>
      <c r="AJF77" s="65"/>
      <c r="AJG77" s="65"/>
      <c r="AJH77" s="65"/>
      <c r="AJI77" s="65"/>
      <c r="AJJ77" s="65"/>
      <c r="AJK77" s="65"/>
      <c r="AJL77" s="65"/>
      <c r="AJM77" s="65"/>
      <c r="AJN77" s="65"/>
      <c r="AJO77" s="65"/>
      <c r="AJP77" s="65"/>
      <c r="AJQ77" s="65"/>
      <c r="AJR77" s="65"/>
      <c r="AJS77" s="65"/>
      <c r="AJT77" s="65"/>
      <c r="AJU77" s="65"/>
      <c r="AJV77" s="65"/>
      <c r="AJW77" s="65"/>
      <c r="AJX77" s="65"/>
      <c r="AJY77" s="65"/>
      <c r="AJZ77" s="65"/>
      <c r="AKA77" s="65"/>
      <c r="AKB77" s="65"/>
      <c r="AKC77" s="65"/>
      <c r="AKD77" s="65"/>
      <c r="AKE77" s="65"/>
      <c r="AKF77" s="65"/>
      <c r="AKG77" s="65"/>
      <c r="AKH77" s="65"/>
      <c r="AKI77" s="65"/>
      <c r="AKJ77" s="65"/>
      <c r="AKK77" s="65"/>
      <c r="AKL77" s="65"/>
      <c r="AKM77" s="65"/>
      <c r="AKN77" s="65"/>
      <c r="AKO77" s="65"/>
      <c r="AKP77" s="65"/>
      <c r="AKQ77" s="65"/>
      <c r="AKR77" s="65"/>
      <c r="AKS77" s="65"/>
      <c r="AKT77" s="65"/>
      <c r="AKU77" s="65"/>
      <c r="AKV77" s="65"/>
      <c r="AKW77" s="65"/>
      <c r="AKX77" s="65"/>
      <c r="AKY77" s="65"/>
      <c r="AKZ77" s="65"/>
      <c r="ALA77" s="65"/>
      <c r="ALB77" s="65"/>
      <c r="ALC77" s="65"/>
      <c r="ALD77" s="65"/>
      <c r="ALE77" s="65"/>
      <c r="ALF77" s="65"/>
      <c r="ALG77" s="65"/>
      <c r="ALH77" s="65"/>
      <c r="ALI77" s="65"/>
      <c r="ALJ77" s="65"/>
      <c r="ALK77" s="65"/>
      <c r="ALL77" s="65"/>
      <c r="ALM77" s="65"/>
      <c r="ALN77" s="65"/>
      <c r="ALO77" s="65"/>
      <c r="ALP77" s="65"/>
      <c r="ALQ77" s="65"/>
      <c r="ALR77" s="65"/>
      <c r="ALS77" s="65"/>
      <c r="ALT77" s="65"/>
      <c r="ALU77" s="65"/>
      <c r="ALV77" s="65"/>
      <c r="ALW77" s="65"/>
      <c r="ALX77" s="65"/>
      <c r="ALY77" s="65"/>
      <c r="ALZ77" s="65"/>
      <c r="AMA77" s="65"/>
      <c r="AMB77" s="65"/>
      <c r="AMC77" s="65"/>
      <c r="AMD77" s="65"/>
      <c r="AME77" s="65"/>
      <c r="AMF77" s="65"/>
      <c r="AMG77" s="65"/>
      <c r="AMH77" s="65"/>
      <c r="AMI77" s="65"/>
      <c r="AMJ77" s="65"/>
      <c r="AMK77" s="65"/>
      <c r="AML77" s="65"/>
      <c r="AMM77" s="65"/>
      <c r="AMN77" s="65"/>
      <c r="AMO77" s="65"/>
      <c r="AMP77" s="65"/>
      <c r="AMQ77" s="65"/>
      <c r="AMR77" s="65"/>
      <c r="AMS77" s="65"/>
      <c r="AMT77" s="65"/>
      <c r="AMU77" s="65"/>
      <c r="AMV77" s="65"/>
      <c r="AMW77" s="65"/>
      <c r="AMX77" s="65"/>
      <c r="AMY77" s="65"/>
      <c r="AMZ77" s="65"/>
      <c r="ANA77" s="65"/>
      <c r="ANB77" s="65"/>
      <c r="ANC77" s="65"/>
      <c r="AND77" s="65"/>
      <c r="ANE77" s="65"/>
      <c r="ANF77" s="65"/>
      <c r="ANG77" s="65"/>
      <c r="ANH77" s="65"/>
      <c r="ANI77" s="65"/>
      <c r="ANJ77" s="65"/>
      <c r="ANK77" s="65"/>
      <c r="ANL77" s="65"/>
      <c r="ANM77" s="65"/>
      <c r="ANN77" s="65"/>
      <c r="ANO77" s="65"/>
      <c r="ANP77" s="65"/>
      <c r="ANQ77" s="65"/>
      <c r="ANR77" s="65"/>
      <c r="ANS77" s="65"/>
      <c r="ANT77" s="65"/>
      <c r="ANU77" s="65"/>
      <c r="ANV77" s="65"/>
      <c r="ANW77" s="65"/>
      <c r="ANX77" s="65"/>
      <c r="ANY77" s="65"/>
      <c r="ANZ77" s="65"/>
      <c r="AOA77" s="65"/>
      <c r="AOB77" s="65"/>
      <c r="AOC77" s="65"/>
      <c r="AOD77" s="65"/>
      <c r="AOE77" s="65"/>
      <c r="AOF77" s="65"/>
      <c r="AOG77" s="65"/>
      <c r="AOH77" s="65"/>
      <c r="AOI77" s="65"/>
      <c r="AOJ77" s="65"/>
      <c r="AOK77" s="65"/>
      <c r="AOL77" s="65"/>
      <c r="AOM77" s="65"/>
      <c r="AON77" s="65"/>
      <c r="AOO77" s="65"/>
      <c r="AOP77" s="65"/>
      <c r="AOQ77" s="65"/>
      <c r="AOR77" s="65"/>
      <c r="AOS77" s="65"/>
      <c r="AOT77" s="65"/>
      <c r="AOU77" s="65"/>
      <c r="AOV77" s="65"/>
      <c r="AOW77" s="65"/>
      <c r="AOX77" s="65"/>
      <c r="AOY77" s="65"/>
      <c r="AOZ77" s="65"/>
      <c r="APA77" s="65"/>
      <c r="APB77" s="65"/>
      <c r="APC77" s="65"/>
      <c r="APD77" s="65"/>
      <c r="APE77" s="65"/>
      <c r="APF77" s="65"/>
      <c r="APG77" s="65"/>
      <c r="APH77" s="65"/>
      <c r="API77" s="65"/>
      <c r="APJ77" s="65"/>
      <c r="APK77" s="65"/>
      <c r="APL77" s="65"/>
      <c r="APM77" s="65"/>
      <c r="APN77" s="65"/>
      <c r="APO77" s="65"/>
      <c r="APP77" s="65"/>
      <c r="APQ77" s="65"/>
      <c r="APR77" s="65"/>
      <c r="APS77" s="65"/>
      <c r="APT77" s="65"/>
      <c r="APU77" s="65"/>
      <c r="APV77" s="65"/>
      <c r="APW77" s="65"/>
      <c r="APX77" s="65"/>
      <c r="APY77" s="65"/>
    </row>
    <row r="78" spans="1:1117" s="44" customFormat="1" ht="13.5" customHeight="1" x14ac:dyDescent="0.15">
      <c r="A78" t="s">
        <v>72</v>
      </c>
      <c r="B78"/>
      <c r="C78"/>
      <c r="D78"/>
      <c r="E78"/>
      <c r="F78"/>
      <c r="G78"/>
      <c r="H78"/>
      <c r="I78"/>
      <c r="J78"/>
      <c r="K78"/>
      <c r="L78"/>
      <c r="M78"/>
      <c r="N78"/>
      <c r="O78"/>
      <c r="P78"/>
      <c r="Q78"/>
      <c r="R78"/>
      <c r="S78"/>
      <c r="T78"/>
      <c r="U78"/>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c r="IW78" s="65"/>
      <c r="IX78" s="65"/>
      <c r="IY78" s="65"/>
      <c r="IZ78" s="65"/>
      <c r="JA78" s="65"/>
      <c r="JB78" s="65"/>
      <c r="JC78" s="65"/>
      <c r="JD78" s="65"/>
      <c r="JE78" s="65"/>
      <c r="JF78" s="65"/>
      <c r="JG78" s="65"/>
      <c r="JH78" s="65"/>
      <c r="JI78" s="65"/>
      <c r="JJ78" s="65"/>
      <c r="JK78" s="65"/>
      <c r="JL78" s="65"/>
      <c r="JM78" s="65"/>
      <c r="JN78" s="65"/>
      <c r="JO78" s="65"/>
      <c r="JP78" s="65"/>
      <c r="JQ78" s="65"/>
      <c r="JR78" s="65"/>
      <c r="JS78" s="65"/>
      <c r="JT78" s="65"/>
      <c r="JU78" s="65"/>
      <c r="JV78" s="65"/>
      <c r="JW78" s="65"/>
      <c r="JX78" s="65"/>
      <c r="JY78" s="65"/>
      <c r="JZ78" s="65"/>
      <c r="KA78" s="65"/>
      <c r="KB78" s="65"/>
      <c r="KC78" s="65"/>
      <c r="KD78" s="65"/>
      <c r="KE78" s="65"/>
      <c r="KF78" s="65"/>
      <c r="KG78" s="65"/>
      <c r="KH78" s="65"/>
      <c r="KI78" s="65"/>
      <c r="KJ78" s="65"/>
      <c r="KK78" s="65"/>
      <c r="KL78" s="65"/>
      <c r="KM78" s="65"/>
      <c r="KN78" s="65"/>
      <c r="KO78" s="65"/>
      <c r="KP78" s="65"/>
      <c r="KQ78" s="65"/>
      <c r="KR78" s="65"/>
      <c r="KS78" s="65"/>
      <c r="KT78" s="65"/>
      <c r="KU78" s="65"/>
      <c r="KV78" s="65"/>
      <c r="KW78" s="65"/>
      <c r="KX78" s="65"/>
      <c r="KY78" s="65"/>
      <c r="KZ78" s="65"/>
      <c r="LA78" s="65"/>
      <c r="LB78" s="65"/>
      <c r="LC78" s="65"/>
      <c r="LD78" s="65"/>
      <c r="LE78" s="65"/>
      <c r="LF78" s="65"/>
      <c r="LG78" s="65"/>
      <c r="LH78" s="65"/>
      <c r="LI78" s="65"/>
      <c r="LJ78" s="65"/>
      <c r="LK78" s="65"/>
      <c r="LL78" s="65"/>
      <c r="LM78" s="65"/>
      <c r="LN78" s="65"/>
      <c r="LO78" s="65"/>
      <c r="LP78" s="65"/>
      <c r="LQ78" s="65"/>
      <c r="LR78" s="65"/>
      <c r="LS78" s="65"/>
      <c r="LT78" s="65"/>
      <c r="LU78" s="65"/>
      <c r="LV78" s="65"/>
      <c r="LW78" s="65"/>
      <c r="LX78" s="65"/>
      <c r="LY78" s="65"/>
      <c r="LZ78" s="65"/>
      <c r="MA78" s="65"/>
      <c r="MB78" s="65"/>
      <c r="MC78" s="65"/>
      <c r="MD78" s="65"/>
      <c r="ME78" s="65"/>
      <c r="MF78" s="65"/>
      <c r="MG78" s="65"/>
      <c r="MH78" s="65"/>
      <c r="MI78" s="65"/>
      <c r="MJ78" s="65"/>
      <c r="MK78" s="65"/>
      <c r="ML78" s="65"/>
      <c r="MM78" s="65"/>
      <c r="MN78" s="65"/>
      <c r="MO78" s="65"/>
      <c r="MP78" s="65"/>
      <c r="MQ78" s="65"/>
      <c r="MR78" s="65"/>
      <c r="MS78" s="65"/>
      <c r="MT78" s="65"/>
      <c r="MU78" s="65"/>
      <c r="MV78" s="65"/>
      <c r="MW78" s="65"/>
      <c r="MX78" s="65"/>
      <c r="MY78" s="65"/>
      <c r="MZ78" s="65"/>
      <c r="NA78" s="65"/>
      <c r="NB78" s="65"/>
      <c r="NC78" s="65"/>
      <c r="ND78" s="65"/>
      <c r="NE78" s="65"/>
      <c r="NF78" s="65"/>
      <c r="NG78" s="65"/>
      <c r="NH78" s="65"/>
      <c r="NI78" s="65"/>
      <c r="NJ78" s="65"/>
      <c r="NK78" s="65"/>
      <c r="NL78" s="65"/>
      <c r="NM78" s="65"/>
      <c r="NN78" s="65"/>
      <c r="NO78" s="65"/>
      <c r="NP78" s="65"/>
      <c r="NQ78" s="65"/>
      <c r="NR78" s="65"/>
      <c r="NS78" s="65"/>
      <c r="NT78" s="65"/>
      <c r="NU78" s="65"/>
      <c r="NV78" s="65"/>
      <c r="NW78" s="65"/>
      <c r="NX78" s="65"/>
      <c r="NY78" s="65"/>
      <c r="NZ78" s="65"/>
      <c r="OA78" s="65"/>
      <c r="OB78" s="65"/>
      <c r="OC78" s="65"/>
      <c r="OD78" s="65"/>
      <c r="OE78" s="65"/>
      <c r="OF78" s="65"/>
      <c r="OG78" s="65"/>
      <c r="OH78" s="65"/>
      <c r="OI78" s="65"/>
      <c r="OJ78" s="65"/>
      <c r="OK78" s="65"/>
      <c r="OL78" s="65"/>
      <c r="OM78" s="65"/>
      <c r="ON78" s="65"/>
      <c r="OO78" s="65"/>
      <c r="OP78" s="65"/>
      <c r="OQ78" s="65"/>
      <c r="OR78" s="65"/>
      <c r="OS78" s="65"/>
      <c r="OT78" s="65"/>
      <c r="OU78" s="65"/>
      <c r="OV78" s="65"/>
      <c r="OW78" s="65"/>
      <c r="OX78" s="65"/>
      <c r="OY78" s="65"/>
      <c r="OZ78" s="65"/>
      <c r="PA78" s="65"/>
      <c r="PB78" s="65"/>
      <c r="PC78" s="65"/>
      <c r="PD78" s="65"/>
      <c r="PE78" s="65"/>
      <c r="PF78" s="65"/>
      <c r="PG78" s="65"/>
      <c r="PH78" s="65"/>
      <c r="PI78" s="65"/>
      <c r="PJ78" s="65"/>
      <c r="PK78" s="65"/>
      <c r="PL78" s="65"/>
      <c r="PM78" s="65"/>
      <c r="PN78" s="65"/>
      <c r="PO78" s="65"/>
      <c r="PP78" s="65"/>
      <c r="PQ78" s="65"/>
      <c r="PR78" s="65"/>
      <c r="PS78" s="65"/>
      <c r="PT78" s="65"/>
      <c r="PU78" s="65"/>
      <c r="PV78" s="65"/>
      <c r="PW78" s="65"/>
      <c r="PX78" s="65"/>
      <c r="PY78" s="65"/>
      <c r="PZ78" s="65"/>
      <c r="QA78" s="65"/>
      <c r="QB78" s="65"/>
      <c r="QC78" s="65"/>
      <c r="QD78" s="65"/>
      <c r="QE78" s="65"/>
      <c r="QF78" s="65"/>
      <c r="QG78" s="65"/>
      <c r="QH78" s="65"/>
      <c r="QI78" s="65"/>
      <c r="QJ78" s="65"/>
      <c r="QK78" s="65"/>
      <c r="QL78" s="65"/>
      <c r="QM78" s="65"/>
      <c r="QN78" s="65"/>
      <c r="QO78" s="65"/>
      <c r="QP78" s="65"/>
      <c r="QQ78" s="65"/>
      <c r="QR78" s="65"/>
      <c r="QS78" s="65"/>
      <c r="QT78" s="65"/>
      <c r="QU78" s="65"/>
      <c r="QV78" s="65"/>
      <c r="QW78" s="65"/>
      <c r="QX78" s="65"/>
      <c r="QY78" s="65"/>
      <c r="QZ78" s="65"/>
      <c r="RA78" s="65"/>
      <c r="RB78" s="65"/>
      <c r="RC78" s="65"/>
      <c r="RD78" s="65"/>
      <c r="RE78" s="65"/>
      <c r="RF78" s="65"/>
      <c r="RG78" s="65"/>
      <c r="RH78" s="65"/>
      <c r="RI78" s="65"/>
      <c r="RJ78" s="65"/>
      <c r="RK78" s="65"/>
      <c r="RL78" s="65"/>
      <c r="RM78" s="65"/>
      <c r="RN78" s="65"/>
      <c r="RO78" s="65"/>
      <c r="RP78" s="65"/>
      <c r="RQ78" s="65"/>
      <c r="RR78" s="65"/>
      <c r="RS78" s="65"/>
      <c r="RT78" s="65"/>
      <c r="RU78" s="65"/>
      <c r="RV78" s="65"/>
      <c r="RW78" s="65"/>
      <c r="RX78" s="65"/>
      <c r="RY78" s="65"/>
      <c r="RZ78" s="65"/>
      <c r="SA78" s="65"/>
      <c r="SB78" s="65"/>
      <c r="SC78" s="65"/>
      <c r="SD78" s="65"/>
      <c r="SE78" s="65"/>
      <c r="SF78" s="65"/>
      <c r="SG78" s="65"/>
      <c r="SH78" s="65"/>
      <c r="SI78" s="65"/>
      <c r="SJ78" s="65"/>
      <c r="SK78" s="65"/>
      <c r="SL78" s="65"/>
      <c r="SM78" s="65"/>
      <c r="SN78" s="65"/>
      <c r="SO78" s="65"/>
      <c r="SP78" s="65"/>
      <c r="SQ78" s="65"/>
      <c r="SR78" s="65"/>
      <c r="SS78" s="65"/>
      <c r="ST78" s="65"/>
      <c r="SU78" s="65"/>
      <c r="SV78" s="65"/>
      <c r="SW78" s="65"/>
      <c r="SX78" s="65"/>
      <c r="SY78" s="65"/>
      <c r="SZ78" s="65"/>
      <c r="TA78" s="65"/>
      <c r="TB78" s="65"/>
      <c r="TC78" s="65"/>
      <c r="TD78" s="65"/>
      <c r="TE78" s="65"/>
      <c r="TF78" s="65"/>
      <c r="TG78" s="65"/>
      <c r="TH78" s="65"/>
      <c r="TI78" s="65"/>
      <c r="TJ78" s="65"/>
      <c r="TK78" s="65"/>
      <c r="TL78" s="65"/>
      <c r="TM78" s="65"/>
      <c r="TN78" s="65"/>
      <c r="TO78" s="65"/>
      <c r="TP78" s="65"/>
      <c r="TQ78" s="65"/>
      <c r="TR78" s="65"/>
      <c r="TS78" s="65"/>
      <c r="TT78" s="65"/>
      <c r="TU78" s="65"/>
      <c r="TV78" s="65"/>
      <c r="TW78" s="65"/>
      <c r="TX78" s="65"/>
      <c r="TY78" s="65"/>
      <c r="TZ78" s="65"/>
      <c r="UA78" s="65"/>
      <c r="UB78" s="65"/>
      <c r="UC78" s="65"/>
      <c r="UD78" s="65"/>
      <c r="UE78" s="65"/>
      <c r="UF78" s="65"/>
      <c r="UG78" s="65"/>
      <c r="UH78" s="65"/>
      <c r="UI78" s="65"/>
      <c r="UJ78" s="65"/>
      <c r="UK78" s="65"/>
      <c r="UL78" s="65"/>
      <c r="UM78" s="65"/>
      <c r="UN78" s="65"/>
      <c r="UO78" s="65"/>
      <c r="UP78" s="65"/>
      <c r="UQ78" s="65"/>
      <c r="UR78" s="65"/>
      <c r="US78" s="65"/>
      <c r="UT78" s="65"/>
      <c r="UU78" s="65"/>
      <c r="UV78" s="65"/>
      <c r="UW78" s="65"/>
      <c r="UX78" s="65"/>
      <c r="UY78" s="65"/>
      <c r="UZ78" s="65"/>
      <c r="VA78" s="65"/>
      <c r="VB78" s="65"/>
      <c r="VC78" s="65"/>
      <c r="VD78" s="65"/>
      <c r="VE78" s="65"/>
      <c r="VF78" s="65"/>
      <c r="VG78" s="65"/>
      <c r="VH78" s="65"/>
      <c r="VI78" s="65"/>
      <c r="VJ78" s="65"/>
      <c r="VK78" s="65"/>
      <c r="VL78" s="65"/>
      <c r="VM78" s="65"/>
      <c r="VN78" s="65"/>
      <c r="VO78" s="65"/>
      <c r="VP78" s="65"/>
      <c r="VQ78" s="65"/>
      <c r="VR78" s="65"/>
      <c r="VS78" s="65"/>
      <c r="VT78" s="65"/>
      <c r="VU78" s="65"/>
      <c r="VV78" s="65"/>
      <c r="VW78" s="65"/>
      <c r="VX78" s="65"/>
      <c r="VY78" s="65"/>
      <c r="VZ78" s="65"/>
      <c r="WA78" s="65"/>
      <c r="WB78" s="65"/>
      <c r="WC78" s="65"/>
      <c r="WD78" s="65"/>
      <c r="WE78" s="65"/>
      <c r="WF78" s="65"/>
      <c r="WG78" s="65"/>
      <c r="WH78" s="65"/>
      <c r="WI78" s="65"/>
      <c r="WJ78" s="65"/>
      <c r="WK78" s="65"/>
      <c r="WL78" s="65"/>
      <c r="WM78" s="65"/>
      <c r="WN78" s="65"/>
      <c r="WO78" s="65"/>
      <c r="WP78" s="65"/>
      <c r="WQ78" s="65"/>
      <c r="WR78" s="65"/>
      <c r="WS78" s="65"/>
      <c r="WT78" s="65"/>
      <c r="WU78" s="65"/>
      <c r="WV78" s="65"/>
      <c r="WW78" s="65"/>
      <c r="WX78" s="65"/>
      <c r="WY78" s="65"/>
      <c r="WZ78" s="65"/>
      <c r="XA78" s="65"/>
      <c r="XB78" s="65"/>
      <c r="XC78" s="65"/>
      <c r="XD78" s="65"/>
      <c r="XE78" s="65"/>
      <c r="XF78" s="65"/>
      <c r="XG78" s="65"/>
      <c r="XH78" s="65"/>
      <c r="XI78" s="65"/>
      <c r="XJ78" s="65"/>
      <c r="XK78" s="65"/>
      <c r="XL78" s="65"/>
      <c r="XM78" s="65"/>
      <c r="XN78" s="65"/>
      <c r="XO78" s="65"/>
      <c r="XP78" s="65"/>
      <c r="XQ78" s="65"/>
      <c r="XR78" s="65"/>
      <c r="XS78" s="65"/>
      <c r="XT78" s="65"/>
      <c r="XU78" s="65"/>
      <c r="XV78" s="65"/>
      <c r="XW78" s="65"/>
      <c r="XX78" s="65"/>
      <c r="XY78" s="65"/>
      <c r="XZ78" s="65"/>
      <c r="YA78" s="65"/>
      <c r="YB78" s="65"/>
      <c r="YC78" s="65"/>
      <c r="YD78" s="65"/>
      <c r="YE78" s="65"/>
      <c r="YF78" s="65"/>
      <c r="YG78" s="65"/>
      <c r="YH78" s="65"/>
      <c r="YI78" s="65"/>
      <c r="YJ78" s="65"/>
      <c r="YK78" s="65"/>
      <c r="YL78" s="65"/>
      <c r="YM78" s="65"/>
      <c r="YN78" s="65"/>
      <c r="YO78" s="65"/>
      <c r="YP78" s="65"/>
      <c r="YQ78" s="65"/>
      <c r="YR78" s="65"/>
      <c r="YS78" s="65"/>
      <c r="YT78" s="65"/>
      <c r="YU78" s="65"/>
      <c r="YV78" s="65"/>
      <c r="YW78" s="65"/>
      <c r="YX78" s="65"/>
      <c r="YY78" s="65"/>
      <c r="YZ78" s="65"/>
      <c r="ZA78" s="65"/>
      <c r="ZB78" s="65"/>
      <c r="ZC78" s="65"/>
      <c r="ZD78" s="65"/>
      <c r="ZE78" s="65"/>
      <c r="ZF78" s="65"/>
      <c r="ZG78" s="65"/>
      <c r="ZH78" s="65"/>
      <c r="ZI78" s="65"/>
      <c r="ZJ78" s="65"/>
      <c r="ZK78" s="65"/>
      <c r="ZL78" s="65"/>
      <c r="ZM78" s="65"/>
      <c r="ZN78" s="65"/>
      <c r="ZO78" s="65"/>
      <c r="ZP78" s="65"/>
      <c r="ZQ78" s="65"/>
      <c r="ZR78" s="65"/>
      <c r="ZS78" s="65"/>
      <c r="ZT78" s="65"/>
      <c r="ZU78" s="65"/>
      <c r="ZV78" s="65"/>
      <c r="ZW78" s="65"/>
      <c r="ZX78" s="65"/>
      <c r="ZY78" s="65"/>
      <c r="ZZ78" s="65"/>
      <c r="AAA78" s="65"/>
      <c r="AAB78" s="65"/>
      <c r="AAC78" s="65"/>
      <c r="AAD78" s="65"/>
      <c r="AAE78" s="65"/>
      <c r="AAF78" s="65"/>
      <c r="AAG78" s="65"/>
      <c r="AAH78" s="65"/>
      <c r="AAI78" s="65"/>
      <c r="AAJ78" s="65"/>
      <c r="AAK78" s="65"/>
      <c r="AAL78" s="65"/>
      <c r="AAM78" s="65"/>
      <c r="AAN78" s="65"/>
      <c r="AAO78" s="65"/>
      <c r="AAP78" s="65"/>
      <c r="AAQ78" s="65"/>
      <c r="AAR78" s="65"/>
      <c r="AAS78" s="65"/>
      <c r="AAT78" s="65"/>
      <c r="AAU78" s="65"/>
      <c r="AAV78" s="65"/>
      <c r="AAW78" s="65"/>
      <c r="AAX78" s="65"/>
      <c r="AAY78" s="65"/>
      <c r="AAZ78" s="65"/>
      <c r="ABA78" s="65"/>
      <c r="ABB78" s="65"/>
      <c r="ABC78" s="65"/>
      <c r="ABD78" s="65"/>
      <c r="ABE78" s="65"/>
      <c r="ABF78" s="65"/>
      <c r="ABG78" s="65"/>
      <c r="ABH78" s="65"/>
      <c r="ABI78" s="65"/>
      <c r="ABJ78" s="65"/>
      <c r="ABK78" s="65"/>
      <c r="ABL78" s="65"/>
      <c r="ABM78" s="65"/>
      <c r="ABN78" s="65"/>
      <c r="ABO78" s="65"/>
      <c r="ABP78" s="65"/>
      <c r="ABQ78" s="65"/>
      <c r="ABR78" s="65"/>
      <c r="ABS78" s="65"/>
      <c r="ABT78" s="65"/>
      <c r="ABU78" s="65"/>
      <c r="ABV78" s="65"/>
      <c r="ABW78" s="65"/>
      <c r="ABX78" s="65"/>
      <c r="ABY78" s="65"/>
      <c r="ABZ78" s="65"/>
      <c r="ACA78" s="65"/>
      <c r="ACB78" s="65"/>
      <c r="ACC78" s="65"/>
      <c r="ACD78" s="65"/>
      <c r="ACE78" s="65"/>
      <c r="ACF78" s="65"/>
      <c r="ACG78" s="65"/>
      <c r="ACH78" s="65"/>
      <c r="ACI78" s="65"/>
      <c r="ACJ78" s="65"/>
      <c r="ACK78" s="65"/>
      <c r="ACL78" s="65"/>
      <c r="ACM78" s="65"/>
      <c r="ACN78" s="65"/>
      <c r="ACO78" s="65"/>
      <c r="ACP78" s="65"/>
      <c r="ACQ78" s="65"/>
      <c r="ACR78" s="65"/>
      <c r="ACS78" s="65"/>
      <c r="ACT78" s="65"/>
      <c r="ACU78" s="65"/>
      <c r="ACV78" s="65"/>
      <c r="ACW78" s="65"/>
      <c r="ACX78" s="65"/>
      <c r="ACY78" s="65"/>
      <c r="ACZ78" s="65"/>
      <c r="ADA78" s="65"/>
      <c r="ADB78" s="65"/>
      <c r="ADC78" s="65"/>
      <c r="ADD78" s="65"/>
      <c r="ADE78" s="65"/>
      <c r="ADF78" s="65"/>
      <c r="ADG78" s="65"/>
      <c r="ADH78" s="65"/>
      <c r="ADI78" s="65"/>
      <c r="ADJ78" s="65"/>
      <c r="ADK78" s="65"/>
      <c r="ADL78" s="65"/>
      <c r="ADM78" s="65"/>
      <c r="ADN78" s="65"/>
      <c r="ADO78" s="65"/>
      <c r="ADP78" s="65"/>
      <c r="ADQ78" s="65"/>
      <c r="ADR78" s="65"/>
      <c r="ADS78" s="65"/>
      <c r="ADT78" s="65"/>
      <c r="ADU78" s="65"/>
      <c r="ADV78" s="65"/>
      <c r="ADW78" s="65"/>
      <c r="ADX78" s="65"/>
      <c r="ADY78" s="65"/>
      <c r="ADZ78" s="65"/>
      <c r="AEA78" s="65"/>
      <c r="AEB78" s="65"/>
      <c r="AEC78" s="65"/>
      <c r="AED78" s="65"/>
      <c r="AEE78" s="65"/>
      <c r="AEF78" s="65"/>
      <c r="AEG78" s="65"/>
      <c r="AEH78" s="65"/>
      <c r="AEI78" s="65"/>
      <c r="AEJ78" s="65"/>
      <c r="AEK78" s="65"/>
      <c r="AEL78" s="65"/>
      <c r="AEM78" s="65"/>
      <c r="AEN78" s="65"/>
      <c r="AEO78" s="65"/>
      <c r="AEP78" s="65"/>
      <c r="AEQ78" s="65"/>
      <c r="AER78" s="65"/>
      <c r="AES78" s="65"/>
      <c r="AET78" s="65"/>
      <c r="AEU78" s="65"/>
      <c r="AEV78" s="65"/>
      <c r="AEW78" s="65"/>
      <c r="AEX78" s="65"/>
      <c r="AEY78" s="65"/>
      <c r="AEZ78" s="65"/>
      <c r="AFA78" s="65"/>
      <c r="AFB78" s="65"/>
      <c r="AFC78" s="65"/>
      <c r="AFD78" s="65"/>
      <c r="AFE78" s="65"/>
      <c r="AFF78" s="65"/>
      <c r="AFG78" s="65"/>
      <c r="AFH78" s="65"/>
      <c r="AFI78" s="65"/>
      <c r="AFJ78" s="65"/>
      <c r="AFK78" s="65"/>
      <c r="AFL78" s="65"/>
      <c r="AFM78" s="65"/>
      <c r="AFN78" s="65"/>
      <c r="AFO78" s="65"/>
      <c r="AFP78" s="65"/>
      <c r="AFQ78" s="65"/>
      <c r="AFR78" s="65"/>
      <c r="AFS78" s="65"/>
      <c r="AFT78" s="65"/>
      <c r="AFU78" s="65"/>
      <c r="AFV78" s="65"/>
      <c r="AFW78" s="65"/>
      <c r="AFX78" s="65"/>
      <c r="AFY78" s="65"/>
      <c r="AFZ78" s="65"/>
      <c r="AGA78" s="65"/>
      <c r="AGB78" s="65"/>
      <c r="AGC78" s="65"/>
      <c r="AGD78" s="65"/>
      <c r="AGE78" s="65"/>
      <c r="AGF78" s="65"/>
      <c r="AGG78" s="65"/>
      <c r="AGH78" s="65"/>
      <c r="AGI78" s="65"/>
      <c r="AGJ78" s="65"/>
      <c r="AGK78" s="65"/>
      <c r="AGL78" s="65"/>
      <c r="AGM78" s="65"/>
      <c r="AGN78" s="65"/>
      <c r="AGO78" s="65"/>
      <c r="AGP78" s="65"/>
      <c r="AGQ78" s="65"/>
      <c r="AGR78" s="65"/>
      <c r="AGS78" s="65"/>
      <c r="AGT78" s="65"/>
      <c r="AGU78" s="65"/>
      <c r="AGV78" s="65"/>
      <c r="AGW78" s="65"/>
      <c r="AGX78" s="65"/>
      <c r="AGY78" s="65"/>
      <c r="AGZ78" s="65"/>
      <c r="AHA78" s="65"/>
      <c r="AHB78" s="65"/>
      <c r="AHC78" s="65"/>
      <c r="AHD78" s="65"/>
      <c r="AHE78" s="65"/>
      <c r="AHF78" s="65"/>
      <c r="AHG78" s="65"/>
      <c r="AHH78" s="65"/>
      <c r="AHI78" s="65"/>
      <c r="AHJ78" s="65"/>
      <c r="AHK78" s="65"/>
      <c r="AHL78" s="65"/>
      <c r="AHM78" s="65"/>
      <c r="AHN78" s="65"/>
      <c r="AHO78" s="65"/>
      <c r="AHP78" s="65"/>
      <c r="AHQ78" s="65"/>
      <c r="AHR78" s="65"/>
      <c r="AHS78" s="65"/>
      <c r="AHT78" s="65"/>
      <c r="AHU78" s="65"/>
      <c r="AHV78" s="65"/>
      <c r="AHW78" s="65"/>
      <c r="AHX78" s="65"/>
      <c r="AHY78" s="65"/>
      <c r="AHZ78" s="65"/>
      <c r="AIA78" s="65"/>
      <c r="AIB78" s="65"/>
      <c r="AIC78" s="65"/>
      <c r="AID78" s="65"/>
      <c r="AIE78" s="65"/>
      <c r="AIF78" s="65"/>
      <c r="AIG78" s="65"/>
      <c r="AIH78" s="65"/>
      <c r="AII78" s="65"/>
      <c r="AIJ78" s="65"/>
      <c r="AIK78" s="65"/>
      <c r="AIL78" s="65"/>
      <c r="AIM78" s="65"/>
      <c r="AIN78" s="65"/>
      <c r="AIO78" s="65"/>
      <c r="AIP78" s="65"/>
      <c r="AIQ78" s="65"/>
      <c r="AIR78" s="65"/>
      <c r="AIS78" s="65"/>
      <c r="AIT78" s="65"/>
      <c r="AIU78" s="65"/>
      <c r="AIV78" s="65"/>
      <c r="AIW78" s="65"/>
      <c r="AIX78" s="65"/>
      <c r="AIY78" s="65"/>
      <c r="AIZ78" s="65"/>
      <c r="AJA78" s="65"/>
      <c r="AJB78" s="65"/>
      <c r="AJC78" s="65"/>
      <c r="AJD78" s="65"/>
      <c r="AJE78" s="65"/>
      <c r="AJF78" s="65"/>
      <c r="AJG78" s="65"/>
      <c r="AJH78" s="65"/>
      <c r="AJI78" s="65"/>
      <c r="AJJ78" s="65"/>
      <c r="AJK78" s="65"/>
      <c r="AJL78" s="65"/>
      <c r="AJM78" s="65"/>
      <c r="AJN78" s="65"/>
      <c r="AJO78" s="65"/>
      <c r="AJP78" s="65"/>
      <c r="AJQ78" s="65"/>
      <c r="AJR78" s="65"/>
      <c r="AJS78" s="65"/>
      <c r="AJT78" s="65"/>
      <c r="AJU78" s="65"/>
      <c r="AJV78" s="65"/>
      <c r="AJW78" s="65"/>
      <c r="AJX78" s="65"/>
      <c r="AJY78" s="65"/>
      <c r="AJZ78" s="65"/>
      <c r="AKA78" s="65"/>
      <c r="AKB78" s="65"/>
      <c r="AKC78" s="65"/>
      <c r="AKD78" s="65"/>
      <c r="AKE78" s="65"/>
      <c r="AKF78" s="65"/>
      <c r="AKG78" s="65"/>
      <c r="AKH78" s="65"/>
      <c r="AKI78" s="65"/>
      <c r="AKJ78" s="65"/>
      <c r="AKK78" s="65"/>
      <c r="AKL78" s="65"/>
      <c r="AKM78" s="65"/>
      <c r="AKN78" s="65"/>
      <c r="AKO78" s="65"/>
      <c r="AKP78" s="65"/>
      <c r="AKQ78" s="65"/>
      <c r="AKR78" s="65"/>
      <c r="AKS78" s="65"/>
      <c r="AKT78" s="65"/>
      <c r="AKU78" s="65"/>
      <c r="AKV78" s="65"/>
      <c r="AKW78" s="65"/>
      <c r="AKX78" s="65"/>
      <c r="AKY78" s="65"/>
      <c r="AKZ78" s="65"/>
      <c r="ALA78" s="65"/>
      <c r="ALB78" s="65"/>
      <c r="ALC78" s="65"/>
      <c r="ALD78" s="65"/>
      <c r="ALE78" s="65"/>
      <c r="ALF78" s="65"/>
      <c r="ALG78" s="65"/>
      <c r="ALH78" s="65"/>
      <c r="ALI78" s="65"/>
      <c r="ALJ78" s="65"/>
      <c r="ALK78" s="65"/>
      <c r="ALL78" s="65"/>
      <c r="ALM78" s="65"/>
      <c r="ALN78" s="65"/>
      <c r="ALO78" s="65"/>
      <c r="ALP78" s="65"/>
      <c r="ALQ78" s="65"/>
      <c r="ALR78" s="65"/>
      <c r="ALS78" s="65"/>
      <c r="ALT78" s="65"/>
      <c r="ALU78" s="65"/>
      <c r="ALV78" s="65"/>
      <c r="ALW78" s="65"/>
      <c r="ALX78" s="65"/>
      <c r="ALY78" s="65"/>
      <c r="ALZ78" s="65"/>
      <c r="AMA78" s="65"/>
      <c r="AMB78" s="65"/>
      <c r="AMC78" s="65"/>
      <c r="AMD78" s="65"/>
      <c r="AME78" s="65"/>
      <c r="AMF78" s="65"/>
      <c r="AMG78" s="65"/>
      <c r="AMH78" s="65"/>
      <c r="AMI78" s="65"/>
      <c r="AMJ78" s="65"/>
      <c r="AMK78" s="65"/>
      <c r="AML78" s="65"/>
      <c r="AMM78" s="65"/>
      <c r="AMN78" s="65"/>
      <c r="AMO78" s="65"/>
      <c r="AMP78" s="65"/>
      <c r="AMQ78" s="65"/>
      <c r="AMR78" s="65"/>
      <c r="AMS78" s="65"/>
      <c r="AMT78" s="65"/>
      <c r="AMU78" s="65"/>
      <c r="AMV78" s="65"/>
      <c r="AMW78" s="65"/>
      <c r="AMX78" s="65"/>
      <c r="AMY78" s="65"/>
      <c r="AMZ78" s="65"/>
      <c r="ANA78" s="65"/>
      <c r="ANB78" s="65"/>
      <c r="ANC78" s="65"/>
      <c r="AND78" s="65"/>
      <c r="ANE78" s="65"/>
      <c r="ANF78" s="65"/>
      <c r="ANG78" s="65"/>
      <c r="ANH78" s="65"/>
      <c r="ANI78" s="65"/>
      <c r="ANJ78" s="65"/>
      <c r="ANK78" s="65"/>
      <c r="ANL78" s="65"/>
      <c r="ANM78" s="65"/>
      <c r="ANN78" s="65"/>
      <c r="ANO78" s="65"/>
      <c r="ANP78" s="65"/>
      <c r="ANQ78" s="65"/>
      <c r="ANR78" s="65"/>
      <c r="ANS78" s="65"/>
      <c r="ANT78" s="65"/>
      <c r="ANU78" s="65"/>
      <c r="ANV78" s="65"/>
      <c r="ANW78" s="65"/>
      <c r="ANX78" s="65"/>
      <c r="ANY78" s="65"/>
      <c r="ANZ78" s="65"/>
      <c r="AOA78" s="65"/>
      <c r="AOB78" s="65"/>
      <c r="AOC78" s="65"/>
      <c r="AOD78" s="65"/>
      <c r="AOE78" s="65"/>
      <c r="AOF78" s="65"/>
      <c r="AOG78" s="65"/>
      <c r="AOH78" s="65"/>
      <c r="AOI78" s="65"/>
      <c r="AOJ78" s="65"/>
      <c r="AOK78" s="65"/>
      <c r="AOL78" s="65"/>
      <c r="AOM78" s="65"/>
      <c r="AON78" s="65"/>
      <c r="AOO78" s="65"/>
      <c r="AOP78" s="65"/>
      <c r="AOQ78" s="65"/>
      <c r="AOR78" s="65"/>
      <c r="AOS78" s="65"/>
      <c r="AOT78" s="65"/>
      <c r="AOU78" s="65"/>
      <c r="AOV78" s="65"/>
      <c r="AOW78" s="65"/>
      <c r="AOX78" s="65"/>
      <c r="AOY78" s="65"/>
      <c r="AOZ78" s="65"/>
      <c r="APA78" s="65"/>
      <c r="APB78" s="65"/>
      <c r="APC78" s="65"/>
      <c r="APD78" s="65"/>
      <c r="APE78" s="65"/>
      <c r="APF78" s="65"/>
      <c r="APG78" s="65"/>
      <c r="APH78" s="65"/>
      <c r="API78" s="65"/>
      <c r="APJ78" s="65"/>
      <c r="APK78" s="65"/>
      <c r="APL78" s="65"/>
      <c r="APM78" s="65"/>
      <c r="APN78" s="65"/>
      <c r="APO78" s="65"/>
      <c r="APP78" s="65"/>
      <c r="APQ78" s="65"/>
      <c r="APR78" s="65"/>
      <c r="APS78" s="65"/>
      <c r="APT78" s="65"/>
      <c r="APU78" s="65"/>
      <c r="APV78" s="65"/>
      <c r="APW78" s="65"/>
      <c r="APX78" s="65"/>
      <c r="APY78" s="65"/>
    </row>
    <row r="79" spans="1:1117" s="44" customFormat="1" ht="25.5" customHeight="1" x14ac:dyDescent="0.15">
      <c r="A79" s="281" t="s">
        <v>428</v>
      </c>
      <c r="B79" s="122" t="s">
        <v>53</v>
      </c>
      <c r="C79" s="26" t="s">
        <v>54</v>
      </c>
      <c r="D79" s="122" t="s">
        <v>55</v>
      </c>
      <c r="E79" s="122" t="s">
        <v>416</v>
      </c>
      <c r="F79" s="122" t="s">
        <v>417</v>
      </c>
      <c r="G79" s="122" t="s">
        <v>56</v>
      </c>
      <c r="H79" s="122" t="s">
        <v>101</v>
      </c>
      <c r="I79" s="122" t="s">
        <v>102</v>
      </c>
      <c r="J79" s="26" t="s">
        <v>103</v>
      </c>
      <c r="K79" s="26" t="s">
        <v>104</v>
      </c>
      <c r="L79" s="122" t="s">
        <v>57</v>
      </c>
      <c r="M79" s="122" t="s">
        <v>105</v>
      </c>
      <c r="N79" s="122" t="s">
        <v>106</v>
      </c>
      <c r="O79" s="26" t="s">
        <v>418</v>
      </c>
      <c r="P79" s="122" t="s">
        <v>419</v>
      </c>
      <c r="Q79" s="26" t="s">
        <v>58</v>
      </c>
      <c r="R79" s="122" t="s">
        <v>59</v>
      </c>
      <c r="S79" s="122" t="s">
        <v>420</v>
      </c>
      <c r="T79" s="122" t="s">
        <v>92</v>
      </c>
      <c r="U79" s="395" t="s">
        <v>640</v>
      </c>
      <c r="V79" s="122" t="s">
        <v>60</v>
      </c>
      <c r="W79" s="122" t="s">
        <v>96</v>
      </c>
      <c r="X79" s="122" t="s">
        <v>62</v>
      </c>
      <c r="Y79" s="347" t="s">
        <v>63</v>
      </c>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c r="KB79" s="65"/>
      <c r="KC79" s="65"/>
      <c r="KD79" s="65"/>
      <c r="KE79" s="65"/>
      <c r="KF79" s="65"/>
      <c r="KG79" s="65"/>
      <c r="KH79" s="65"/>
      <c r="KI79" s="65"/>
      <c r="KJ79" s="65"/>
      <c r="KK79" s="65"/>
      <c r="KL79" s="65"/>
      <c r="KM79" s="65"/>
      <c r="KN79" s="65"/>
      <c r="KO79" s="65"/>
      <c r="KP79" s="65"/>
      <c r="KQ79" s="65"/>
      <c r="KR79" s="65"/>
      <c r="KS79" s="65"/>
      <c r="KT79" s="65"/>
      <c r="KU79" s="65"/>
      <c r="KV79" s="65"/>
      <c r="KW79" s="65"/>
      <c r="KX79" s="65"/>
      <c r="KY79" s="65"/>
      <c r="KZ79" s="65"/>
      <c r="LA79" s="65"/>
      <c r="LB79" s="65"/>
      <c r="LC79" s="65"/>
      <c r="LD79" s="65"/>
      <c r="LE79" s="65"/>
      <c r="LF79" s="65"/>
      <c r="LG79" s="65"/>
      <c r="LH79" s="65"/>
      <c r="LI79" s="65"/>
      <c r="LJ79" s="65"/>
      <c r="LK79" s="65"/>
      <c r="LL79" s="65"/>
      <c r="LM79" s="65"/>
      <c r="LN79" s="65"/>
      <c r="LO79" s="65"/>
      <c r="LP79" s="65"/>
      <c r="LQ79" s="65"/>
      <c r="LR79" s="65"/>
      <c r="LS79" s="65"/>
      <c r="LT79" s="65"/>
      <c r="LU79" s="65"/>
      <c r="LV79" s="65"/>
      <c r="LW79" s="65"/>
      <c r="LX79" s="65"/>
      <c r="LY79" s="65"/>
      <c r="LZ79" s="65"/>
      <c r="MA79" s="65"/>
      <c r="MB79" s="65"/>
      <c r="MC79" s="65"/>
      <c r="MD79" s="65"/>
      <c r="ME79" s="65"/>
      <c r="MF79" s="65"/>
      <c r="MG79" s="65"/>
      <c r="MH79" s="65"/>
      <c r="MI79" s="65"/>
      <c r="MJ79" s="65"/>
      <c r="MK79" s="65"/>
      <c r="ML79" s="65"/>
      <c r="MM79" s="65"/>
      <c r="MN79" s="65"/>
      <c r="MO79" s="65"/>
      <c r="MP79" s="65"/>
      <c r="MQ79" s="65"/>
      <c r="MR79" s="65"/>
      <c r="MS79" s="65"/>
      <c r="MT79" s="65"/>
      <c r="MU79" s="65"/>
      <c r="MV79" s="65"/>
      <c r="MW79" s="65"/>
      <c r="MX79" s="65"/>
      <c r="MY79" s="65"/>
      <c r="MZ79" s="65"/>
      <c r="NA79" s="65"/>
      <c r="NB79" s="65"/>
      <c r="NC79" s="65"/>
      <c r="ND79" s="65"/>
      <c r="NE79" s="65"/>
      <c r="NF79" s="65"/>
      <c r="NG79" s="65"/>
      <c r="NH79" s="65"/>
      <c r="NI79" s="65"/>
      <c r="NJ79" s="65"/>
      <c r="NK79" s="65"/>
      <c r="NL79" s="65"/>
      <c r="NM79" s="65"/>
      <c r="NN79" s="65"/>
      <c r="NO79" s="65"/>
      <c r="NP79" s="65"/>
      <c r="NQ79" s="65"/>
      <c r="NR79" s="65"/>
      <c r="NS79" s="65"/>
      <c r="NT79" s="65"/>
      <c r="NU79" s="65"/>
      <c r="NV79" s="65"/>
      <c r="NW79" s="65"/>
      <c r="NX79" s="65"/>
      <c r="NY79" s="65"/>
      <c r="NZ79" s="65"/>
      <c r="OA79" s="65"/>
      <c r="OB79" s="65"/>
      <c r="OC79" s="65"/>
      <c r="OD79" s="65"/>
      <c r="OE79" s="65"/>
      <c r="OF79" s="65"/>
      <c r="OG79" s="65"/>
      <c r="OH79" s="65"/>
      <c r="OI79" s="65"/>
      <c r="OJ79" s="65"/>
      <c r="OK79" s="65"/>
      <c r="OL79" s="65"/>
      <c r="OM79" s="65"/>
      <c r="ON79" s="65"/>
      <c r="OO79" s="65"/>
      <c r="OP79" s="65"/>
      <c r="OQ79" s="65"/>
      <c r="OR79" s="65"/>
      <c r="OS79" s="65"/>
      <c r="OT79" s="65"/>
      <c r="OU79" s="65"/>
      <c r="OV79" s="65"/>
      <c r="OW79" s="65"/>
      <c r="OX79" s="65"/>
      <c r="OY79" s="65"/>
      <c r="OZ79" s="65"/>
      <c r="PA79" s="65"/>
      <c r="PB79" s="65"/>
      <c r="PC79" s="65"/>
      <c r="PD79" s="65"/>
      <c r="PE79" s="65"/>
      <c r="PF79" s="65"/>
      <c r="PG79" s="65"/>
      <c r="PH79" s="65"/>
      <c r="PI79" s="65"/>
      <c r="PJ79" s="65"/>
      <c r="PK79" s="65"/>
      <c r="PL79" s="65"/>
      <c r="PM79" s="65"/>
      <c r="PN79" s="65"/>
      <c r="PO79" s="65"/>
      <c r="PP79" s="65"/>
      <c r="PQ79" s="65"/>
      <c r="PR79" s="65"/>
      <c r="PS79" s="65"/>
      <c r="PT79" s="65"/>
      <c r="PU79" s="65"/>
      <c r="PV79" s="65"/>
      <c r="PW79" s="65"/>
      <c r="PX79" s="65"/>
      <c r="PY79" s="65"/>
      <c r="PZ79" s="65"/>
      <c r="QA79" s="65"/>
      <c r="QB79" s="65"/>
      <c r="QC79" s="65"/>
      <c r="QD79" s="65"/>
      <c r="QE79" s="65"/>
      <c r="QF79" s="65"/>
      <c r="QG79" s="65"/>
      <c r="QH79" s="65"/>
      <c r="QI79" s="65"/>
      <c r="QJ79" s="65"/>
      <c r="QK79" s="65"/>
      <c r="QL79" s="65"/>
      <c r="QM79" s="65"/>
      <c r="QN79" s="65"/>
      <c r="QO79" s="65"/>
      <c r="QP79" s="65"/>
      <c r="QQ79" s="65"/>
      <c r="QR79" s="65"/>
      <c r="QS79" s="65"/>
      <c r="QT79" s="65"/>
      <c r="QU79" s="65"/>
      <c r="QV79" s="65"/>
      <c r="QW79" s="65"/>
      <c r="QX79" s="65"/>
      <c r="QY79" s="65"/>
      <c r="QZ79" s="65"/>
      <c r="RA79" s="65"/>
      <c r="RB79" s="65"/>
      <c r="RC79" s="65"/>
      <c r="RD79" s="65"/>
      <c r="RE79" s="65"/>
      <c r="RF79" s="65"/>
      <c r="RG79" s="65"/>
      <c r="RH79" s="65"/>
      <c r="RI79" s="65"/>
      <c r="RJ79" s="65"/>
      <c r="RK79" s="65"/>
      <c r="RL79" s="65"/>
      <c r="RM79" s="65"/>
      <c r="RN79" s="65"/>
      <c r="RO79" s="65"/>
      <c r="RP79" s="65"/>
      <c r="RQ79" s="65"/>
      <c r="RR79" s="65"/>
      <c r="RS79" s="65"/>
      <c r="RT79" s="65"/>
      <c r="RU79" s="65"/>
      <c r="RV79" s="65"/>
      <c r="RW79" s="65"/>
      <c r="RX79" s="65"/>
      <c r="RY79" s="65"/>
      <c r="RZ79" s="65"/>
      <c r="SA79" s="65"/>
      <c r="SB79" s="65"/>
      <c r="SC79" s="65"/>
      <c r="SD79" s="65"/>
      <c r="SE79" s="65"/>
      <c r="SF79" s="65"/>
      <c r="SG79" s="65"/>
      <c r="SH79" s="65"/>
      <c r="SI79" s="65"/>
      <c r="SJ79" s="65"/>
      <c r="SK79" s="65"/>
      <c r="SL79" s="65"/>
      <c r="SM79" s="65"/>
      <c r="SN79" s="65"/>
      <c r="SO79" s="65"/>
      <c r="SP79" s="65"/>
      <c r="SQ79" s="65"/>
      <c r="SR79" s="65"/>
      <c r="SS79" s="65"/>
      <c r="ST79" s="65"/>
      <c r="SU79" s="65"/>
      <c r="SV79" s="65"/>
      <c r="SW79" s="65"/>
      <c r="SX79" s="65"/>
      <c r="SY79" s="65"/>
      <c r="SZ79" s="65"/>
      <c r="TA79" s="65"/>
      <c r="TB79" s="65"/>
      <c r="TC79" s="65"/>
      <c r="TD79" s="65"/>
      <c r="TE79" s="65"/>
      <c r="TF79" s="65"/>
      <c r="TG79" s="65"/>
      <c r="TH79" s="65"/>
      <c r="TI79" s="65"/>
      <c r="TJ79" s="65"/>
      <c r="TK79" s="65"/>
      <c r="TL79" s="65"/>
      <c r="TM79" s="65"/>
      <c r="TN79" s="65"/>
      <c r="TO79" s="65"/>
      <c r="TP79" s="65"/>
      <c r="TQ79" s="65"/>
      <c r="TR79" s="65"/>
      <c r="TS79" s="65"/>
      <c r="TT79" s="65"/>
      <c r="TU79" s="65"/>
      <c r="TV79" s="65"/>
      <c r="TW79" s="65"/>
      <c r="TX79" s="65"/>
      <c r="TY79" s="65"/>
      <c r="TZ79" s="65"/>
      <c r="UA79" s="65"/>
      <c r="UB79" s="65"/>
      <c r="UC79" s="65"/>
      <c r="UD79" s="65"/>
      <c r="UE79" s="65"/>
      <c r="UF79" s="65"/>
      <c r="UG79" s="65"/>
      <c r="UH79" s="65"/>
      <c r="UI79" s="65"/>
      <c r="UJ79" s="65"/>
      <c r="UK79" s="65"/>
      <c r="UL79" s="65"/>
      <c r="UM79" s="65"/>
      <c r="UN79" s="65"/>
      <c r="UO79" s="65"/>
      <c r="UP79" s="65"/>
      <c r="UQ79" s="65"/>
      <c r="UR79" s="65"/>
      <c r="US79" s="65"/>
      <c r="UT79" s="65"/>
      <c r="UU79" s="65"/>
      <c r="UV79" s="65"/>
      <c r="UW79" s="65"/>
      <c r="UX79" s="65"/>
      <c r="UY79" s="65"/>
      <c r="UZ79" s="65"/>
      <c r="VA79" s="65"/>
      <c r="VB79" s="65"/>
      <c r="VC79" s="65"/>
      <c r="VD79" s="65"/>
      <c r="VE79" s="65"/>
      <c r="VF79" s="65"/>
      <c r="VG79" s="65"/>
      <c r="VH79" s="65"/>
      <c r="VI79" s="65"/>
      <c r="VJ79" s="65"/>
      <c r="VK79" s="65"/>
      <c r="VL79" s="65"/>
      <c r="VM79" s="65"/>
      <c r="VN79" s="65"/>
      <c r="VO79" s="65"/>
      <c r="VP79" s="65"/>
      <c r="VQ79" s="65"/>
      <c r="VR79" s="65"/>
      <c r="VS79" s="65"/>
      <c r="VT79" s="65"/>
      <c r="VU79" s="65"/>
      <c r="VV79" s="65"/>
      <c r="VW79" s="65"/>
      <c r="VX79" s="65"/>
      <c r="VY79" s="65"/>
      <c r="VZ79" s="65"/>
      <c r="WA79" s="65"/>
      <c r="WB79" s="65"/>
      <c r="WC79" s="65"/>
      <c r="WD79" s="65"/>
      <c r="WE79" s="65"/>
      <c r="WF79" s="65"/>
      <c r="WG79" s="65"/>
      <c r="WH79" s="65"/>
      <c r="WI79" s="65"/>
      <c r="WJ79" s="65"/>
      <c r="WK79" s="65"/>
      <c r="WL79" s="65"/>
      <c r="WM79" s="65"/>
      <c r="WN79" s="65"/>
      <c r="WO79" s="65"/>
      <c r="WP79" s="65"/>
      <c r="WQ79" s="65"/>
      <c r="WR79" s="65"/>
      <c r="WS79" s="65"/>
      <c r="WT79" s="65"/>
      <c r="WU79" s="65"/>
      <c r="WV79" s="65"/>
      <c r="WW79" s="65"/>
      <c r="WX79" s="65"/>
      <c r="WY79" s="65"/>
      <c r="WZ79" s="65"/>
      <c r="XA79" s="65"/>
      <c r="XB79" s="65"/>
      <c r="XC79" s="65"/>
      <c r="XD79" s="65"/>
      <c r="XE79" s="65"/>
      <c r="XF79" s="65"/>
      <c r="XG79" s="65"/>
      <c r="XH79" s="65"/>
      <c r="XI79" s="65"/>
      <c r="XJ79" s="65"/>
      <c r="XK79" s="65"/>
      <c r="XL79" s="65"/>
      <c r="XM79" s="65"/>
      <c r="XN79" s="65"/>
      <c r="XO79" s="65"/>
      <c r="XP79" s="65"/>
      <c r="XQ79" s="65"/>
      <c r="XR79" s="65"/>
      <c r="XS79" s="65"/>
      <c r="XT79" s="65"/>
      <c r="XU79" s="65"/>
      <c r="XV79" s="65"/>
      <c r="XW79" s="65"/>
      <c r="XX79" s="65"/>
      <c r="XY79" s="65"/>
      <c r="XZ79" s="65"/>
      <c r="YA79" s="65"/>
      <c r="YB79" s="65"/>
      <c r="YC79" s="65"/>
      <c r="YD79" s="65"/>
      <c r="YE79" s="65"/>
      <c r="YF79" s="65"/>
      <c r="YG79" s="65"/>
      <c r="YH79" s="65"/>
      <c r="YI79" s="65"/>
      <c r="YJ79" s="65"/>
      <c r="YK79" s="65"/>
      <c r="YL79" s="65"/>
      <c r="YM79" s="65"/>
      <c r="YN79" s="65"/>
      <c r="YO79" s="65"/>
      <c r="YP79" s="65"/>
      <c r="YQ79" s="65"/>
      <c r="YR79" s="65"/>
      <c r="YS79" s="65"/>
      <c r="YT79" s="65"/>
      <c r="YU79" s="65"/>
      <c r="YV79" s="65"/>
      <c r="YW79" s="65"/>
      <c r="YX79" s="65"/>
      <c r="YY79" s="65"/>
      <c r="YZ79" s="65"/>
      <c r="ZA79" s="65"/>
      <c r="ZB79" s="65"/>
      <c r="ZC79" s="65"/>
      <c r="ZD79" s="65"/>
      <c r="ZE79" s="65"/>
      <c r="ZF79" s="65"/>
      <c r="ZG79" s="65"/>
      <c r="ZH79" s="65"/>
      <c r="ZI79" s="65"/>
      <c r="ZJ79" s="65"/>
      <c r="ZK79" s="65"/>
      <c r="ZL79" s="65"/>
      <c r="ZM79" s="65"/>
      <c r="ZN79" s="65"/>
      <c r="ZO79" s="65"/>
      <c r="ZP79" s="65"/>
      <c r="ZQ79" s="65"/>
      <c r="ZR79" s="65"/>
      <c r="ZS79" s="65"/>
      <c r="ZT79" s="65"/>
      <c r="ZU79" s="65"/>
      <c r="ZV79" s="65"/>
      <c r="ZW79" s="65"/>
      <c r="ZX79" s="65"/>
      <c r="ZY79" s="65"/>
      <c r="ZZ79" s="65"/>
      <c r="AAA79" s="65"/>
      <c r="AAB79" s="65"/>
      <c r="AAC79" s="65"/>
      <c r="AAD79" s="65"/>
      <c r="AAE79" s="65"/>
      <c r="AAF79" s="65"/>
      <c r="AAG79" s="65"/>
      <c r="AAH79" s="65"/>
      <c r="AAI79" s="65"/>
      <c r="AAJ79" s="65"/>
      <c r="AAK79" s="65"/>
      <c r="AAL79" s="65"/>
      <c r="AAM79" s="65"/>
      <c r="AAN79" s="65"/>
      <c r="AAO79" s="65"/>
      <c r="AAP79" s="65"/>
      <c r="AAQ79" s="65"/>
      <c r="AAR79" s="65"/>
      <c r="AAS79" s="65"/>
      <c r="AAT79" s="65"/>
      <c r="AAU79" s="65"/>
      <c r="AAV79" s="65"/>
      <c r="AAW79" s="65"/>
      <c r="AAX79" s="65"/>
      <c r="AAY79" s="65"/>
      <c r="AAZ79" s="65"/>
      <c r="ABA79" s="65"/>
      <c r="ABB79" s="65"/>
      <c r="ABC79" s="65"/>
      <c r="ABD79" s="65"/>
      <c r="ABE79" s="65"/>
      <c r="ABF79" s="65"/>
      <c r="ABG79" s="65"/>
      <c r="ABH79" s="65"/>
      <c r="ABI79" s="65"/>
      <c r="ABJ79" s="65"/>
      <c r="ABK79" s="65"/>
      <c r="ABL79" s="65"/>
      <c r="ABM79" s="65"/>
      <c r="ABN79" s="65"/>
      <c r="ABO79" s="65"/>
      <c r="ABP79" s="65"/>
      <c r="ABQ79" s="65"/>
      <c r="ABR79" s="65"/>
      <c r="ABS79" s="65"/>
      <c r="ABT79" s="65"/>
      <c r="ABU79" s="65"/>
      <c r="ABV79" s="65"/>
      <c r="ABW79" s="65"/>
      <c r="ABX79" s="65"/>
      <c r="ABY79" s="65"/>
      <c r="ABZ79" s="65"/>
      <c r="ACA79" s="65"/>
      <c r="ACB79" s="65"/>
      <c r="ACC79" s="65"/>
      <c r="ACD79" s="65"/>
      <c r="ACE79" s="65"/>
      <c r="ACF79" s="65"/>
      <c r="ACG79" s="65"/>
      <c r="ACH79" s="65"/>
      <c r="ACI79" s="65"/>
      <c r="ACJ79" s="65"/>
      <c r="ACK79" s="65"/>
      <c r="ACL79" s="65"/>
      <c r="ACM79" s="65"/>
      <c r="ACN79" s="65"/>
      <c r="ACO79" s="65"/>
      <c r="ACP79" s="65"/>
      <c r="ACQ79" s="65"/>
      <c r="ACR79" s="65"/>
      <c r="ACS79" s="65"/>
      <c r="ACT79" s="65"/>
      <c r="ACU79" s="65"/>
      <c r="ACV79" s="65"/>
      <c r="ACW79" s="65"/>
      <c r="ACX79" s="65"/>
      <c r="ACY79" s="65"/>
      <c r="ACZ79" s="65"/>
      <c r="ADA79" s="65"/>
      <c r="ADB79" s="65"/>
      <c r="ADC79" s="65"/>
      <c r="ADD79" s="65"/>
      <c r="ADE79" s="65"/>
      <c r="ADF79" s="65"/>
      <c r="ADG79" s="65"/>
      <c r="ADH79" s="65"/>
      <c r="ADI79" s="65"/>
      <c r="ADJ79" s="65"/>
      <c r="ADK79" s="65"/>
      <c r="ADL79" s="65"/>
      <c r="ADM79" s="65"/>
      <c r="ADN79" s="65"/>
      <c r="ADO79" s="65"/>
      <c r="ADP79" s="65"/>
      <c r="ADQ79" s="65"/>
      <c r="ADR79" s="65"/>
      <c r="ADS79" s="65"/>
      <c r="ADT79" s="65"/>
      <c r="ADU79" s="65"/>
      <c r="ADV79" s="65"/>
      <c r="ADW79" s="65"/>
      <c r="ADX79" s="65"/>
      <c r="ADY79" s="65"/>
      <c r="ADZ79" s="65"/>
      <c r="AEA79" s="65"/>
      <c r="AEB79" s="65"/>
      <c r="AEC79" s="65"/>
      <c r="AED79" s="65"/>
      <c r="AEE79" s="65"/>
      <c r="AEF79" s="65"/>
      <c r="AEG79" s="65"/>
      <c r="AEH79" s="65"/>
      <c r="AEI79" s="65"/>
      <c r="AEJ79" s="65"/>
      <c r="AEK79" s="65"/>
      <c r="AEL79" s="65"/>
      <c r="AEM79" s="65"/>
      <c r="AEN79" s="65"/>
      <c r="AEO79" s="65"/>
      <c r="AEP79" s="65"/>
      <c r="AEQ79" s="65"/>
      <c r="AER79" s="65"/>
      <c r="AES79" s="65"/>
      <c r="AET79" s="65"/>
      <c r="AEU79" s="65"/>
      <c r="AEV79" s="65"/>
      <c r="AEW79" s="65"/>
      <c r="AEX79" s="65"/>
      <c r="AEY79" s="65"/>
      <c r="AEZ79" s="65"/>
      <c r="AFA79" s="65"/>
      <c r="AFB79" s="65"/>
      <c r="AFC79" s="65"/>
      <c r="AFD79" s="65"/>
      <c r="AFE79" s="65"/>
      <c r="AFF79" s="65"/>
      <c r="AFG79" s="65"/>
      <c r="AFH79" s="65"/>
      <c r="AFI79" s="65"/>
      <c r="AFJ79" s="65"/>
      <c r="AFK79" s="65"/>
      <c r="AFL79" s="65"/>
      <c r="AFM79" s="65"/>
      <c r="AFN79" s="65"/>
      <c r="AFO79" s="65"/>
      <c r="AFP79" s="65"/>
      <c r="AFQ79" s="65"/>
      <c r="AFR79" s="65"/>
      <c r="AFS79" s="65"/>
      <c r="AFT79" s="65"/>
      <c r="AFU79" s="65"/>
      <c r="AFV79" s="65"/>
      <c r="AFW79" s="65"/>
      <c r="AFX79" s="65"/>
      <c r="AFY79" s="65"/>
      <c r="AFZ79" s="65"/>
      <c r="AGA79" s="65"/>
      <c r="AGB79" s="65"/>
      <c r="AGC79" s="65"/>
      <c r="AGD79" s="65"/>
      <c r="AGE79" s="65"/>
      <c r="AGF79" s="65"/>
      <c r="AGG79" s="65"/>
      <c r="AGH79" s="65"/>
      <c r="AGI79" s="65"/>
      <c r="AGJ79" s="65"/>
      <c r="AGK79" s="65"/>
      <c r="AGL79" s="65"/>
      <c r="AGM79" s="65"/>
      <c r="AGN79" s="65"/>
      <c r="AGO79" s="65"/>
      <c r="AGP79" s="65"/>
      <c r="AGQ79" s="65"/>
      <c r="AGR79" s="65"/>
      <c r="AGS79" s="65"/>
      <c r="AGT79" s="65"/>
      <c r="AGU79" s="65"/>
      <c r="AGV79" s="65"/>
      <c r="AGW79" s="65"/>
      <c r="AGX79" s="65"/>
      <c r="AGY79" s="65"/>
      <c r="AGZ79" s="65"/>
      <c r="AHA79" s="65"/>
      <c r="AHB79" s="65"/>
      <c r="AHC79" s="65"/>
      <c r="AHD79" s="65"/>
      <c r="AHE79" s="65"/>
      <c r="AHF79" s="65"/>
      <c r="AHG79" s="65"/>
      <c r="AHH79" s="65"/>
      <c r="AHI79" s="65"/>
      <c r="AHJ79" s="65"/>
      <c r="AHK79" s="65"/>
      <c r="AHL79" s="65"/>
      <c r="AHM79" s="65"/>
      <c r="AHN79" s="65"/>
      <c r="AHO79" s="65"/>
      <c r="AHP79" s="65"/>
      <c r="AHQ79" s="65"/>
      <c r="AHR79" s="65"/>
      <c r="AHS79" s="65"/>
      <c r="AHT79" s="65"/>
      <c r="AHU79" s="65"/>
      <c r="AHV79" s="65"/>
      <c r="AHW79" s="65"/>
      <c r="AHX79" s="65"/>
      <c r="AHY79" s="65"/>
      <c r="AHZ79" s="65"/>
      <c r="AIA79" s="65"/>
      <c r="AIB79" s="65"/>
      <c r="AIC79" s="65"/>
      <c r="AID79" s="65"/>
      <c r="AIE79" s="65"/>
      <c r="AIF79" s="65"/>
      <c r="AIG79" s="65"/>
      <c r="AIH79" s="65"/>
      <c r="AII79" s="65"/>
      <c r="AIJ79" s="65"/>
      <c r="AIK79" s="65"/>
      <c r="AIL79" s="65"/>
      <c r="AIM79" s="65"/>
      <c r="AIN79" s="65"/>
      <c r="AIO79" s="65"/>
      <c r="AIP79" s="65"/>
      <c r="AIQ79" s="65"/>
      <c r="AIR79" s="65"/>
      <c r="AIS79" s="65"/>
      <c r="AIT79" s="65"/>
      <c r="AIU79" s="65"/>
      <c r="AIV79" s="65"/>
      <c r="AIW79" s="65"/>
      <c r="AIX79" s="65"/>
      <c r="AIY79" s="65"/>
      <c r="AIZ79" s="65"/>
      <c r="AJA79" s="65"/>
      <c r="AJB79" s="65"/>
      <c r="AJC79" s="65"/>
      <c r="AJD79" s="65"/>
      <c r="AJE79" s="65"/>
      <c r="AJF79" s="65"/>
      <c r="AJG79" s="65"/>
      <c r="AJH79" s="65"/>
      <c r="AJI79" s="65"/>
      <c r="AJJ79" s="65"/>
      <c r="AJK79" s="65"/>
      <c r="AJL79" s="65"/>
      <c r="AJM79" s="65"/>
      <c r="AJN79" s="65"/>
      <c r="AJO79" s="65"/>
      <c r="AJP79" s="65"/>
      <c r="AJQ79" s="65"/>
      <c r="AJR79" s="65"/>
      <c r="AJS79" s="65"/>
      <c r="AJT79" s="65"/>
      <c r="AJU79" s="65"/>
      <c r="AJV79" s="65"/>
      <c r="AJW79" s="65"/>
      <c r="AJX79" s="65"/>
      <c r="AJY79" s="65"/>
      <c r="AJZ79" s="65"/>
      <c r="AKA79" s="65"/>
      <c r="AKB79" s="65"/>
      <c r="AKC79" s="65"/>
      <c r="AKD79" s="65"/>
      <c r="AKE79" s="65"/>
      <c r="AKF79" s="65"/>
      <c r="AKG79" s="65"/>
      <c r="AKH79" s="65"/>
      <c r="AKI79" s="65"/>
      <c r="AKJ79" s="65"/>
      <c r="AKK79" s="65"/>
      <c r="AKL79" s="65"/>
      <c r="AKM79" s="65"/>
      <c r="AKN79" s="65"/>
      <c r="AKO79" s="65"/>
      <c r="AKP79" s="65"/>
      <c r="AKQ79" s="65"/>
      <c r="AKR79" s="65"/>
      <c r="AKS79" s="65"/>
      <c r="AKT79" s="65"/>
      <c r="AKU79" s="65"/>
      <c r="AKV79" s="65"/>
      <c r="AKW79" s="65"/>
      <c r="AKX79" s="65"/>
      <c r="AKY79" s="65"/>
      <c r="AKZ79" s="65"/>
      <c r="ALA79" s="65"/>
      <c r="ALB79" s="65"/>
      <c r="ALC79" s="65"/>
      <c r="ALD79" s="65"/>
      <c r="ALE79" s="65"/>
      <c r="ALF79" s="65"/>
      <c r="ALG79" s="65"/>
      <c r="ALH79" s="65"/>
      <c r="ALI79" s="65"/>
      <c r="ALJ79" s="65"/>
      <c r="ALK79" s="65"/>
      <c r="ALL79" s="65"/>
      <c r="ALM79" s="65"/>
      <c r="ALN79" s="65"/>
      <c r="ALO79" s="65"/>
      <c r="ALP79" s="65"/>
      <c r="ALQ79" s="65"/>
      <c r="ALR79" s="65"/>
      <c r="ALS79" s="65"/>
      <c r="ALT79" s="65"/>
      <c r="ALU79" s="65"/>
      <c r="ALV79" s="65"/>
      <c r="ALW79" s="65"/>
      <c r="ALX79" s="65"/>
      <c r="ALY79" s="65"/>
      <c r="ALZ79" s="65"/>
      <c r="AMA79" s="65"/>
      <c r="AMB79" s="65"/>
      <c r="AMC79" s="65"/>
      <c r="AMD79" s="65"/>
      <c r="AME79" s="65"/>
      <c r="AMF79" s="65"/>
      <c r="AMG79" s="65"/>
      <c r="AMH79" s="65"/>
      <c r="AMI79" s="65"/>
      <c r="AMJ79" s="65"/>
      <c r="AMK79" s="65"/>
      <c r="AML79" s="65"/>
      <c r="AMM79" s="65"/>
      <c r="AMN79" s="65"/>
      <c r="AMO79" s="65"/>
      <c r="AMP79" s="65"/>
      <c r="AMQ79" s="65"/>
      <c r="AMR79" s="65"/>
      <c r="AMS79" s="65"/>
      <c r="AMT79" s="65"/>
      <c r="AMU79" s="65"/>
      <c r="AMV79" s="65"/>
      <c r="AMW79" s="65"/>
      <c r="AMX79" s="65"/>
      <c r="AMY79" s="65"/>
      <c r="AMZ79" s="65"/>
      <c r="ANA79" s="65"/>
      <c r="ANB79" s="65"/>
      <c r="ANC79" s="65"/>
      <c r="AND79" s="65"/>
      <c r="ANE79" s="65"/>
      <c r="ANF79" s="65"/>
      <c r="ANG79" s="65"/>
      <c r="ANH79" s="65"/>
      <c r="ANI79" s="65"/>
      <c r="ANJ79" s="65"/>
      <c r="ANK79" s="65"/>
      <c r="ANL79" s="65"/>
      <c r="ANM79" s="65"/>
      <c r="ANN79" s="65"/>
      <c r="ANO79" s="65"/>
      <c r="ANP79" s="65"/>
      <c r="ANQ79" s="65"/>
      <c r="ANR79" s="65"/>
      <c r="ANS79" s="65"/>
      <c r="ANT79" s="65"/>
      <c r="ANU79" s="65"/>
      <c r="ANV79" s="65"/>
      <c r="ANW79" s="65"/>
      <c r="ANX79" s="65"/>
      <c r="ANY79" s="65"/>
      <c r="ANZ79" s="65"/>
      <c r="AOA79" s="65"/>
      <c r="AOB79" s="65"/>
      <c r="AOC79" s="65"/>
      <c r="AOD79" s="65"/>
      <c r="AOE79" s="65"/>
      <c r="AOF79" s="65"/>
      <c r="AOG79" s="65"/>
      <c r="AOH79" s="65"/>
      <c r="AOI79" s="65"/>
      <c r="AOJ79" s="65"/>
      <c r="AOK79" s="65"/>
      <c r="AOL79" s="65"/>
      <c r="AOM79" s="65"/>
      <c r="AON79" s="65"/>
      <c r="AOO79" s="65"/>
      <c r="AOP79" s="65"/>
      <c r="AOQ79" s="65"/>
      <c r="AOR79" s="65"/>
      <c r="AOS79" s="65"/>
      <c r="AOT79" s="65"/>
      <c r="AOU79" s="65"/>
      <c r="AOV79" s="65"/>
      <c r="AOW79" s="65"/>
      <c r="AOX79" s="65"/>
      <c r="AOY79" s="65"/>
      <c r="AOZ79" s="65"/>
      <c r="APA79" s="65"/>
      <c r="APB79" s="65"/>
      <c r="APC79" s="65"/>
      <c r="APD79" s="65"/>
      <c r="APE79" s="65"/>
      <c r="APF79" s="65"/>
      <c r="APG79" s="65"/>
      <c r="APH79" s="65"/>
      <c r="API79" s="65"/>
      <c r="APJ79" s="65"/>
      <c r="APK79" s="65"/>
      <c r="APL79" s="65"/>
      <c r="APM79" s="65"/>
      <c r="APN79" s="65"/>
      <c r="APO79" s="65"/>
      <c r="APP79" s="65"/>
      <c r="APQ79" s="65"/>
      <c r="APR79" s="65"/>
      <c r="APS79" s="65"/>
      <c r="APT79" s="65"/>
      <c r="APU79" s="65"/>
      <c r="APV79" s="65"/>
      <c r="APW79" s="65"/>
      <c r="APX79" s="65"/>
      <c r="APY79" s="65"/>
    </row>
    <row r="80" spans="1:1117" s="44" customFormat="1" ht="13.5" customHeight="1" x14ac:dyDescent="0.15">
      <c r="A80" s="47" t="s">
        <v>331</v>
      </c>
      <c r="B80" s="44">
        <v>5.42</v>
      </c>
      <c r="D80" s="44">
        <v>0</v>
      </c>
      <c r="E80" s="44">
        <v>11781.15</v>
      </c>
      <c r="F80" s="44">
        <v>9712.4599999999991</v>
      </c>
      <c r="G80" s="44">
        <v>647.12</v>
      </c>
      <c r="I80" s="44">
        <v>6468.82</v>
      </c>
      <c r="J80" s="44">
        <v>0.06</v>
      </c>
      <c r="L80" s="44">
        <v>7582.49</v>
      </c>
      <c r="O80" s="44">
        <v>0</v>
      </c>
      <c r="P80" s="44">
        <v>1319.74</v>
      </c>
      <c r="Q80" s="44">
        <v>0</v>
      </c>
      <c r="R80" s="44">
        <v>106.34</v>
      </c>
      <c r="T80" s="44">
        <v>135.31</v>
      </c>
      <c r="V80" s="44">
        <v>10.71</v>
      </c>
      <c r="W80" s="44">
        <v>1897.55</v>
      </c>
      <c r="X80" s="44">
        <v>81.94</v>
      </c>
      <c r="Y80" s="44">
        <f>SUM(B80:X80)</f>
        <v>39749.109999999993</v>
      </c>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c r="IR80" s="65"/>
      <c r="IS80" s="65"/>
      <c r="IT80" s="65"/>
      <c r="IU80" s="65"/>
      <c r="IV80" s="65"/>
      <c r="IW80" s="65"/>
      <c r="IX80" s="65"/>
      <c r="IY80" s="65"/>
      <c r="IZ80" s="65"/>
      <c r="JA80" s="65"/>
      <c r="JB80" s="65"/>
      <c r="JC80" s="65"/>
      <c r="JD80" s="65"/>
      <c r="JE80" s="65"/>
      <c r="JF80" s="65"/>
      <c r="JG80" s="65"/>
      <c r="JH80" s="65"/>
      <c r="JI80" s="65"/>
      <c r="JJ80" s="65"/>
      <c r="JK80" s="65"/>
      <c r="JL80" s="65"/>
      <c r="JM80" s="65"/>
      <c r="JN80" s="65"/>
      <c r="JO80" s="65"/>
      <c r="JP80" s="65"/>
      <c r="JQ80" s="65"/>
      <c r="JR80" s="65"/>
      <c r="JS80" s="65"/>
      <c r="JT80" s="65"/>
      <c r="JU80" s="65"/>
      <c r="JV80" s="65"/>
      <c r="JW80" s="65"/>
      <c r="JX80" s="65"/>
      <c r="JY80" s="65"/>
      <c r="JZ80" s="65"/>
      <c r="KA80" s="65"/>
      <c r="KB80" s="65"/>
      <c r="KC80" s="65"/>
      <c r="KD80" s="65"/>
      <c r="KE80" s="65"/>
      <c r="KF80" s="65"/>
      <c r="KG80" s="65"/>
      <c r="KH80" s="65"/>
      <c r="KI80" s="65"/>
      <c r="KJ80" s="65"/>
      <c r="KK80" s="65"/>
      <c r="KL80" s="65"/>
      <c r="KM80" s="65"/>
      <c r="KN80" s="65"/>
      <c r="KO80" s="65"/>
      <c r="KP80" s="65"/>
      <c r="KQ80" s="65"/>
      <c r="KR80" s="65"/>
      <c r="KS80" s="65"/>
      <c r="KT80" s="65"/>
      <c r="KU80" s="65"/>
      <c r="KV80" s="65"/>
      <c r="KW80" s="65"/>
      <c r="KX80" s="65"/>
      <c r="KY80" s="65"/>
      <c r="KZ80" s="65"/>
      <c r="LA80" s="65"/>
      <c r="LB80" s="65"/>
      <c r="LC80" s="65"/>
      <c r="LD80" s="65"/>
      <c r="LE80" s="65"/>
      <c r="LF80" s="65"/>
      <c r="LG80" s="65"/>
      <c r="LH80" s="65"/>
      <c r="LI80" s="65"/>
      <c r="LJ80" s="65"/>
      <c r="LK80" s="65"/>
      <c r="LL80" s="65"/>
      <c r="LM80" s="65"/>
      <c r="LN80" s="65"/>
      <c r="LO80" s="65"/>
      <c r="LP80" s="65"/>
      <c r="LQ80" s="65"/>
      <c r="LR80" s="65"/>
      <c r="LS80" s="65"/>
      <c r="LT80" s="65"/>
      <c r="LU80" s="65"/>
      <c r="LV80" s="65"/>
      <c r="LW80" s="65"/>
      <c r="LX80" s="65"/>
      <c r="LY80" s="65"/>
      <c r="LZ80" s="65"/>
      <c r="MA80" s="65"/>
      <c r="MB80" s="65"/>
      <c r="MC80" s="65"/>
      <c r="MD80" s="65"/>
      <c r="ME80" s="65"/>
      <c r="MF80" s="65"/>
      <c r="MG80" s="65"/>
      <c r="MH80" s="65"/>
      <c r="MI80" s="65"/>
      <c r="MJ80" s="65"/>
      <c r="MK80" s="65"/>
      <c r="ML80" s="65"/>
      <c r="MM80" s="65"/>
      <c r="MN80" s="65"/>
      <c r="MO80" s="65"/>
      <c r="MP80" s="65"/>
      <c r="MQ80" s="65"/>
      <c r="MR80" s="65"/>
      <c r="MS80" s="65"/>
      <c r="MT80" s="65"/>
      <c r="MU80" s="65"/>
      <c r="MV80" s="65"/>
      <c r="MW80" s="65"/>
      <c r="MX80" s="65"/>
      <c r="MY80" s="65"/>
      <c r="MZ80" s="65"/>
      <c r="NA80" s="65"/>
      <c r="NB80" s="65"/>
      <c r="NC80" s="65"/>
      <c r="ND80" s="65"/>
      <c r="NE80" s="65"/>
      <c r="NF80" s="65"/>
      <c r="NG80" s="65"/>
      <c r="NH80" s="65"/>
      <c r="NI80" s="65"/>
      <c r="NJ80" s="65"/>
      <c r="NK80" s="65"/>
      <c r="NL80" s="65"/>
      <c r="NM80" s="65"/>
      <c r="NN80" s="65"/>
      <c r="NO80" s="65"/>
      <c r="NP80" s="65"/>
      <c r="NQ80" s="65"/>
      <c r="NR80" s="65"/>
      <c r="NS80" s="65"/>
      <c r="NT80" s="65"/>
      <c r="NU80" s="65"/>
      <c r="NV80" s="65"/>
      <c r="NW80" s="65"/>
      <c r="NX80" s="65"/>
      <c r="NY80" s="65"/>
      <c r="NZ80" s="65"/>
      <c r="OA80" s="65"/>
      <c r="OB80" s="65"/>
      <c r="OC80" s="65"/>
      <c r="OD80" s="65"/>
      <c r="OE80" s="65"/>
      <c r="OF80" s="65"/>
      <c r="OG80" s="65"/>
      <c r="OH80" s="65"/>
      <c r="OI80" s="65"/>
      <c r="OJ80" s="65"/>
      <c r="OK80" s="65"/>
      <c r="OL80" s="65"/>
      <c r="OM80" s="65"/>
      <c r="ON80" s="65"/>
      <c r="OO80" s="65"/>
      <c r="OP80" s="65"/>
      <c r="OQ80" s="65"/>
      <c r="OR80" s="65"/>
      <c r="OS80" s="65"/>
      <c r="OT80" s="65"/>
      <c r="OU80" s="65"/>
      <c r="OV80" s="65"/>
      <c r="OW80" s="65"/>
      <c r="OX80" s="65"/>
      <c r="OY80" s="65"/>
      <c r="OZ80" s="65"/>
      <c r="PA80" s="65"/>
      <c r="PB80" s="65"/>
      <c r="PC80" s="65"/>
      <c r="PD80" s="65"/>
      <c r="PE80" s="65"/>
      <c r="PF80" s="65"/>
      <c r="PG80" s="65"/>
      <c r="PH80" s="65"/>
      <c r="PI80" s="65"/>
      <c r="PJ80" s="65"/>
      <c r="PK80" s="65"/>
      <c r="PL80" s="65"/>
      <c r="PM80" s="65"/>
      <c r="PN80" s="65"/>
      <c r="PO80" s="65"/>
      <c r="PP80" s="65"/>
      <c r="PQ80" s="65"/>
      <c r="PR80" s="65"/>
      <c r="PS80" s="65"/>
      <c r="PT80" s="65"/>
      <c r="PU80" s="65"/>
      <c r="PV80" s="65"/>
      <c r="PW80" s="65"/>
      <c r="PX80" s="65"/>
      <c r="PY80" s="65"/>
      <c r="PZ80" s="65"/>
      <c r="QA80" s="65"/>
      <c r="QB80" s="65"/>
      <c r="QC80" s="65"/>
      <c r="QD80" s="65"/>
      <c r="QE80" s="65"/>
      <c r="QF80" s="65"/>
      <c r="QG80" s="65"/>
      <c r="QH80" s="65"/>
      <c r="QI80" s="65"/>
      <c r="QJ80" s="65"/>
      <c r="QK80" s="65"/>
      <c r="QL80" s="65"/>
      <c r="QM80" s="65"/>
      <c r="QN80" s="65"/>
      <c r="QO80" s="65"/>
      <c r="QP80" s="65"/>
      <c r="QQ80" s="65"/>
      <c r="QR80" s="65"/>
      <c r="QS80" s="65"/>
      <c r="QT80" s="65"/>
      <c r="QU80" s="65"/>
      <c r="QV80" s="65"/>
      <c r="QW80" s="65"/>
      <c r="QX80" s="65"/>
      <c r="QY80" s="65"/>
      <c r="QZ80" s="65"/>
      <c r="RA80" s="65"/>
      <c r="RB80" s="65"/>
      <c r="RC80" s="65"/>
      <c r="RD80" s="65"/>
      <c r="RE80" s="65"/>
      <c r="RF80" s="65"/>
      <c r="RG80" s="65"/>
      <c r="RH80" s="65"/>
      <c r="RI80" s="65"/>
      <c r="RJ80" s="65"/>
      <c r="RK80" s="65"/>
      <c r="RL80" s="65"/>
      <c r="RM80" s="65"/>
      <c r="RN80" s="65"/>
      <c r="RO80" s="65"/>
      <c r="RP80" s="65"/>
      <c r="RQ80" s="65"/>
      <c r="RR80" s="65"/>
      <c r="RS80" s="65"/>
      <c r="RT80" s="65"/>
      <c r="RU80" s="65"/>
      <c r="RV80" s="65"/>
      <c r="RW80" s="65"/>
      <c r="RX80" s="65"/>
      <c r="RY80" s="65"/>
      <c r="RZ80" s="65"/>
      <c r="SA80" s="65"/>
      <c r="SB80" s="65"/>
      <c r="SC80" s="65"/>
      <c r="SD80" s="65"/>
      <c r="SE80" s="65"/>
      <c r="SF80" s="65"/>
      <c r="SG80" s="65"/>
      <c r="SH80" s="65"/>
      <c r="SI80" s="65"/>
      <c r="SJ80" s="65"/>
      <c r="SK80" s="65"/>
      <c r="SL80" s="65"/>
      <c r="SM80" s="65"/>
      <c r="SN80" s="65"/>
      <c r="SO80" s="65"/>
      <c r="SP80" s="65"/>
      <c r="SQ80" s="65"/>
      <c r="SR80" s="65"/>
      <c r="SS80" s="65"/>
      <c r="ST80" s="65"/>
      <c r="SU80" s="65"/>
      <c r="SV80" s="65"/>
      <c r="SW80" s="65"/>
      <c r="SX80" s="65"/>
      <c r="SY80" s="65"/>
      <c r="SZ80" s="65"/>
      <c r="TA80" s="65"/>
      <c r="TB80" s="65"/>
      <c r="TC80" s="65"/>
      <c r="TD80" s="65"/>
      <c r="TE80" s="65"/>
      <c r="TF80" s="65"/>
      <c r="TG80" s="65"/>
      <c r="TH80" s="65"/>
      <c r="TI80" s="65"/>
      <c r="TJ80" s="65"/>
      <c r="TK80" s="65"/>
      <c r="TL80" s="65"/>
      <c r="TM80" s="65"/>
      <c r="TN80" s="65"/>
      <c r="TO80" s="65"/>
      <c r="TP80" s="65"/>
      <c r="TQ80" s="65"/>
      <c r="TR80" s="65"/>
      <c r="TS80" s="65"/>
      <c r="TT80" s="65"/>
      <c r="TU80" s="65"/>
      <c r="TV80" s="65"/>
      <c r="TW80" s="65"/>
      <c r="TX80" s="65"/>
      <c r="TY80" s="65"/>
      <c r="TZ80" s="65"/>
      <c r="UA80" s="65"/>
      <c r="UB80" s="65"/>
      <c r="UC80" s="65"/>
      <c r="UD80" s="65"/>
      <c r="UE80" s="65"/>
      <c r="UF80" s="65"/>
      <c r="UG80" s="65"/>
      <c r="UH80" s="65"/>
      <c r="UI80" s="65"/>
      <c r="UJ80" s="65"/>
      <c r="UK80" s="65"/>
      <c r="UL80" s="65"/>
      <c r="UM80" s="65"/>
      <c r="UN80" s="65"/>
      <c r="UO80" s="65"/>
      <c r="UP80" s="65"/>
      <c r="UQ80" s="65"/>
      <c r="UR80" s="65"/>
      <c r="US80" s="65"/>
      <c r="UT80" s="65"/>
      <c r="UU80" s="65"/>
      <c r="UV80" s="65"/>
      <c r="UW80" s="65"/>
      <c r="UX80" s="65"/>
      <c r="UY80" s="65"/>
      <c r="UZ80" s="65"/>
      <c r="VA80" s="65"/>
      <c r="VB80" s="65"/>
      <c r="VC80" s="65"/>
      <c r="VD80" s="65"/>
      <c r="VE80" s="65"/>
      <c r="VF80" s="65"/>
      <c r="VG80" s="65"/>
      <c r="VH80" s="65"/>
      <c r="VI80" s="65"/>
      <c r="VJ80" s="65"/>
      <c r="VK80" s="65"/>
      <c r="VL80" s="65"/>
      <c r="VM80" s="65"/>
      <c r="VN80" s="65"/>
      <c r="VO80" s="65"/>
      <c r="VP80" s="65"/>
      <c r="VQ80" s="65"/>
      <c r="VR80" s="65"/>
      <c r="VS80" s="65"/>
      <c r="VT80" s="65"/>
      <c r="VU80" s="65"/>
      <c r="VV80" s="65"/>
      <c r="VW80" s="65"/>
      <c r="VX80" s="65"/>
      <c r="VY80" s="65"/>
      <c r="VZ80" s="65"/>
      <c r="WA80" s="65"/>
      <c r="WB80" s="65"/>
      <c r="WC80" s="65"/>
      <c r="WD80" s="65"/>
      <c r="WE80" s="65"/>
      <c r="WF80" s="65"/>
      <c r="WG80" s="65"/>
      <c r="WH80" s="65"/>
      <c r="WI80" s="65"/>
      <c r="WJ80" s="65"/>
      <c r="WK80" s="65"/>
      <c r="WL80" s="65"/>
      <c r="WM80" s="65"/>
      <c r="WN80" s="65"/>
      <c r="WO80" s="65"/>
      <c r="WP80" s="65"/>
      <c r="WQ80" s="65"/>
      <c r="WR80" s="65"/>
      <c r="WS80" s="65"/>
      <c r="WT80" s="65"/>
      <c r="WU80" s="65"/>
      <c r="WV80" s="65"/>
      <c r="WW80" s="65"/>
      <c r="WX80" s="65"/>
      <c r="WY80" s="65"/>
      <c r="WZ80" s="65"/>
      <c r="XA80" s="65"/>
      <c r="XB80" s="65"/>
      <c r="XC80" s="65"/>
      <c r="XD80" s="65"/>
      <c r="XE80" s="65"/>
      <c r="XF80" s="65"/>
      <c r="XG80" s="65"/>
      <c r="XH80" s="65"/>
      <c r="XI80" s="65"/>
      <c r="XJ80" s="65"/>
      <c r="XK80" s="65"/>
      <c r="XL80" s="65"/>
      <c r="XM80" s="65"/>
      <c r="XN80" s="65"/>
      <c r="XO80" s="65"/>
      <c r="XP80" s="65"/>
      <c r="XQ80" s="65"/>
      <c r="XR80" s="65"/>
      <c r="XS80" s="65"/>
      <c r="XT80" s="65"/>
      <c r="XU80" s="65"/>
      <c r="XV80" s="65"/>
      <c r="XW80" s="65"/>
      <c r="XX80" s="65"/>
      <c r="XY80" s="65"/>
      <c r="XZ80" s="65"/>
      <c r="YA80" s="65"/>
      <c r="YB80" s="65"/>
      <c r="YC80" s="65"/>
      <c r="YD80" s="65"/>
      <c r="YE80" s="65"/>
      <c r="YF80" s="65"/>
      <c r="YG80" s="65"/>
      <c r="YH80" s="65"/>
      <c r="YI80" s="65"/>
      <c r="YJ80" s="65"/>
      <c r="YK80" s="65"/>
      <c r="YL80" s="65"/>
      <c r="YM80" s="65"/>
      <c r="YN80" s="65"/>
      <c r="YO80" s="65"/>
      <c r="YP80" s="65"/>
      <c r="YQ80" s="65"/>
      <c r="YR80" s="65"/>
      <c r="YS80" s="65"/>
      <c r="YT80" s="65"/>
      <c r="YU80" s="65"/>
      <c r="YV80" s="65"/>
      <c r="YW80" s="65"/>
      <c r="YX80" s="65"/>
      <c r="YY80" s="65"/>
      <c r="YZ80" s="65"/>
      <c r="ZA80" s="65"/>
      <c r="ZB80" s="65"/>
      <c r="ZC80" s="65"/>
      <c r="ZD80" s="65"/>
      <c r="ZE80" s="65"/>
      <c r="ZF80" s="65"/>
      <c r="ZG80" s="65"/>
      <c r="ZH80" s="65"/>
      <c r="ZI80" s="65"/>
      <c r="ZJ80" s="65"/>
      <c r="ZK80" s="65"/>
      <c r="ZL80" s="65"/>
      <c r="ZM80" s="65"/>
      <c r="ZN80" s="65"/>
      <c r="ZO80" s="65"/>
      <c r="ZP80" s="65"/>
      <c r="ZQ80" s="65"/>
      <c r="ZR80" s="65"/>
      <c r="ZS80" s="65"/>
      <c r="ZT80" s="65"/>
      <c r="ZU80" s="65"/>
      <c r="ZV80" s="65"/>
      <c r="ZW80" s="65"/>
      <c r="ZX80" s="65"/>
      <c r="ZY80" s="65"/>
      <c r="ZZ80" s="65"/>
      <c r="AAA80" s="65"/>
      <c r="AAB80" s="65"/>
      <c r="AAC80" s="65"/>
      <c r="AAD80" s="65"/>
      <c r="AAE80" s="65"/>
      <c r="AAF80" s="65"/>
      <c r="AAG80" s="65"/>
      <c r="AAH80" s="65"/>
      <c r="AAI80" s="65"/>
      <c r="AAJ80" s="65"/>
      <c r="AAK80" s="65"/>
      <c r="AAL80" s="65"/>
      <c r="AAM80" s="65"/>
      <c r="AAN80" s="65"/>
      <c r="AAO80" s="65"/>
      <c r="AAP80" s="65"/>
      <c r="AAQ80" s="65"/>
      <c r="AAR80" s="65"/>
      <c r="AAS80" s="65"/>
      <c r="AAT80" s="65"/>
      <c r="AAU80" s="65"/>
      <c r="AAV80" s="65"/>
      <c r="AAW80" s="65"/>
      <c r="AAX80" s="65"/>
      <c r="AAY80" s="65"/>
      <c r="AAZ80" s="65"/>
      <c r="ABA80" s="65"/>
      <c r="ABB80" s="65"/>
      <c r="ABC80" s="65"/>
      <c r="ABD80" s="65"/>
      <c r="ABE80" s="65"/>
      <c r="ABF80" s="65"/>
      <c r="ABG80" s="65"/>
      <c r="ABH80" s="65"/>
      <c r="ABI80" s="65"/>
      <c r="ABJ80" s="65"/>
      <c r="ABK80" s="65"/>
      <c r="ABL80" s="65"/>
      <c r="ABM80" s="65"/>
      <c r="ABN80" s="65"/>
      <c r="ABO80" s="65"/>
      <c r="ABP80" s="65"/>
      <c r="ABQ80" s="65"/>
      <c r="ABR80" s="65"/>
      <c r="ABS80" s="65"/>
      <c r="ABT80" s="65"/>
      <c r="ABU80" s="65"/>
      <c r="ABV80" s="65"/>
      <c r="ABW80" s="65"/>
      <c r="ABX80" s="65"/>
      <c r="ABY80" s="65"/>
      <c r="ABZ80" s="65"/>
      <c r="ACA80" s="65"/>
      <c r="ACB80" s="65"/>
      <c r="ACC80" s="65"/>
      <c r="ACD80" s="65"/>
      <c r="ACE80" s="65"/>
      <c r="ACF80" s="65"/>
      <c r="ACG80" s="65"/>
      <c r="ACH80" s="65"/>
      <c r="ACI80" s="65"/>
      <c r="ACJ80" s="65"/>
      <c r="ACK80" s="65"/>
      <c r="ACL80" s="65"/>
      <c r="ACM80" s="65"/>
      <c r="ACN80" s="65"/>
      <c r="ACO80" s="65"/>
      <c r="ACP80" s="65"/>
      <c r="ACQ80" s="65"/>
      <c r="ACR80" s="65"/>
      <c r="ACS80" s="65"/>
      <c r="ACT80" s="65"/>
      <c r="ACU80" s="65"/>
      <c r="ACV80" s="65"/>
      <c r="ACW80" s="65"/>
      <c r="ACX80" s="65"/>
      <c r="ACY80" s="65"/>
      <c r="ACZ80" s="65"/>
      <c r="ADA80" s="65"/>
      <c r="ADB80" s="65"/>
      <c r="ADC80" s="65"/>
      <c r="ADD80" s="65"/>
      <c r="ADE80" s="65"/>
      <c r="ADF80" s="65"/>
      <c r="ADG80" s="65"/>
      <c r="ADH80" s="65"/>
      <c r="ADI80" s="65"/>
      <c r="ADJ80" s="65"/>
      <c r="ADK80" s="65"/>
      <c r="ADL80" s="65"/>
      <c r="ADM80" s="65"/>
      <c r="ADN80" s="65"/>
      <c r="ADO80" s="65"/>
      <c r="ADP80" s="65"/>
      <c r="ADQ80" s="65"/>
      <c r="ADR80" s="65"/>
      <c r="ADS80" s="65"/>
      <c r="ADT80" s="65"/>
      <c r="ADU80" s="65"/>
      <c r="ADV80" s="65"/>
      <c r="ADW80" s="65"/>
      <c r="ADX80" s="65"/>
      <c r="ADY80" s="65"/>
      <c r="ADZ80" s="65"/>
      <c r="AEA80" s="65"/>
      <c r="AEB80" s="65"/>
      <c r="AEC80" s="65"/>
      <c r="AED80" s="65"/>
      <c r="AEE80" s="65"/>
      <c r="AEF80" s="65"/>
      <c r="AEG80" s="65"/>
      <c r="AEH80" s="65"/>
      <c r="AEI80" s="65"/>
      <c r="AEJ80" s="65"/>
      <c r="AEK80" s="65"/>
      <c r="AEL80" s="65"/>
      <c r="AEM80" s="65"/>
      <c r="AEN80" s="65"/>
      <c r="AEO80" s="65"/>
      <c r="AEP80" s="65"/>
      <c r="AEQ80" s="65"/>
      <c r="AER80" s="65"/>
      <c r="AES80" s="65"/>
      <c r="AET80" s="65"/>
      <c r="AEU80" s="65"/>
      <c r="AEV80" s="65"/>
      <c r="AEW80" s="65"/>
      <c r="AEX80" s="65"/>
      <c r="AEY80" s="65"/>
      <c r="AEZ80" s="65"/>
      <c r="AFA80" s="65"/>
      <c r="AFB80" s="65"/>
      <c r="AFC80" s="65"/>
      <c r="AFD80" s="65"/>
      <c r="AFE80" s="65"/>
      <c r="AFF80" s="65"/>
      <c r="AFG80" s="65"/>
      <c r="AFH80" s="65"/>
      <c r="AFI80" s="65"/>
      <c r="AFJ80" s="65"/>
      <c r="AFK80" s="65"/>
      <c r="AFL80" s="65"/>
      <c r="AFM80" s="65"/>
      <c r="AFN80" s="65"/>
      <c r="AFO80" s="65"/>
      <c r="AFP80" s="65"/>
      <c r="AFQ80" s="65"/>
      <c r="AFR80" s="65"/>
      <c r="AFS80" s="65"/>
      <c r="AFT80" s="65"/>
      <c r="AFU80" s="65"/>
      <c r="AFV80" s="65"/>
      <c r="AFW80" s="65"/>
      <c r="AFX80" s="65"/>
      <c r="AFY80" s="65"/>
      <c r="AFZ80" s="65"/>
      <c r="AGA80" s="65"/>
      <c r="AGB80" s="65"/>
      <c r="AGC80" s="65"/>
      <c r="AGD80" s="65"/>
      <c r="AGE80" s="65"/>
      <c r="AGF80" s="65"/>
      <c r="AGG80" s="65"/>
      <c r="AGH80" s="65"/>
      <c r="AGI80" s="65"/>
      <c r="AGJ80" s="65"/>
      <c r="AGK80" s="65"/>
      <c r="AGL80" s="65"/>
      <c r="AGM80" s="65"/>
      <c r="AGN80" s="65"/>
      <c r="AGO80" s="65"/>
      <c r="AGP80" s="65"/>
      <c r="AGQ80" s="65"/>
      <c r="AGR80" s="65"/>
      <c r="AGS80" s="65"/>
      <c r="AGT80" s="65"/>
      <c r="AGU80" s="65"/>
      <c r="AGV80" s="65"/>
      <c r="AGW80" s="65"/>
      <c r="AGX80" s="65"/>
      <c r="AGY80" s="65"/>
      <c r="AGZ80" s="65"/>
      <c r="AHA80" s="65"/>
      <c r="AHB80" s="65"/>
      <c r="AHC80" s="65"/>
      <c r="AHD80" s="65"/>
      <c r="AHE80" s="65"/>
      <c r="AHF80" s="65"/>
      <c r="AHG80" s="65"/>
      <c r="AHH80" s="65"/>
      <c r="AHI80" s="65"/>
      <c r="AHJ80" s="65"/>
      <c r="AHK80" s="65"/>
      <c r="AHL80" s="65"/>
      <c r="AHM80" s="65"/>
      <c r="AHN80" s="65"/>
      <c r="AHO80" s="65"/>
      <c r="AHP80" s="65"/>
      <c r="AHQ80" s="65"/>
      <c r="AHR80" s="65"/>
      <c r="AHS80" s="65"/>
      <c r="AHT80" s="65"/>
      <c r="AHU80" s="65"/>
      <c r="AHV80" s="65"/>
      <c r="AHW80" s="65"/>
      <c r="AHX80" s="65"/>
      <c r="AHY80" s="65"/>
      <c r="AHZ80" s="65"/>
      <c r="AIA80" s="65"/>
      <c r="AIB80" s="65"/>
      <c r="AIC80" s="65"/>
      <c r="AID80" s="65"/>
      <c r="AIE80" s="65"/>
      <c r="AIF80" s="65"/>
      <c r="AIG80" s="65"/>
      <c r="AIH80" s="65"/>
      <c r="AII80" s="65"/>
      <c r="AIJ80" s="65"/>
      <c r="AIK80" s="65"/>
      <c r="AIL80" s="65"/>
      <c r="AIM80" s="65"/>
      <c r="AIN80" s="65"/>
      <c r="AIO80" s="65"/>
      <c r="AIP80" s="65"/>
      <c r="AIQ80" s="65"/>
      <c r="AIR80" s="65"/>
      <c r="AIS80" s="65"/>
      <c r="AIT80" s="65"/>
      <c r="AIU80" s="65"/>
      <c r="AIV80" s="65"/>
      <c r="AIW80" s="65"/>
      <c r="AIX80" s="65"/>
      <c r="AIY80" s="65"/>
      <c r="AIZ80" s="65"/>
      <c r="AJA80" s="65"/>
      <c r="AJB80" s="65"/>
      <c r="AJC80" s="65"/>
      <c r="AJD80" s="65"/>
      <c r="AJE80" s="65"/>
      <c r="AJF80" s="65"/>
      <c r="AJG80" s="65"/>
      <c r="AJH80" s="65"/>
      <c r="AJI80" s="65"/>
      <c r="AJJ80" s="65"/>
      <c r="AJK80" s="65"/>
      <c r="AJL80" s="65"/>
      <c r="AJM80" s="65"/>
      <c r="AJN80" s="65"/>
      <c r="AJO80" s="65"/>
      <c r="AJP80" s="65"/>
      <c r="AJQ80" s="65"/>
      <c r="AJR80" s="65"/>
      <c r="AJS80" s="65"/>
      <c r="AJT80" s="65"/>
      <c r="AJU80" s="65"/>
      <c r="AJV80" s="65"/>
      <c r="AJW80" s="65"/>
      <c r="AJX80" s="65"/>
      <c r="AJY80" s="65"/>
      <c r="AJZ80" s="65"/>
      <c r="AKA80" s="65"/>
      <c r="AKB80" s="65"/>
      <c r="AKC80" s="65"/>
      <c r="AKD80" s="65"/>
      <c r="AKE80" s="65"/>
      <c r="AKF80" s="65"/>
      <c r="AKG80" s="65"/>
      <c r="AKH80" s="65"/>
      <c r="AKI80" s="65"/>
      <c r="AKJ80" s="65"/>
      <c r="AKK80" s="65"/>
      <c r="AKL80" s="65"/>
      <c r="AKM80" s="65"/>
      <c r="AKN80" s="65"/>
      <c r="AKO80" s="65"/>
      <c r="AKP80" s="65"/>
      <c r="AKQ80" s="65"/>
      <c r="AKR80" s="65"/>
      <c r="AKS80" s="65"/>
      <c r="AKT80" s="65"/>
      <c r="AKU80" s="65"/>
      <c r="AKV80" s="65"/>
      <c r="AKW80" s="65"/>
      <c r="AKX80" s="65"/>
      <c r="AKY80" s="65"/>
      <c r="AKZ80" s="65"/>
      <c r="ALA80" s="65"/>
      <c r="ALB80" s="65"/>
      <c r="ALC80" s="65"/>
      <c r="ALD80" s="65"/>
      <c r="ALE80" s="65"/>
      <c r="ALF80" s="65"/>
      <c r="ALG80" s="65"/>
      <c r="ALH80" s="65"/>
      <c r="ALI80" s="65"/>
      <c r="ALJ80" s="65"/>
      <c r="ALK80" s="65"/>
      <c r="ALL80" s="65"/>
      <c r="ALM80" s="65"/>
      <c r="ALN80" s="65"/>
      <c r="ALO80" s="65"/>
      <c r="ALP80" s="65"/>
      <c r="ALQ80" s="65"/>
      <c r="ALR80" s="65"/>
      <c r="ALS80" s="65"/>
      <c r="ALT80" s="65"/>
      <c r="ALU80" s="65"/>
      <c r="ALV80" s="65"/>
      <c r="ALW80" s="65"/>
      <c r="ALX80" s="65"/>
      <c r="ALY80" s="65"/>
      <c r="ALZ80" s="65"/>
      <c r="AMA80" s="65"/>
      <c r="AMB80" s="65"/>
      <c r="AMC80" s="65"/>
      <c r="AMD80" s="65"/>
      <c r="AME80" s="65"/>
      <c r="AMF80" s="65"/>
      <c r="AMG80" s="65"/>
      <c r="AMH80" s="65"/>
      <c r="AMI80" s="65"/>
      <c r="AMJ80" s="65"/>
      <c r="AMK80" s="65"/>
      <c r="AML80" s="65"/>
      <c r="AMM80" s="65"/>
      <c r="AMN80" s="65"/>
      <c r="AMO80" s="65"/>
      <c r="AMP80" s="65"/>
      <c r="AMQ80" s="65"/>
      <c r="AMR80" s="65"/>
      <c r="AMS80" s="65"/>
      <c r="AMT80" s="65"/>
      <c r="AMU80" s="65"/>
      <c r="AMV80" s="65"/>
      <c r="AMW80" s="65"/>
      <c r="AMX80" s="65"/>
      <c r="AMY80" s="65"/>
      <c r="AMZ80" s="65"/>
      <c r="ANA80" s="65"/>
      <c r="ANB80" s="65"/>
      <c r="ANC80" s="65"/>
      <c r="AND80" s="65"/>
      <c r="ANE80" s="65"/>
      <c r="ANF80" s="65"/>
      <c r="ANG80" s="65"/>
      <c r="ANH80" s="65"/>
      <c r="ANI80" s="65"/>
      <c r="ANJ80" s="65"/>
      <c r="ANK80" s="65"/>
      <c r="ANL80" s="65"/>
      <c r="ANM80" s="65"/>
      <c r="ANN80" s="65"/>
      <c r="ANO80" s="65"/>
      <c r="ANP80" s="65"/>
      <c r="ANQ80" s="65"/>
      <c r="ANR80" s="65"/>
      <c r="ANS80" s="65"/>
      <c r="ANT80" s="65"/>
      <c r="ANU80" s="65"/>
      <c r="ANV80" s="65"/>
      <c r="ANW80" s="65"/>
      <c r="ANX80" s="65"/>
      <c r="ANY80" s="65"/>
      <c r="ANZ80" s="65"/>
      <c r="AOA80" s="65"/>
      <c r="AOB80" s="65"/>
      <c r="AOC80" s="65"/>
      <c r="AOD80" s="65"/>
      <c r="AOE80" s="65"/>
      <c r="AOF80" s="65"/>
      <c r="AOG80" s="65"/>
      <c r="AOH80" s="65"/>
      <c r="AOI80" s="65"/>
      <c r="AOJ80" s="65"/>
      <c r="AOK80" s="65"/>
      <c r="AOL80" s="65"/>
      <c r="AOM80" s="65"/>
      <c r="AON80" s="65"/>
      <c r="AOO80" s="65"/>
      <c r="AOP80" s="65"/>
      <c r="AOQ80" s="65"/>
      <c r="AOR80" s="65"/>
      <c r="AOS80" s="65"/>
      <c r="AOT80" s="65"/>
      <c r="AOU80" s="65"/>
      <c r="AOV80" s="65"/>
      <c r="AOW80" s="65"/>
      <c r="AOX80" s="65"/>
      <c r="AOY80" s="65"/>
      <c r="AOZ80" s="65"/>
      <c r="APA80" s="65"/>
      <c r="APB80" s="65"/>
      <c r="APC80" s="65"/>
      <c r="APD80" s="65"/>
      <c r="APE80" s="65"/>
      <c r="APF80" s="65"/>
      <c r="APG80" s="65"/>
      <c r="APH80" s="65"/>
      <c r="API80" s="65"/>
      <c r="APJ80" s="65"/>
      <c r="APK80" s="65"/>
      <c r="APL80" s="65"/>
      <c r="APM80" s="65"/>
      <c r="APN80" s="65"/>
      <c r="APO80" s="65"/>
      <c r="APP80" s="65"/>
      <c r="APQ80" s="65"/>
      <c r="APR80" s="65"/>
      <c r="APS80" s="65"/>
      <c r="APT80" s="65"/>
      <c r="APU80" s="65"/>
      <c r="APV80" s="65"/>
      <c r="APW80" s="65"/>
      <c r="APX80" s="65"/>
      <c r="APY80" s="65"/>
    </row>
    <row r="81" spans="1:1117" s="44" customFormat="1" x14ac:dyDescent="0.15">
      <c r="A81" s="47" t="s">
        <v>332</v>
      </c>
      <c r="B81" s="44">
        <v>138.93</v>
      </c>
      <c r="D81" s="44">
        <v>0</v>
      </c>
      <c r="E81" s="44">
        <v>37562.67</v>
      </c>
      <c r="F81" s="44">
        <v>8898.2099999999991</v>
      </c>
      <c r="G81" s="44">
        <v>1024.4000000000001</v>
      </c>
      <c r="I81" s="44">
        <v>31111.15</v>
      </c>
      <c r="J81" s="44">
        <v>0</v>
      </c>
      <c r="L81" s="44">
        <v>24331.85</v>
      </c>
      <c r="O81" s="44">
        <v>0</v>
      </c>
      <c r="P81" s="44">
        <v>1999.94</v>
      </c>
      <c r="Q81" s="44">
        <v>0</v>
      </c>
      <c r="R81" s="44">
        <v>247.49</v>
      </c>
      <c r="T81" s="44">
        <v>162.25</v>
      </c>
      <c r="V81" s="44">
        <v>21.35</v>
      </c>
      <c r="W81" s="44">
        <v>2794.77</v>
      </c>
      <c r="X81" s="44">
        <v>120.36</v>
      </c>
      <c r="Y81" s="44">
        <f t="shared" ref="Y81:Y96" si="17">SUM(B81:X81)</f>
        <v>108413.37000000001</v>
      </c>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c r="IR81" s="65"/>
      <c r="IS81" s="65"/>
      <c r="IT81" s="65"/>
      <c r="IU81" s="65"/>
      <c r="IV81" s="65"/>
      <c r="IW81" s="65"/>
      <c r="IX81" s="65"/>
      <c r="IY81" s="65"/>
      <c r="IZ81" s="65"/>
      <c r="JA81" s="65"/>
      <c r="JB81" s="65"/>
      <c r="JC81" s="65"/>
      <c r="JD81" s="65"/>
      <c r="JE81" s="65"/>
      <c r="JF81" s="65"/>
      <c r="JG81" s="65"/>
      <c r="JH81" s="65"/>
      <c r="JI81" s="65"/>
      <c r="JJ81" s="65"/>
      <c r="JK81" s="65"/>
      <c r="JL81" s="65"/>
      <c r="JM81" s="65"/>
      <c r="JN81" s="65"/>
      <c r="JO81" s="65"/>
      <c r="JP81" s="65"/>
      <c r="JQ81" s="65"/>
      <c r="JR81" s="65"/>
      <c r="JS81" s="65"/>
      <c r="JT81" s="65"/>
      <c r="JU81" s="65"/>
      <c r="JV81" s="65"/>
      <c r="JW81" s="65"/>
      <c r="JX81" s="65"/>
      <c r="JY81" s="65"/>
      <c r="JZ81" s="65"/>
      <c r="KA81" s="65"/>
      <c r="KB81" s="65"/>
      <c r="KC81" s="65"/>
      <c r="KD81" s="65"/>
      <c r="KE81" s="65"/>
      <c r="KF81" s="65"/>
      <c r="KG81" s="65"/>
      <c r="KH81" s="65"/>
      <c r="KI81" s="65"/>
      <c r="KJ81" s="65"/>
      <c r="KK81" s="65"/>
      <c r="KL81" s="65"/>
      <c r="KM81" s="65"/>
      <c r="KN81" s="65"/>
      <c r="KO81" s="65"/>
      <c r="KP81" s="65"/>
      <c r="KQ81" s="65"/>
      <c r="KR81" s="65"/>
      <c r="KS81" s="65"/>
      <c r="KT81" s="65"/>
      <c r="KU81" s="65"/>
      <c r="KV81" s="65"/>
      <c r="KW81" s="65"/>
      <c r="KX81" s="65"/>
      <c r="KY81" s="65"/>
      <c r="KZ81" s="65"/>
      <c r="LA81" s="65"/>
      <c r="LB81" s="65"/>
      <c r="LC81" s="65"/>
      <c r="LD81" s="65"/>
      <c r="LE81" s="65"/>
      <c r="LF81" s="65"/>
      <c r="LG81" s="65"/>
      <c r="LH81" s="65"/>
      <c r="LI81" s="65"/>
      <c r="LJ81" s="65"/>
      <c r="LK81" s="65"/>
      <c r="LL81" s="65"/>
      <c r="LM81" s="65"/>
      <c r="LN81" s="65"/>
      <c r="LO81" s="65"/>
      <c r="LP81" s="65"/>
      <c r="LQ81" s="65"/>
      <c r="LR81" s="65"/>
      <c r="LS81" s="65"/>
      <c r="LT81" s="65"/>
      <c r="LU81" s="65"/>
      <c r="LV81" s="65"/>
      <c r="LW81" s="65"/>
      <c r="LX81" s="65"/>
      <c r="LY81" s="65"/>
      <c r="LZ81" s="65"/>
      <c r="MA81" s="65"/>
      <c r="MB81" s="65"/>
      <c r="MC81" s="65"/>
      <c r="MD81" s="65"/>
      <c r="ME81" s="65"/>
      <c r="MF81" s="65"/>
      <c r="MG81" s="65"/>
      <c r="MH81" s="65"/>
      <c r="MI81" s="65"/>
      <c r="MJ81" s="65"/>
      <c r="MK81" s="65"/>
      <c r="ML81" s="65"/>
      <c r="MM81" s="65"/>
      <c r="MN81" s="65"/>
      <c r="MO81" s="65"/>
      <c r="MP81" s="65"/>
      <c r="MQ81" s="65"/>
      <c r="MR81" s="65"/>
      <c r="MS81" s="65"/>
      <c r="MT81" s="65"/>
      <c r="MU81" s="65"/>
      <c r="MV81" s="65"/>
      <c r="MW81" s="65"/>
      <c r="MX81" s="65"/>
      <c r="MY81" s="65"/>
      <c r="MZ81" s="65"/>
      <c r="NA81" s="65"/>
      <c r="NB81" s="65"/>
      <c r="NC81" s="65"/>
      <c r="ND81" s="65"/>
      <c r="NE81" s="65"/>
      <c r="NF81" s="65"/>
      <c r="NG81" s="65"/>
      <c r="NH81" s="65"/>
      <c r="NI81" s="65"/>
      <c r="NJ81" s="65"/>
      <c r="NK81" s="65"/>
      <c r="NL81" s="65"/>
      <c r="NM81" s="65"/>
      <c r="NN81" s="65"/>
      <c r="NO81" s="65"/>
      <c r="NP81" s="65"/>
      <c r="NQ81" s="65"/>
      <c r="NR81" s="65"/>
      <c r="NS81" s="65"/>
      <c r="NT81" s="65"/>
      <c r="NU81" s="65"/>
      <c r="NV81" s="65"/>
      <c r="NW81" s="65"/>
      <c r="NX81" s="65"/>
      <c r="NY81" s="65"/>
      <c r="NZ81" s="65"/>
      <c r="OA81" s="65"/>
      <c r="OB81" s="65"/>
      <c r="OC81" s="65"/>
      <c r="OD81" s="65"/>
      <c r="OE81" s="65"/>
      <c r="OF81" s="65"/>
      <c r="OG81" s="65"/>
      <c r="OH81" s="65"/>
      <c r="OI81" s="65"/>
      <c r="OJ81" s="65"/>
      <c r="OK81" s="65"/>
      <c r="OL81" s="65"/>
      <c r="OM81" s="65"/>
      <c r="ON81" s="65"/>
      <c r="OO81" s="65"/>
      <c r="OP81" s="65"/>
      <c r="OQ81" s="65"/>
      <c r="OR81" s="65"/>
      <c r="OS81" s="65"/>
      <c r="OT81" s="65"/>
      <c r="OU81" s="65"/>
      <c r="OV81" s="65"/>
      <c r="OW81" s="65"/>
      <c r="OX81" s="65"/>
      <c r="OY81" s="65"/>
      <c r="OZ81" s="65"/>
      <c r="PA81" s="65"/>
      <c r="PB81" s="65"/>
      <c r="PC81" s="65"/>
      <c r="PD81" s="65"/>
      <c r="PE81" s="65"/>
      <c r="PF81" s="65"/>
      <c r="PG81" s="65"/>
      <c r="PH81" s="65"/>
      <c r="PI81" s="65"/>
      <c r="PJ81" s="65"/>
      <c r="PK81" s="65"/>
      <c r="PL81" s="65"/>
      <c r="PM81" s="65"/>
      <c r="PN81" s="65"/>
      <c r="PO81" s="65"/>
      <c r="PP81" s="65"/>
      <c r="PQ81" s="65"/>
      <c r="PR81" s="65"/>
      <c r="PS81" s="65"/>
      <c r="PT81" s="65"/>
      <c r="PU81" s="65"/>
      <c r="PV81" s="65"/>
      <c r="PW81" s="65"/>
      <c r="PX81" s="65"/>
      <c r="PY81" s="65"/>
      <c r="PZ81" s="65"/>
      <c r="QA81" s="65"/>
      <c r="QB81" s="65"/>
      <c r="QC81" s="65"/>
      <c r="QD81" s="65"/>
      <c r="QE81" s="65"/>
      <c r="QF81" s="65"/>
      <c r="QG81" s="65"/>
      <c r="QH81" s="65"/>
      <c r="QI81" s="65"/>
      <c r="QJ81" s="65"/>
      <c r="QK81" s="65"/>
      <c r="QL81" s="65"/>
      <c r="QM81" s="65"/>
      <c r="QN81" s="65"/>
      <c r="QO81" s="65"/>
      <c r="QP81" s="65"/>
      <c r="QQ81" s="65"/>
      <c r="QR81" s="65"/>
      <c r="QS81" s="65"/>
      <c r="QT81" s="65"/>
      <c r="QU81" s="65"/>
      <c r="QV81" s="65"/>
      <c r="QW81" s="65"/>
      <c r="QX81" s="65"/>
      <c r="QY81" s="65"/>
      <c r="QZ81" s="65"/>
      <c r="RA81" s="65"/>
      <c r="RB81" s="65"/>
      <c r="RC81" s="65"/>
      <c r="RD81" s="65"/>
      <c r="RE81" s="65"/>
      <c r="RF81" s="65"/>
      <c r="RG81" s="65"/>
      <c r="RH81" s="65"/>
      <c r="RI81" s="65"/>
      <c r="RJ81" s="65"/>
      <c r="RK81" s="65"/>
      <c r="RL81" s="65"/>
      <c r="RM81" s="65"/>
      <c r="RN81" s="65"/>
      <c r="RO81" s="65"/>
      <c r="RP81" s="65"/>
      <c r="RQ81" s="65"/>
      <c r="RR81" s="65"/>
      <c r="RS81" s="65"/>
      <c r="RT81" s="65"/>
      <c r="RU81" s="65"/>
      <c r="RV81" s="65"/>
      <c r="RW81" s="65"/>
      <c r="RX81" s="65"/>
      <c r="RY81" s="65"/>
      <c r="RZ81" s="65"/>
      <c r="SA81" s="65"/>
      <c r="SB81" s="65"/>
      <c r="SC81" s="65"/>
      <c r="SD81" s="65"/>
      <c r="SE81" s="65"/>
      <c r="SF81" s="65"/>
      <c r="SG81" s="65"/>
      <c r="SH81" s="65"/>
      <c r="SI81" s="65"/>
      <c r="SJ81" s="65"/>
      <c r="SK81" s="65"/>
      <c r="SL81" s="65"/>
      <c r="SM81" s="65"/>
      <c r="SN81" s="65"/>
      <c r="SO81" s="65"/>
      <c r="SP81" s="65"/>
      <c r="SQ81" s="65"/>
      <c r="SR81" s="65"/>
      <c r="SS81" s="65"/>
      <c r="ST81" s="65"/>
      <c r="SU81" s="65"/>
      <c r="SV81" s="65"/>
      <c r="SW81" s="65"/>
      <c r="SX81" s="65"/>
      <c r="SY81" s="65"/>
      <c r="SZ81" s="65"/>
      <c r="TA81" s="65"/>
      <c r="TB81" s="65"/>
      <c r="TC81" s="65"/>
      <c r="TD81" s="65"/>
      <c r="TE81" s="65"/>
      <c r="TF81" s="65"/>
      <c r="TG81" s="65"/>
      <c r="TH81" s="65"/>
      <c r="TI81" s="65"/>
      <c r="TJ81" s="65"/>
      <c r="TK81" s="65"/>
      <c r="TL81" s="65"/>
      <c r="TM81" s="65"/>
      <c r="TN81" s="65"/>
      <c r="TO81" s="65"/>
      <c r="TP81" s="65"/>
      <c r="TQ81" s="65"/>
      <c r="TR81" s="65"/>
      <c r="TS81" s="65"/>
      <c r="TT81" s="65"/>
      <c r="TU81" s="65"/>
      <c r="TV81" s="65"/>
      <c r="TW81" s="65"/>
      <c r="TX81" s="65"/>
      <c r="TY81" s="65"/>
      <c r="TZ81" s="65"/>
      <c r="UA81" s="65"/>
      <c r="UB81" s="65"/>
      <c r="UC81" s="65"/>
      <c r="UD81" s="65"/>
      <c r="UE81" s="65"/>
      <c r="UF81" s="65"/>
      <c r="UG81" s="65"/>
      <c r="UH81" s="65"/>
      <c r="UI81" s="65"/>
      <c r="UJ81" s="65"/>
      <c r="UK81" s="65"/>
      <c r="UL81" s="65"/>
      <c r="UM81" s="65"/>
      <c r="UN81" s="65"/>
      <c r="UO81" s="65"/>
      <c r="UP81" s="65"/>
      <c r="UQ81" s="65"/>
      <c r="UR81" s="65"/>
      <c r="US81" s="65"/>
      <c r="UT81" s="65"/>
      <c r="UU81" s="65"/>
      <c r="UV81" s="65"/>
      <c r="UW81" s="65"/>
      <c r="UX81" s="65"/>
      <c r="UY81" s="65"/>
      <c r="UZ81" s="65"/>
      <c r="VA81" s="65"/>
      <c r="VB81" s="65"/>
      <c r="VC81" s="65"/>
      <c r="VD81" s="65"/>
      <c r="VE81" s="65"/>
      <c r="VF81" s="65"/>
      <c r="VG81" s="65"/>
      <c r="VH81" s="65"/>
      <c r="VI81" s="65"/>
      <c r="VJ81" s="65"/>
      <c r="VK81" s="65"/>
      <c r="VL81" s="65"/>
      <c r="VM81" s="65"/>
      <c r="VN81" s="65"/>
      <c r="VO81" s="65"/>
      <c r="VP81" s="65"/>
      <c r="VQ81" s="65"/>
      <c r="VR81" s="65"/>
      <c r="VS81" s="65"/>
      <c r="VT81" s="65"/>
      <c r="VU81" s="65"/>
      <c r="VV81" s="65"/>
      <c r="VW81" s="65"/>
      <c r="VX81" s="65"/>
      <c r="VY81" s="65"/>
      <c r="VZ81" s="65"/>
      <c r="WA81" s="65"/>
      <c r="WB81" s="65"/>
      <c r="WC81" s="65"/>
      <c r="WD81" s="65"/>
      <c r="WE81" s="65"/>
      <c r="WF81" s="65"/>
      <c r="WG81" s="65"/>
      <c r="WH81" s="65"/>
      <c r="WI81" s="65"/>
      <c r="WJ81" s="65"/>
      <c r="WK81" s="65"/>
      <c r="WL81" s="65"/>
      <c r="WM81" s="65"/>
      <c r="WN81" s="65"/>
      <c r="WO81" s="65"/>
      <c r="WP81" s="65"/>
      <c r="WQ81" s="65"/>
      <c r="WR81" s="65"/>
      <c r="WS81" s="65"/>
      <c r="WT81" s="65"/>
      <c r="WU81" s="65"/>
      <c r="WV81" s="65"/>
      <c r="WW81" s="65"/>
      <c r="WX81" s="65"/>
      <c r="WY81" s="65"/>
      <c r="WZ81" s="65"/>
      <c r="XA81" s="65"/>
      <c r="XB81" s="65"/>
      <c r="XC81" s="65"/>
      <c r="XD81" s="65"/>
      <c r="XE81" s="65"/>
      <c r="XF81" s="65"/>
      <c r="XG81" s="65"/>
      <c r="XH81" s="65"/>
      <c r="XI81" s="65"/>
      <c r="XJ81" s="65"/>
      <c r="XK81" s="65"/>
      <c r="XL81" s="65"/>
      <c r="XM81" s="65"/>
      <c r="XN81" s="65"/>
      <c r="XO81" s="65"/>
      <c r="XP81" s="65"/>
      <c r="XQ81" s="65"/>
      <c r="XR81" s="65"/>
      <c r="XS81" s="65"/>
      <c r="XT81" s="65"/>
      <c r="XU81" s="65"/>
      <c r="XV81" s="65"/>
      <c r="XW81" s="65"/>
      <c r="XX81" s="65"/>
      <c r="XY81" s="65"/>
      <c r="XZ81" s="65"/>
      <c r="YA81" s="65"/>
      <c r="YB81" s="65"/>
      <c r="YC81" s="65"/>
      <c r="YD81" s="65"/>
      <c r="YE81" s="65"/>
      <c r="YF81" s="65"/>
      <c r="YG81" s="65"/>
      <c r="YH81" s="65"/>
      <c r="YI81" s="65"/>
      <c r="YJ81" s="65"/>
      <c r="YK81" s="65"/>
      <c r="YL81" s="65"/>
      <c r="YM81" s="65"/>
      <c r="YN81" s="65"/>
      <c r="YO81" s="65"/>
      <c r="YP81" s="65"/>
      <c r="YQ81" s="65"/>
      <c r="YR81" s="65"/>
      <c r="YS81" s="65"/>
      <c r="YT81" s="65"/>
      <c r="YU81" s="65"/>
      <c r="YV81" s="65"/>
      <c r="YW81" s="65"/>
      <c r="YX81" s="65"/>
      <c r="YY81" s="65"/>
      <c r="YZ81" s="65"/>
      <c r="ZA81" s="65"/>
      <c r="ZB81" s="65"/>
      <c r="ZC81" s="65"/>
      <c r="ZD81" s="65"/>
      <c r="ZE81" s="65"/>
      <c r="ZF81" s="65"/>
      <c r="ZG81" s="65"/>
      <c r="ZH81" s="65"/>
      <c r="ZI81" s="65"/>
      <c r="ZJ81" s="65"/>
      <c r="ZK81" s="65"/>
      <c r="ZL81" s="65"/>
      <c r="ZM81" s="65"/>
      <c r="ZN81" s="65"/>
      <c r="ZO81" s="65"/>
      <c r="ZP81" s="65"/>
      <c r="ZQ81" s="65"/>
      <c r="ZR81" s="65"/>
      <c r="ZS81" s="65"/>
      <c r="ZT81" s="65"/>
      <c r="ZU81" s="65"/>
      <c r="ZV81" s="65"/>
      <c r="ZW81" s="65"/>
      <c r="ZX81" s="65"/>
      <c r="ZY81" s="65"/>
      <c r="ZZ81" s="65"/>
      <c r="AAA81" s="65"/>
      <c r="AAB81" s="65"/>
      <c r="AAC81" s="65"/>
      <c r="AAD81" s="65"/>
      <c r="AAE81" s="65"/>
      <c r="AAF81" s="65"/>
      <c r="AAG81" s="65"/>
      <c r="AAH81" s="65"/>
      <c r="AAI81" s="65"/>
      <c r="AAJ81" s="65"/>
      <c r="AAK81" s="65"/>
      <c r="AAL81" s="65"/>
      <c r="AAM81" s="65"/>
      <c r="AAN81" s="65"/>
      <c r="AAO81" s="65"/>
      <c r="AAP81" s="65"/>
      <c r="AAQ81" s="65"/>
      <c r="AAR81" s="65"/>
      <c r="AAS81" s="65"/>
      <c r="AAT81" s="65"/>
      <c r="AAU81" s="65"/>
      <c r="AAV81" s="65"/>
      <c r="AAW81" s="65"/>
      <c r="AAX81" s="65"/>
      <c r="AAY81" s="65"/>
      <c r="AAZ81" s="65"/>
      <c r="ABA81" s="65"/>
      <c r="ABB81" s="65"/>
      <c r="ABC81" s="65"/>
      <c r="ABD81" s="65"/>
      <c r="ABE81" s="65"/>
      <c r="ABF81" s="65"/>
      <c r="ABG81" s="65"/>
      <c r="ABH81" s="65"/>
      <c r="ABI81" s="65"/>
      <c r="ABJ81" s="65"/>
      <c r="ABK81" s="65"/>
      <c r="ABL81" s="65"/>
      <c r="ABM81" s="65"/>
      <c r="ABN81" s="65"/>
      <c r="ABO81" s="65"/>
      <c r="ABP81" s="65"/>
      <c r="ABQ81" s="65"/>
      <c r="ABR81" s="65"/>
      <c r="ABS81" s="65"/>
      <c r="ABT81" s="65"/>
      <c r="ABU81" s="65"/>
      <c r="ABV81" s="65"/>
      <c r="ABW81" s="65"/>
      <c r="ABX81" s="65"/>
      <c r="ABY81" s="65"/>
      <c r="ABZ81" s="65"/>
      <c r="ACA81" s="65"/>
      <c r="ACB81" s="65"/>
      <c r="ACC81" s="65"/>
      <c r="ACD81" s="65"/>
      <c r="ACE81" s="65"/>
      <c r="ACF81" s="65"/>
      <c r="ACG81" s="65"/>
      <c r="ACH81" s="65"/>
      <c r="ACI81" s="65"/>
      <c r="ACJ81" s="65"/>
      <c r="ACK81" s="65"/>
      <c r="ACL81" s="65"/>
      <c r="ACM81" s="65"/>
      <c r="ACN81" s="65"/>
      <c r="ACO81" s="65"/>
      <c r="ACP81" s="65"/>
      <c r="ACQ81" s="65"/>
      <c r="ACR81" s="65"/>
      <c r="ACS81" s="65"/>
      <c r="ACT81" s="65"/>
      <c r="ACU81" s="65"/>
      <c r="ACV81" s="65"/>
      <c r="ACW81" s="65"/>
      <c r="ACX81" s="65"/>
      <c r="ACY81" s="65"/>
      <c r="ACZ81" s="65"/>
      <c r="ADA81" s="65"/>
      <c r="ADB81" s="65"/>
      <c r="ADC81" s="65"/>
      <c r="ADD81" s="65"/>
      <c r="ADE81" s="65"/>
      <c r="ADF81" s="65"/>
      <c r="ADG81" s="65"/>
      <c r="ADH81" s="65"/>
      <c r="ADI81" s="65"/>
      <c r="ADJ81" s="65"/>
      <c r="ADK81" s="65"/>
      <c r="ADL81" s="65"/>
      <c r="ADM81" s="65"/>
      <c r="ADN81" s="65"/>
      <c r="ADO81" s="65"/>
      <c r="ADP81" s="65"/>
      <c r="ADQ81" s="65"/>
      <c r="ADR81" s="65"/>
      <c r="ADS81" s="65"/>
      <c r="ADT81" s="65"/>
      <c r="ADU81" s="65"/>
      <c r="ADV81" s="65"/>
      <c r="ADW81" s="65"/>
      <c r="ADX81" s="65"/>
      <c r="ADY81" s="65"/>
      <c r="ADZ81" s="65"/>
      <c r="AEA81" s="65"/>
      <c r="AEB81" s="65"/>
      <c r="AEC81" s="65"/>
      <c r="AED81" s="65"/>
      <c r="AEE81" s="65"/>
      <c r="AEF81" s="65"/>
      <c r="AEG81" s="65"/>
      <c r="AEH81" s="65"/>
      <c r="AEI81" s="65"/>
      <c r="AEJ81" s="65"/>
      <c r="AEK81" s="65"/>
      <c r="AEL81" s="65"/>
      <c r="AEM81" s="65"/>
      <c r="AEN81" s="65"/>
      <c r="AEO81" s="65"/>
      <c r="AEP81" s="65"/>
      <c r="AEQ81" s="65"/>
      <c r="AER81" s="65"/>
      <c r="AES81" s="65"/>
      <c r="AET81" s="65"/>
      <c r="AEU81" s="65"/>
      <c r="AEV81" s="65"/>
      <c r="AEW81" s="65"/>
      <c r="AEX81" s="65"/>
      <c r="AEY81" s="65"/>
      <c r="AEZ81" s="65"/>
      <c r="AFA81" s="65"/>
      <c r="AFB81" s="65"/>
      <c r="AFC81" s="65"/>
      <c r="AFD81" s="65"/>
      <c r="AFE81" s="65"/>
      <c r="AFF81" s="65"/>
      <c r="AFG81" s="65"/>
      <c r="AFH81" s="65"/>
      <c r="AFI81" s="65"/>
      <c r="AFJ81" s="65"/>
      <c r="AFK81" s="65"/>
      <c r="AFL81" s="65"/>
      <c r="AFM81" s="65"/>
      <c r="AFN81" s="65"/>
      <c r="AFO81" s="65"/>
      <c r="AFP81" s="65"/>
      <c r="AFQ81" s="65"/>
      <c r="AFR81" s="65"/>
      <c r="AFS81" s="65"/>
      <c r="AFT81" s="65"/>
      <c r="AFU81" s="65"/>
      <c r="AFV81" s="65"/>
      <c r="AFW81" s="65"/>
      <c r="AFX81" s="65"/>
      <c r="AFY81" s="65"/>
      <c r="AFZ81" s="65"/>
      <c r="AGA81" s="65"/>
      <c r="AGB81" s="65"/>
      <c r="AGC81" s="65"/>
      <c r="AGD81" s="65"/>
      <c r="AGE81" s="65"/>
      <c r="AGF81" s="65"/>
      <c r="AGG81" s="65"/>
      <c r="AGH81" s="65"/>
      <c r="AGI81" s="65"/>
      <c r="AGJ81" s="65"/>
      <c r="AGK81" s="65"/>
      <c r="AGL81" s="65"/>
      <c r="AGM81" s="65"/>
      <c r="AGN81" s="65"/>
      <c r="AGO81" s="65"/>
      <c r="AGP81" s="65"/>
      <c r="AGQ81" s="65"/>
      <c r="AGR81" s="65"/>
      <c r="AGS81" s="65"/>
      <c r="AGT81" s="65"/>
      <c r="AGU81" s="65"/>
      <c r="AGV81" s="65"/>
      <c r="AGW81" s="65"/>
      <c r="AGX81" s="65"/>
      <c r="AGY81" s="65"/>
      <c r="AGZ81" s="65"/>
      <c r="AHA81" s="65"/>
      <c r="AHB81" s="65"/>
      <c r="AHC81" s="65"/>
      <c r="AHD81" s="65"/>
      <c r="AHE81" s="65"/>
      <c r="AHF81" s="65"/>
      <c r="AHG81" s="65"/>
      <c r="AHH81" s="65"/>
      <c r="AHI81" s="65"/>
      <c r="AHJ81" s="65"/>
      <c r="AHK81" s="65"/>
      <c r="AHL81" s="65"/>
      <c r="AHM81" s="65"/>
      <c r="AHN81" s="65"/>
      <c r="AHO81" s="65"/>
      <c r="AHP81" s="65"/>
      <c r="AHQ81" s="65"/>
      <c r="AHR81" s="65"/>
      <c r="AHS81" s="65"/>
      <c r="AHT81" s="65"/>
      <c r="AHU81" s="65"/>
      <c r="AHV81" s="65"/>
      <c r="AHW81" s="65"/>
      <c r="AHX81" s="65"/>
      <c r="AHY81" s="65"/>
      <c r="AHZ81" s="65"/>
      <c r="AIA81" s="65"/>
      <c r="AIB81" s="65"/>
      <c r="AIC81" s="65"/>
      <c r="AID81" s="65"/>
      <c r="AIE81" s="65"/>
      <c r="AIF81" s="65"/>
      <c r="AIG81" s="65"/>
      <c r="AIH81" s="65"/>
      <c r="AII81" s="65"/>
      <c r="AIJ81" s="65"/>
      <c r="AIK81" s="65"/>
      <c r="AIL81" s="65"/>
      <c r="AIM81" s="65"/>
      <c r="AIN81" s="65"/>
      <c r="AIO81" s="65"/>
      <c r="AIP81" s="65"/>
      <c r="AIQ81" s="65"/>
      <c r="AIR81" s="65"/>
      <c r="AIS81" s="65"/>
      <c r="AIT81" s="65"/>
      <c r="AIU81" s="65"/>
      <c r="AIV81" s="65"/>
      <c r="AIW81" s="65"/>
      <c r="AIX81" s="65"/>
      <c r="AIY81" s="65"/>
      <c r="AIZ81" s="65"/>
      <c r="AJA81" s="65"/>
      <c r="AJB81" s="65"/>
      <c r="AJC81" s="65"/>
      <c r="AJD81" s="65"/>
      <c r="AJE81" s="65"/>
      <c r="AJF81" s="65"/>
      <c r="AJG81" s="65"/>
      <c r="AJH81" s="65"/>
      <c r="AJI81" s="65"/>
      <c r="AJJ81" s="65"/>
      <c r="AJK81" s="65"/>
      <c r="AJL81" s="65"/>
      <c r="AJM81" s="65"/>
      <c r="AJN81" s="65"/>
      <c r="AJO81" s="65"/>
      <c r="AJP81" s="65"/>
      <c r="AJQ81" s="65"/>
      <c r="AJR81" s="65"/>
      <c r="AJS81" s="65"/>
      <c r="AJT81" s="65"/>
      <c r="AJU81" s="65"/>
      <c r="AJV81" s="65"/>
      <c r="AJW81" s="65"/>
      <c r="AJX81" s="65"/>
      <c r="AJY81" s="65"/>
      <c r="AJZ81" s="65"/>
      <c r="AKA81" s="65"/>
      <c r="AKB81" s="65"/>
      <c r="AKC81" s="65"/>
      <c r="AKD81" s="65"/>
      <c r="AKE81" s="65"/>
      <c r="AKF81" s="65"/>
      <c r="AKG81" s="65"/>
      <c r="AKH81" s="65"/>
      <c r="AKI81" s="65"/>
      <c r="AKJ81" s="65"/>
      <c r="AKK81" s="65"/>
      <c r="AKL81" s="65"/>
      <c r="AKM81" s="65"/>
      <c r="AKN81" s="65"/>
      <c r="AKO81" s="65"/>
      <c r="AKP81" s="65"/>
      <c r="AKQ81" s="65"/>
      <c r="AKR81" s="65"/>
      <c r="AKS81" s="65"/>
      <c r="AKT81" s="65"/>
      <c r="AKU81" s="65"/>
      <c r="AKV81" s="65"/>
      <c r="AKW81" s="65"/>
      <c r="AKX81" s="65"/>
      <c r="AKY81" s="65"/>
      <c r="AKZ81" s="65"/>
      <c r="ALA81" s="65"/>
      <c r="ALB81" s="65"/>
      <c r="ALC81" s="65"/>
      <c r="ALD81" s="65"/>
      <c r="ALE81" s="65"/>
      <c r="ALF81" s="65"/>
      <c r="ALG81" s="65"/>
      <c r="ALH81" s="65"/>
      <c r="ALI81" s="65"/>
      <c r="ALJ81" s="65"/>
      <c r="ALK81" s="65"/>
      <c r="ALL81" s="65"/>
      <c r="ALM81" s="65"/>
      <c r="ALN81" s="65"/>
      <c r="ALO81" s="65"/>
      <c r="ALP81" s="65"/>
      <c r="ALQ81" s="65"/>
      <c r="ALR81" s="65"/>
      <c r="ALS81" s="65"/>
      <c r="ALT81" s="65"/>
      <c r="ALU81" s="65"/>
      <c r="ALV81" s="65"/>
      <c r="ALW81" s="65"/>
      <c r="ALX81" s="65"/>
      <c r="ALY81" s="65"/>
      <c r="ALZ81" s="65"/>
      <c r="AMA81" s="65"/>
      <c r="AMB81" s="65"/>
      <c r="AMC81" s="65"/>
      <c r="AMD81" s="65"/>
      <c r="AME81" s="65"/>
      <c r="AMF81" s="65"/>
      <c r="AMG81" s="65"/>
      <c r="AMH81" s="65"/>
      <c r="AMI81" s="65"/>
      <c r="AMJ81" s="65"/>
      <c r="AMK81" s="65"/>
      <c r="AML81" s="65"/>
      <c r="AMM81" s="65"/>
      <c r="AMN81" s="65"/>
      <c r="AMO81" s="65"/>
      <c r="AMP81" s="65"/>
      <c r="AMQ81" s="65"/>
      <c r="AMR81" s="65"/>
      <c r="AMS81" s="65"/>
      <c r="AMT81" s="65"/>
      <c r="AMU81" s="65"/>
      <c r="AMV81" s="65"/>
      <c r="AMW81" s="65"/>
      <c r="AMX81" s="65"/>
      <c r="AMY81" s="65"/>
      <c r="AMZ81" s="65"/>
      <c r="ANA81" s="65"/>
      <c r="ANB81" s="65"/>
      <c r="ANC81" s="65"/>
      <c r="AND81" s="65"/>
      <c r="ANE81" s="65"/>
      <c r="ANF81" s="65"/>
      <c r="ANG81" s="65"/>
      <c r="ANH81" s="65"/>
      <c r="ANI81" s="65"/>
      <c r="ANJ81" s="65"/>
      <c r="ANK81" s="65"/>
      <c r="ANL81" s="65"/>
      <c r="ANM81" s="65"/>
      <c r="ANN81" s="65"/>
      <c r="ANO81" s="65"/>
      <c r="ANP81" s="65"/>
      <c r="ANQ81" s="65"/>
      <c r="ANR81" s="65"/>
      <c r="ANS81" s="65"/>
      <c r="ANT81" s="65"/>
      <c r="ANU81" s="65"/>
      <c r="ANV81" s="65"/>
      <c r="ANW81" s="65"/>
      <c r="ANX81" s="65"/>
      <c r="ANY81" s="65"/>
      <c r="ANZ81" s="65"/>
      <c r="AOA81" s="65"/>
      <c r="AOB81" s="65"/>
      <c r="AOC81" s="65"/>
      <c r="AOD81" s="65"/>
      <c r="AOE81" s="65"/>
      <c r="AOF81" s="65"/>
      <c r="AOG81" s="65"/>
      <c r="AOH81" s="65"/>
      <c r="AOI81" s="65"/>
      <c r="AOJ81" s="65"/>
      <c r="AOK81" s="65"/>
      <c r="AOL81" s="65"/>
      <c r="AOM81" s="65"/>
      <c r="AON81" s="65"/>
      <c r="AOO81" s="65"/>
      <c r="AOP81" s="65"/>
      <c r="AOQ81" s="65"/>
      <c r="AOR81" s="65"/>
      <c r="AOS81" s="65"/>
      <c r="AOT81" s="65"/>
      <c r="AOU81" s="65"/>
      <c r="AOV81" s="65"/>
      <c r="AOW81" s="65"/>
      <c r="AOX81" s="65"/>
      <c r="AOY81" s="65"/>
      <c r="AOZ81" s="65"/>
      <c r="APA81" s="65"/>
      <c r="APB81" s="65"/>
      <c r="APC81" s="65"/>
      <c r="APD81" s="65"/>
      <c r="APE81" s="65"/>
      <c r="APF81" s="65"/>
      <c r="APG81" s="65"/>
      <c r="APH81" s="65"/>
      <c r="API81" s="65"/>
      <c r="APJ81" s="65"/>
      <c r="APK81" s="65"/>
      <c r="APL81" s="65"/>
      <c r="APM81" s="65"/>
      <c r="APN81" s="65"/>
      <c r="APO81" s="65"/>
      <c r="APP81" s="65"/>
      <c r="APQ81" s="65"/>
      <c r="APR81" s="65"/>
      <c r="APS81" s="65"/>
      <c r="APT81" s="65"/>
      <c r="APU81" s="65"/>
      <c r="APV81" s="65"/>
      <c r="APW81" s="65"/>
      <c r="APX81" s="65"/>
      <c r="APY81" s="65"/>
    </row>
    <row r="82" spans="1:1117" x14ac:dyDescent="0.15">
      <c r="A82" s="47" t="s">
        <v>333</v>
      </c>
      <c r="B82" s="44">
        <v>49.26</v>
      </c>
      <c r="C82" s="44"/>
      <c r="D82" s="44">
        <v>0</v>
      </c>
      <c r="E82" s="44">
        <v>77417.490000000005</v>
      </c>
      <c r="F82" s="44">
        <v>7546.54</v>
      </c>
      <c r="G82" s="44">
        <v>1276.19</v>
      </c>
      <c r="H82" s="44"/>
      <c r="I82" s="44">
        <v>56951.92</v>
      </c>
      <c r="J82" s="44">
        <v>7082.64</v>
      </c>
      <c r="K82" s="44"/>
      <c r="L82" s="44">
        <v>173069.86</v>
      </c>
      <c r="M82" s="44"/>
      <c r="N82" s="44"/>
      <c r="O82" s="44">
        <v>0</v>
      </c>
      <c r="P82" s="44">
        <v>2357.1799999999998</v>
      </c>
      <c r="Q82" s="44">
        <v>0</v>
      </c>
      <c r="R82" s="44">
        <v>1154.17</v>
      </c>
      <c r="S82" s="44"/>
      <c r="T82" s="44">
        <v>236.63</v>
      </c>
      <c r="U82" s="44"/>
      <c r="V82" s="44">
        <v>478.34</v>
      </c>
      <c r="W82" s="44">
        <v>5038.57</v>
      </c>
      <c r="X82" s="44">
        <v>173.71</v>
      </c>
      <c r="Y82" s="44">
        <f t="shared" si="17"/>
        <v>332832.50000000006</v>
      </c>
      <c r="Z82" s="65"/>
      <c r="AA82" s="65"/>
      <c r="AB82" s="65"/>
      <c r="AC82" s="65"/>
      <c r="AD82" s="65"/>
      <c r="AE82" s="65"/>
      <c r="AF82" s="65"/>
      <c r="AG82" s="65"/>
      <c r="AH82" s="65"/>
      <c r="AI82" s="65"/>
      <c r="AJ82" s="65"/>
      <c r="AK82" s="65"/>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row>
    <row r="83" spans="1:1117" x14ac:dyDescent="0.15">
      <c r="A83" s="47" t="s">
        <v>334</v>
      </c>
      <c r="B83" s="44">
        <v>1392.26</v>
      </c>
      <c r="C83" s="44"/>
      <c r="D83" s="44">
        <v>0</v>
      </c>
      <c r="E83" s="44">
        <v>154749.39000000001</v>
      </c>
      <c r="F83" s="44">
        <v>34706.370000000003</v>
      </c>
      <c r="G83" s="44">
        <v>6642.36</v>
      </c>
      <c r="H83" s="44"/>
      <c r="I83" s="44">
        <v>93618.240000000005</v>
      </c>
      <c r="J83" s="44">
        <v>16868.28</v>
      </c>
      <c r="K83" s="44"/>
      <c r="L83" s="44">
        <v>108357.54</v>
      </c>
      <c r="M83" s="44"/>
      <c r="N83" s="44"/>
      <c r="O83" s="44">
        <v>0</v>
      </c>
      <c r="P83" s="44">
        <v>4727.8</v>
      </c>
      <c r="Q83" s="44">
        <v>0</v>
      </c>
      <c r="R83" s="44">
        <v>3590</v>
      </c>
      <c r="S83" s="44"/>
      <c r="T83" s="44">
        <v>709</v>
      </c>
      <c r="U83" s="44"/>
      <c r="V83" s="44">
        <v>1241.75</v>
      </c>
      <c r="W83" s="44">
        <v>28751.19</v>
      </c>
      <c r="X83" s="44">
        <v>225.3</v>
      </c>
      <c r="Y83" s="44">
        <f t="shared" si="17"/>
        <v>455579.48</v>
      </c>
      <c r="Z83" s="49"/>
      <c r="AA83" s="65"/>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row>
    <row r="84" spans="1:1117" x14ac:dyDescent="0.15">
      <c r="A84" s="47" t="s">
        <v>335</v>
      </c>
      <c r="B84" s="44">
        <v>2407.21</v>
      </c>
      <c r="C84" s="44"/>
      <c r="D84" s="44">
        <v>0</v>
      </c>
      <c r="E84" s="44">
        <v>241942.1</v>
      </c>
      <c r="F84" s="44">
        <v>42859.33</v>
      </c>
      <c r="G84" s="44">
        <v>7884.78</v>
      </c>
      <c r="H84" s="44"/>
      <c r="I84" s="44">
        <v>124002.27</v>
      </c>
      <c r="J84" s="44">
        <v>26531.87</v>
      </c>
      <c r="K84" s="44"/>
      <c r="L84" s="44">
        <v>213603.20000000001</v>
      </c>
      <c r="M84" s="44"/>
      <c r="N84" s="44"/>
      <c r="O84" s="44">
        <v>0</v>
      </c>
      <c r="P84" s="44">
        <v>1249.83</v>
      </c>
      <c r="Q84" s="44">
        <v>0</v>
      </c>
      <c r="R84" s="44">
        <v>16002.1</v>
      </c>
      <c r="S84" s="44"/>
      <c r="T84" s="44">
        <v>293.10000000000002</v>
      </c>
      <c r="U84" s="44">
        <v>2965.3515625</v>
      </c>
      <c r="V84" s="44">
        <v>1258.76</v>
      </c>
      <c r="W84" s="44">
        <v>38385.199999999997</v>
      </c>
      <c r="X84" s="44">
        <v>159.52000000000001</v>
      </c>
      <c r="Y84" s="44">
        <f t="shared" si="17"/>
        <v>719544.6215624999</v>
      </c>
      <c r="Z84" s="49"/>
      <c r="AA84" s="65"/>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row>
    <row r="85" spans="1:1117" x14ac:dyDescent="0.15">
      <c r="A85" s="47" t="s">
        <v>336</v>
      </c>
      <c r="B85" s="44">
        <v>2369.8000000000002</v>
      </c>
      <c r="C85" s="44"/>
      <c r="D85" s="44">
        <v>0</v>
      </c>
      <c r="E85" s="44">
        <v>307616.55</v>
      </c>
      <c r="F85" s="44">
        <v>62273.75</v>
      </c>
      <c r="G85" s="44">
        <v>7738.11</v>
      </c>
      <c r="H85" s="44"/>
      <c r="I85" s="44">
        <v>108923.66</v>
      </c>
      <c r="J85" s="44">
        <v>21501.53</v>
      </c>
      <c r="K85" s="44"/>
      <c r="L85" s="44">
        <v>229654.86</v>
      </c>
      <c r="M85" s="44"/>
      <c r="N85" s="44"/>
      <c r="O85" s="44">
        <v>0</v>
      </c>
      <c r="P85" s="44">
        <v>0</v>
      </c>
      <c r="Q85" s="44">
        <v>0</v>
      </c>
      <c r="R85" s="44">
        <v>27318.7</v>
      </c>
      <c r="S85" s="44"/>
      <c r="T85" s="44">
        <v>437.26</v>
      </c>
      <c r="U85" s="44">
        <v>8900.791015625</v>
      </c>
      <c r="V85" s="44">
        <v>1943.5</v>
      </c>
      <c r="W85" s="44">
        <v>32125.26</v>
      </c>
      <c r="X85" s="44">
        <v>171.87</v>
      </c>
      <c r="Y85" s="44">
        <f t="shared" si="17"/>
        <v>810975.64101562498</v>
      </c>
      <c r="Z85" s="49"/>
      <c r="AA85" s="65"/>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row>
    <row r="86" spans="1:1117" x14ac:dyDescent="0.15">
      <c r="A86" s="47" t="s">
        <v>337</v>
      </c>
      <c r="B86" s="44">
        <v>1926.35</v>
      </c>
      <c r="C86" s="44"/>
      <c r="D86" s="44">
        <v>0</v>
      </c>
      <c r="E86" s="44">
        <v>440519.04</v>
      </c>
      <c r="F86" s="44">
        <v>64610.66</v>
      </c>
      <c r="G86" s="44">
        <v>9322.6299999999992</v>
      </c>
      <c r="H86" s="44"/>
      <c r="I86" s="44">
        <v>163275.13</v>
      </c>
      <c r="J86" s="44">
        <v>46337.47</v>
      </c>
      <c r="K86" s="44"/>
      <c r="L86" s="44">
        <v>336892.09</v>
      </c>
      <c r="M86" s="44"/>
      <c r="N86" s="44"/>
      <c r="O86" s="44">
        <v>0</v>
      </c>
      <c r="P86" s="44">
        <v>0</v>
      </c>
      <c r="Q86" s="44">
        <v>18922.59</v>
      </c>
      <c r="R86" s="44">
        <v>55466.68</v>
      </c>
      <c r="S86" s="44"/>
      <c r="T86" s="44">
        <v>1562.43</v>
      </c>
      <c r="U86" s="44">
        <v>24276.0546875</v>
      </c>
      <c r="V86" s="44">
        <v>970.9</v>
      </c>
      <c r="W86" s="44">
        <v>37422.129999999997</v>
      </c>
      <c r="X86" s="44">
        <v>160.25</v>
      </c>
      <c r="Y86" s="44">
        <f t="shared" si="17"/>
        <v>1201664.4046874996</v>
      </c>
      <c r="Z86" s="49"/>
      <c r="AA86" s="65"/>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row>
    <row r="87" spans="1:1117" x14ac:dyDescent="0.15">
      <c r="A87" s="47" t="s">
        <v>338</v>
      </c>
      <c r="B87" s="44">
        <v>2209.9699999999998</v>
      </c>
      <c r="C87" s="44"/>
      <c r="D87" s="44">
        <v>10070.84</v>
      </c>
      <c r="E87" s="44">
        <v>128370.94</v>
      </c>
      <c r="F87" s="44">
        <v>58831.3</v>
      </c>
      <c r="G87" s="44">
        <v>8201.1299999999992</v>
      </c>
      <c r="H87" s="44"/>
      <c r="I87" s="44">
        <v>166504.39000000001</v>
      </c>
      <c r="J87" s="44">
        <v>64140.800000000003</v>
      </c>
      <c r="K87" s="44"/>
      <c r="L87" s="44">
        <v>441752.05</v>
      </c>
      <c r="M87" s="44"/>
      <c r="N87" s="44"/>
      <c r="O87" s="44">
        <v>0</v>
      </c>
      <c r="P87" s="44">
        <v>0</v>
      </c>
      <c r="Q87" s="44">
        <v>577753.49</v>
      </c>
      <c r="R87" s="44">
        <v>68255.14</v>
      </c>
      <c r="S87" s="44"/>
      <c r="T87" s="44">
        <v>2950.92</v>
      </c>
      <c r="U87" s="44">
        <v>36875.556640625</v>
      </c>
      <c r="V87" s="44">
        <v>1202.8399999999999</v>
      </c>
      <c r="W87" s="44">
        <v>14396.58</v>
      </c>
      <c r="X87" s="44">
        <v>83.67</v>
      </c>
      <c r="Y87" s="44">
        <f t="shared" si="17"/>
        <v>1581599.6166406248</v>
      </c>
      <c r="Z87" s="49"/>
      <c r="AA87" s="65"/>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row>
    <row r="88" spans="1:1117" s="10" customFormat="1" x14ac:dyDescent="0.15">
      <c r="A88" s="47" t="s">
        <v>339</v>
      </c>
      <c r="B88" s="44">
        <v>16898.87</v>
      </c>
      <c r="C88" s="44"/>
      <c r="D88" s="44">
        <v>285242.28999999998</v>
      </c>
      <c r="E88" s="44">
        <v>10030.66</v>
      </c>
      <c r="F88" s="44">
        <v>14792.75</v>
      </c>
      <c r="G88" s="44">
        <v>12367.11</v>
      </c>
      <c r="H88" s="44"/>
      <c r="I88" s="44">
        <v>103515.98</v>
      </c>
      <c r="J88" s="44">
        <v>67632.78</v>
      </c>
      <c r="K88" s="44"/>
      <c r="L88" s="44">
        <v>458873.97</v>
      </c>
      <c r="M88" s="44"/>
      <c r="N88" s="44"/>
      <c r="O88" s="44">
        <v>0</v>
      </c>
      <c r="P88" s="44">
        <v>0</v>
      </c>
      <c r="Q88" s="44">
        <v>833477.8</v>
      </c>
      <c r="R88" s="44">
        <v>78733.53</v>
      </c>
      <c r="S88" s="44"/>
      <c r="T88" s="44">
        <v>4535</v>
      </c>
      <c r="U88" s="44">
        <v>61036.396484375007</v>
      </c>
      <c r="V88" s="44">
        <v>753.94</v>
      </c>
      <c r="W88" s="44">
        <v>63665.45</v>
      </c>
      <c r="X88" s="44">
        <v>65.959999999999994</v>
      </c>
      <c r="Y88" s="44">
        <f t="shared" si="17"/>
        <v>2011622.4864843749</v>
      </c>
      <c r="Z88" s="49"/>
      <c r="AA88" s="65"/>
      <c r="AB88" s="49"/>
      <c r="AC88" s="49"/>
      <c r="AD88" s="49"/>
      <c r="AE88" s="49"/>
      <c r="AF88" s="49"/>
      <c r="AG88" s="49"/>
      <c r="AH88" s="49"/>
      <c r="AI88" s="49"/>
      <c r="AJ88" s="49"/>
      <c r="AK88" s="49"/>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c r="IC88" s="104"/>
      <c r="ID88" s="104"/>
      <c r="IE88" s="104"/>
      <c r="IF88" s="104"/>
      <c r="IG88" s="104"/>
      <c r="IH88" s="104"/>
      <c r="II88" s="104"/>
      <c r="IJ88" s="104"/>
      <c r="IK88" s="104"/>
      <c r="IL88" s="104"/>
      <c r="IM88" s="104"/>
      <c r="IN88" s="104"/>
      <c r="IO88" s="104"/>
      <c r="IP88" s="104"/>
      <c r="IQ88" s="104"/>
      <c r="IR88" s="104"/>
      <c r="IS88" s="104"/>
      <c r="IT88" s="104"/>
      <c r="IU88" s="104"/>
      <c r="IV88" s="104"/>
      <c r="IW88" s="104"/>
      <c r="IX88" s="104"/>
      <c r="IY88" s="104"/>
      <c r="IZ88" s="104"/>
      <c r="JA88" s="104"/>
      <c r="JB88" s="104"/>
      <c r="JC88" s="104"/>
      <c r="JD88" s="104"/>
      <c r="JE88" s="104"/>
      <c r="JF88" s="104"/>
      <c r="JG88" s="104"/>
      <c r="JH88" s="104"/>
      <c r="JI88" s="104"/>
      <c r="JJ88" s="104"/>
      <c r="JK88" s="104"/>
      <c r="JL88" s="104"/>
      <c r="JM88" s="104"/>
      <c r="JN88" s="104"/>
      <c r="JO88" s="104"/>
      <c r="JP88" s="104"/>
      <c r="JQ88" s="104"/>
      <c r="JR88" s="104"/>
      <c r="JS88" s="104"/>
      <c r="JT88" s="104"/>
      <c r="JU88" s="104"/>
      <c r="JV88" s="104"/>
      <c r="JW88" s="104"/>
      <c r="JX88" s="104"/>
      <c r="JY88" s="104"/>
      <c r="JZ88" s="104"/>
      <c r="KA88" s="104"/>
      <c r="KB88" s="104"/>
      <c r="KC88" s="104"/>
      <c r="KD88" s="104"/>
      <c r="KE88" s="104"/>
      <c r="KF88" s="104"/>
      <c r="KG88" s="104"/>
      <c r="KH88" s="104"/>
      <c r="KI88" s="104"/>
      <c r="KJ88" s="104"/>
      <c r="KK88" s="104"/>
      <c r="KL88" s="104"/>
      <c r="KM88" s="104"/>
      <c r="KN88" s="104"/>
      <c r="KO88" s="104"/>
      <c r="KP88" s="104"/>
      <c r="KQ88" s="104"/>
      <c r="KR88" s="104"/>
      <c r="KS88" s="104"/>
      <c r="KT88" s="104"/>
      <c r="KU88" s="104"/>
      <c r="KV88" s="104"/>
      <c r="KW88" s="104"/>
      <c r="KX88" s="104"/>
      <c r="KY88" s="104"/>
      <c r="KZ88" s="104"/>
      <c r="LA88" s="104"/>
      <c r="LB88" s="104"/>
      <c r="LC88" s="104"/>
      <c r="LD88" s="104"/>
      <c r="LE88" s="104"/>
      <c r="LF88" s="104"/>
      <c r="LG88" s="104"/>
      <c r="LH88" s="104"/>
      <c r="LI88" s="104"/>
      <c r="LJ88" s="104"/>
      <c r="LK88" s="104"/>
      <c r="LL88" s="104"/>
      <c r="LM88" s="104"/>
      <c r="LN88" s="104"/>
      <c r="LO88" s="104"/>
      <c r="LP88" s="104"/>
      <c r="LQ88" s="104"/>
      <c r="LR88" s="104"/>
      <c r="LS88" s="104"/>
      <c r="LT88" s="104"/>
      <c r="LU88" s="104"/>
      <c r="LV88" s="104"/>
      <c r="LW88" s="104"/>
      <c r="LX88" s="104"/>
      <c r="LY88" s="104"/>
      <c r="LZ88" s="104"/>
      <c r="MA88" s="104"/>
      <c r="MB88" s="104"/>
      <c r="MC88" s="104"/>
      <c r="MD88" s="104"/>
      <c r="ME88" s="104"/>
      <c r="MF88" s="104"/>
      <c r="MG88" s="104"/>
      <c r="MH88" s="104"/>
      <c r="MI88" s="104"/>
      <c r="MJ88" s="104"/>
      <c r="MK88" s="104"/>
      <c r="ML88" s="104"/>
      <c r="MM88" s="104"/>
      <c r="MN88" s="104"/>
      <c r="MO88" s="104"/>
      <c r="MP88" s="104"/>
      <c r="MQ88" s="104"/>
      <c r="MR88" s="104"/>
      <c r="MS88" s="104"/>
      <c r="MT88" s="104"/>
      <c r="MU88" s="104"/>
      <c r="MV88" s="104"/>
      <c r="MW88" s="104"/>
      <c r="MX88" s="104"/>
      <c r="MY88" s="104"/>
      <c r="MZ88" s="104"/>
      <c r="NA88" s="104"/>
      <c r="NB88" s="104"/>
      <c r="NC88" s="104"/>
      <c r="ND88" s="104"/>
      <c r="NE88" s="104"/>
      <c r="NF88" s="104"/>
      <c r="NG88" s="104"/>
      <c r="NH88" s="104"/>
      <c r="NI88" s="104"/>
      <c r="NJ88" s="104"/>
      <c r="NK88" s="104"/>
      <c r="NL88" s="104"/>
      <c r="NM88" s="104"/>
      <c r="NN88" s="104"/>
      <c r="NO88" s="104"/>
      <c r="NP88" s="104"/>
      <c r="NQ88" s="104"/>
      <c r="NR88" s="104"/>
      <c r="NS88" s="104"/>
      <c r="NT88" s="104"/>
      <c r="NU88" s="104"/>
      <c r="NV88" s="104"/>
      <c r="NW88" s="104"/>
      <c r="NX88" s="104"/>
      <c r="NY88" s="104"/>
      <c r="NZ88" s="104"/>
      <c r="OA88" s="104"/>
      <c r="OB88" s="104"/>
      <c r="OC88" s="104"/>
      <c r="OD88" s="104"/>
      <c r="OE88" s="104"/>
      <c r="OF88" s="104"/>
      <c r="OG88" s="104"/>
      <c r="OH88" s="104"/>
      <c r="OI88" s="104"/>
      <c r="OJ88" s="104"/>
      <c r="OK88" s="104"/>
      <c r="OL88" s="104"/>
      <c r="OM88" s="104"/>
      <c r="ON88" s="104"/>
      <c r="OO88" s="104"/>
      <c r="OP88" s="104"/>
      <c r="OQ88" s="104"/>
      <c r="OR88" s="104"/>
      <c r="OS88" s="104"/>
      <c r="OT88" s="104"/>
      <c r="OU88" s="104"/>
      <c r="OV88" s="104"/>
      <c r="OW88" s="104"/>
      <c r="OX88" s="104"/>
      <c r="OY88" s="104"/>
      <c r="OZ88" s="104"/>
      <c r="PA88" s="104"/>
      <c r="PB88" s="104"/>
      <c r="PC88" s="104"/>
      <c r="PD88" s="104"/>
      <c r="PE88" s="104"/>
      <c r="PF88" s="104"/>
      <c r="PG88" s="104"/>
      <c r="PH88" s="104"/>
      <c r="PI88" s="104"/>
      <c r="PJ88" s="104"/>
      <c r="PK88" s="104"/>
      <c r="PL88" s="104"/>
      <c r="PM88" s="104"/>
      <c r="PN88" s="104"/>
      <c r="PO88" s="104"/>
      <c r="PP88" s="104"/>
      <c r="PQ88" s="104"/>
      <c r="PR88" s="104"/>
      <c r="PS88" s="104"/>
      <c r="PT88" s="104"/>
      <c r="PU88" s="104"/>
      <c r="PV88" s="104"/>
      <c r="PW88" s="104"/>
      <c r="PX88" s="104"/>
      <c r="PY88" s="104"/>
      <c r="PZ88" s="104"/>
      <c r="QA88" s="104"/>
      <c r="QB88" s="104"/>
      <c r="QC88" s="104"/>
      <c r="QD88" s="104"/>
      <c r="QE88" s="104"/>
      <c r="QF88" s="104"/>
      <c r="QG88" s="104"/>
      <c r="QH88" s="104"/>
      <c r="QI88" s="104"/>
      <c r="QJ88" s="104"/>
      <c r="QK88" s="104"/>
      <c r="QL88" s="104"/>
      <c r="QM88" s="104"/>
      <c r="QN88" s="104"/>
      <c r="QO88" s="104"/>
      <c r="QP88" s="104"/>
      <c r="QQ88" s="104"/>
      <c r="QR88" s="104"/>
      <c r="QS88" s="104"/>
      <c r="QT88" s="104"/>
      <c r="QU88" s="104"/>
      <c r="QV88" s="104"/>
      <c r="QW88" s="104"/>
      <c r="QX88" s="104"/>
      <c r="QY88" s="104"/>
      <c r="QZ88" s="104"/>
      <c r="RA88" s="104"/>
      <c r="RB88" s="104"/>
      <c r="RC88" s="104"/>
      <c r="RD88" s="104"/>
      <c r="RE88" s="104"/>
      <c r="RF88" s="104"/>
      <c r="RG88" s="104"/>
      <c r="RH88" s="104"/>
      <c r="RI88" s="104"/>
      <c r="RJ88" s="104"/>
      <c r="RK88" s="104"/>
      <c r="RL88" s="104"/>
      <c r="RM88" s="104"/>
      <c r="RN88" s="104"/>
      <c r="RO88" s="104"/>
      <c r="RP88" s="104"/>
      <c r="RQ88" s="104"/>
      <c r="RR88" s="104"/>
      <c r="RS88" s="104"/>
      <c r="RT88" s="104"/>
      <c r="RU88" s="104"/>
      <c r="RV88" s="104"/>
      <c r="RW88" s="104"/>
      <c r="RX88" s="104"/>
      <c r="RY88" s="104"/>
      <c r="RZ88" s="104"/>
      <c r="SA88" s="104"/>
      <c r="SB88" s="104"/>
      <c r="SC88" s="104"/>
      <c r="SD88" s="104"/>
      <c r="SE88" s="104"/>
      <c r="SF88" s="104"/>
      <c r="SG88" s="104"/>
      <c r="SH88" s="104"/>
      <c r="SI88" s="104"/>
      <c r="SJ88" s="104"/>
      <c r="SK88" s="104"/>
      <c r="SL88" s="104"/>
      <c r="SM88" s="104"/>
      <c r="SN88" s="104"/>
      <c r="SO88" s="104"/>
      <c r="SP88" s="104"/>
      <c r="SQ88" s="104"/>
      <c r="SR88" s="104"/>
      <c r="SS88" s="104"/>
      <c r="ST88" s="104"/>
      <c r="SU88" s="104"/>
      <c r="SV88" s="104"/>
      <c r="SW88" s="104"/>
      <c r="SX88" s="104"/>
      <c r="SY88" s="104"/>
      <c r="SZ88" s="104"/>
      <c r="TA88" s="104"/>
      <c r="TB88" s="104"/>
      <c r="TC88" s="104"/>
      <c r="TD88" s="104"/>
      <c r="TE88" s="104"/>
      <c r="TF88" s="104"/>
      <c r="TG88" s="104"/>
      <c r="TH88" s="104"/>
      <c r="TI88" s="104"/>
      <c r="TJ88" s="104"/>
      <c r="TK88" s="104"/>
      <c r="TL88" s="104"/>
      <c r="TM88" s="104"/>
      <c r="TN88" s="104"/>
      <c r="TO88" s="104"/>
      <c r="TP88" s="104"/>
      <c r="TQ88" s="104"/>
      <c r="TR88" s="104"/>
      <c r="TS88" s="104"/>
      <c r="TT88" s="104"/>
      <c r="TU88" s="104"/>
      <c r="TV88" s="104"/>
      <c r="TW88" s="104"/>
      <c r="TX88" s="104"/>
      <c r="TY88" s="104"/>
      <c r="TZ88" s="104"/>
      <c r="UA88" s="104"/>
      <c r="UB88" s="104"/>
      <c r="UC88" s="104"/>
      <c r="UD88" s="104"/>
      <c r="UE88" s="104"/>
      <c r="UF88" s="104"/>
      <c r="UG88" s="104"/>
      <c r="UH88" s="104"/>
      <c r="UI88" s="104"/>
      <c r="UJ88" s="104"/>
      <c r="UK88" s="104"/>
      <c r="UL88" s="104"/>
      <c r="UM88" s="104"/>
      <c r="UN88" s="104"/>
      <c r="UO88" s="104"/>
      <c r="UP88" s="104"/>
      <c r="UQ88" s="104"/>
      <c r="UR88" s="104"/>
      <c r="US88" s="104"/>
      <c r="UT88" s="104"/>
      <c r="UU88" s="104"/>
      <c r="UV88" s="104"/>
      <c r="UW88" s="104"/>
      <c r="UX88" s="104"/>
      <c r="UY88" s="104"/>
      <c r="UZ88" s="104"/>
      <c r="VA88" s="104"/>
      <c r="VB88" s="104"/>
      <c r="VC88" s="104"/>
      <c r="VD88" s="104"/>
      <c r="VE88" s="104"/>
      <c r="VF88" s="104"/>
      <c r="VG88" s="104"/>
      <c r="VH88" s="104"/>
      <c r="VI88" s="104"/>
      <c r="VJ88" s="104"/>
      <c r="VK88" s="104"/>
      <c r="VL88" s="104"/>
      <c r="VM88" s="104"/>
      <c r="VN88" s="104"/>
      <c r="VO88" s="104"/>
      <c r="VP88" s="104"/>
      <c r="VQ88" s="104"/>
      <c r="VR88" s="104"/>
      <c r="VS88" s="104"/>
      <c r="VT88" s="104"/>
      <c r="VU88" s="104"/>
      <c r="VV88" s="104"/>
      <c r="VW88" s="104"/>
      <c r="VX88" s="104"/>
      <c r="VY88" s="104"/>
      <c r="VZ88" s="104"/>
      <c r="WA88" s="104"/>
      <c r="WB88" s="104"/>
      <c r="WC88" s="104"/>
      <c r="WD88" s="104"/>
      <c r="WE88" s="104"/>
      <c r="WF88" s="104"/>
      <c r="WG88" s="104"/>
      <c r="WH88" s="104"/>
      <c r="WI88" s="104"/>
      <c r="WJ88" s="104"/>
      <c r="WK88" s="104"/>
      <c r="WL88" s="104"/>
      <c r="WM88" s="104"/>
      <c r="WN88" s="104"/>
      <c r="WO88" s="104"/>
      <c r="WP88" s="104"/>
      <c r="WQ88" s="104"/>
      <c r="WR88" s="104"/>
      <c r="WS88" s="104"/>
      <c r="WT88" s="104"/>
      <c r="WU88" s="104"/>
      <c r="WV88" s="104"/>
      <c r="WW88" s="104"/>
      <c r="WX88" s="104"/>
      <c r="WY88" s="104"/>
      <c r="WZ88" s="104"/>
      <c r="XA88" s="104"/>
      <c r="XB88" s="104"/>
      <c r="XC88" s="104"/>
      <c r="XD88" s="104"/>
      <c r="XE88" s="104"/>
      <c r="XF88" s="104"/>
      <c r="XG88" s="104"/>
      <c r="XH88" s="104"/>
      <c r="XI88" s="104"/>
      <c r="XJ88" s="104"/>
      <c r="XK88" s="104"/>
      <c r="XL88" s="104"/>
      <c r="XM88" s="104"/>
      <c r="XN88" s="104"/>
      <c r="XO88" s="104"/>
      <c r="XP88" s="104"/>
      <c r="XQ88" s="104"/>
      <c r="XR88" s="104"/>
      <c r="XS88" s="104"/>
      <c r="XT88" s="104"/>
      <c r="XU88" s="104"/>
      <c r="XV88" s="104"/>
      <c r="XW88" s="104"/>
      <c r="XX88" s="104"/>
      <c r="XY88" s="104"/>
      <c r="XZ88" s="104"/>
      <c r="YA88" s="104"/>
      <c r="YB88" s="104"/>
      <c r="YC88" s="104"/>
      <c r="YD88" s="104"/>
      <c r="YE88" s="104"/>
      <c r="YF88" s="104"/>
      <c r="YG88" s="104"/>
      <c r="YH88" s="104"/>
      <c r="YI88" s="104"/>
      <c r="YJ88" s="104"/>
      <c r="YK88" s="104"/>
      <c r="YL88" s="104"/>
      <c r="YM88" s="104"/>
      <c r="YN88" s="104"/>
      <c r="YO88" s="104"/>
      <c r="YP88" s="104"/>
      <c r="YQ88" s="104"/>
      <c r="YR88" s="104"/>
      <c r="YS88" s="104"/>
      <c r="YT88" s="104"/>
      <c r="YU88" s="104"/>
      <c r="YV88" s="104"/>
      <c r="YW88" s="104"/>
      <c r="YX88" s="104"/>
      <c r="YY88" s="104"/>
      <c r="YZ88" s="104"/>
      <c r="ZA88" s="104"/>
      <c r="ZB88" s="104"/>
      <c r="ZC88" s="104"/>
      <c r="ZD88" s="104"/>
      <c r="ZE88" s="104"/>
      <c r="ZF88" s="104"/>
      <c r="ZG88" s="104"/>
      <c r="ZH88" s="104"/>
      <c r="ZI88" s="104"/>
      <c r="ZJ88" s="104"/>
      <c r="ZK88" s="104"/>
      <c r="ZL88" s="104"/>
      <c r="ZM88" s="104"/>
      <c r="ZN88" s="104"/>
      <c r="ZO88" s="104"/>
      <c r="ZP88" s="104"/>
      <c r="ZQ88" s="104"/>
      <c r="ZR88" s="104"/>
      <c r="ZS88" s="104"/>
      <c r="ZT88" s="104"/>
      <c r="ZU88" s="104"/>
      <c r="ZV88" s="104"/>
      <c r="ZW88" s="104"/>
      <c r="ZX88" s="104"/>
      <c r="ZY88" s="104"/>
      <c r="ZZ88" s="104"/>
      <c r="AAA88" s="104"/>
      <c r="AAB88" s="104"/>
      <c r="AAC88" s="104"/>
      <c r="AAD88" s="104"/>
      <c r="AAE88" s="104"/>
      <c r="AAF88" s="104"/>
      <c r="AAG88" s="104"/>
      <c r="AAH88" s="104"/>
      <c r="AAI88" s="104"/>
      <c r="AAJ88" s="104"/>
      <c r="AAK88" s="104"/>
      <c r="AAL88" s="104"/>
      <c r="AAM88" s="104"/>
      <c r="AAN88" s="104"/>
      <c r="AAO88" s="104"/>
      <c r="AAP88" s="104"/>
      <c r="AAQ88" s="104"/>
      <c r="AAR88" s="104"/>
      <c r="AAS88" s="104"/>
      <c r="AAT88" s="104"/>
      <c r="AAU88" s="104"/>
      <c r="AAV88" s="104"/>
      <c r="AAW88" s="104"/>
      <c r="AAX88" s="104"/>
      <c r="AAY88" s="104"/>
      <c r="AAZ88" s="104"/>
      <c r="ABA88" s="104"/>
      <c r="ABB88" s="104"/>
      <c r="ABC88" s="104"/>
      <c r="ABD88" s="104"/>
      <c r="ABE88" s="104"/>
      <c r="ABF88" s="104"/>
      <c r="ABG88" s="104"/>
      <c r="ABH88" s="104"/>
      <c r="ABI88" s="104"/>
      <c r="ABJ88" s="104"/>
      <c r="ABK88" s="104"/>
      <c r="ABL88" s="104"/>
      <c r="ABM88" s="104"/>
      <c r="ABN88" s="104"/>
      <c r="ABO88" s="104"/>
      <c r="ABP88" s="104"/>
      <c r="ABQ88" s="104"/>
      <c r="ABR88" s="104"/>
      <c r="ABS88" s="104"/>
      <c r="ABT88" s="104"/>
      <c r="ABU88" s="104"/>
      <c r="ABV88" s="104"/>
      <c r="ABW88" s="104"/>
      <c r="ABX88" s="104"/>
      <c r="ABY88" s="104"/>
      <c r="ABZ88" s="104"/>
      <c r="ACA88" s="104"/>
      <c r="ACB88" s="104"/>
      <c r="ACC88" s="104"/>
      <c r="ACD88" s="104"/>
      <c r="ACE88" s="104"/>
      <c r="ACF88" s="104"/>
      <c r="ACG88" s="104"/>
      <c r="ACH88" s="104"/>
      <c r="ACI88" s="104"/>
      <c r="ACJ88" s="104"/>
      <c r="ACK88" s="104"/>
      <c r="ACL88" s="104"/>
      <c r="ACM88" s="104"/>
      <c r="ACN88" s="104"/>
      <c r="ACO88" s="104"/>
      <c r="ACP88" s="104"/>
      <c r="ACQ88" s="104"/>
      <c r="ACR88" s="104"/>
      <c r="ACS88" s="104"/>
      <c r="ACT88" s="104"/>
      <c r="ACU88" s="104"/>
      <c r="ACV88" s="104"/>
      <c r="ACW88" s="104"/>
      <c r="ACX88" s="104"/>
      <c r="ACY88" s="104"/>
      <c r="ACZ88" s="104"/>
      <c r="ADA88" s="104"/>
      <c r="ADB88" s="104"/>
      <c r="ADC88" s="104"/>
      <c r="ADD88" s="104"/>
      <c r="ADE88" s="104"/>
      <c r="ADF88" s="104"/>
      <c r="ADG88" s="104"/>
      <c r="ADH88" s="104"/>
      <c r="ADI88" s="104"/>
      <c r="ADJ88" s="104"/>
      <c r="ADK88" s="104"/>
      <c r="ADL88" s="104"/>
      <c r="ADM88" s="104"/>
      <c r="ADN88" s="104"/>
      <c r="ADO88" s="104"/>
      <c r="ADP88" s="104"/>
      <c r="ADQ88" s="104"/>
      <c r="ADR88" s="104"/>
      <c r="ADS88" s="104"/>
      <c r="ADT88" s="104"/>
      <c r="ADU88" s="104"/>
      <c r="ADV88" s="104"/>
      <c r="ADW88" s="104"/>
      <c r="ADX88" s="104"/>
      <c r="ADY88" s="104"/>
      <c r="ADZ88" s="104"/>
      <c r="AEA88" s="104"/>
      <c r="AEB88" s="104"/>
      <c r="AEC88" s="104"/>
      <c r="AED88" s="104"/>
      <c r="AEE88" s="104"/>
      <c r="AEF88" s="104"/>
      <c r="AEG88" s="104"/>
      <c r="AEH88" s="104"/>
      <c r="AEI88" s="104"/>
      <c r="AEJ88" s="104"/>
      <c r="AEK88" s="104"/>
      <c r="AEL88" s="104"/>
      <c r="AEM88" s="104"/>
      <c r="AEN88" s="104"/>
      <c r="AEO88" s="104"/>
      <c r="AEP88" s="104"/>
      <c r="AEQ88" s="104"/>
      <c r="AER88" s="104"/>
      <c r="AES88" s="104"/>
      <c r="AET88" s="104"/>
      <c r="AEU88" s="104"/>
      <c r="AEV88" s="104"/>
      <c r="AEW88" s="104"/>
      <c r="AEX88" s="104"/>
      <c r="AEY88" s="104"/>
      <c r="AEZ88" s="104"/>
      <c r="AFA88" s="104"/>
      <c r="AFB88" s="104"/>
      <c r="AFC88" s="104"/>
      <c r="AFD88" s="104"/>
      <c r="AFE88" s="104"/>
      <c r="AFF88" s="104"/>
      <c r="AFG88" s="104"/>
      <c r="AFH88" s="104"/>
      <c r="AFI88" s="104"/>
      <c r="AFJ88" s="104"/>
      <c r="AFK88" s="104"/>
      <c r="AFL88" s="104"/>
      <c r="AFM88" s="104"/>
      <c r="AFN88" s="104"/>
      <c r="AFO88" s="104"/>
      <c r="AFP88" s="104"/>
      <c r="AFQ88" s="104"/>
      <c r="AFR88" s="104"/>
      <c r="AFS88" s="104"/>
      <c r="AFT88" s="104"/>
      <c r="AFU88" s="104"/>
      <c r="AFV88" s="104"/>
      <c r="AFW88" s="104"/>
      <c r="AFX88" s="104"/>
      <c r="AFY88" s="104"/>
      <c r="AFZ88" s="104"/>
      <c r="AGA88" s="104"/>
      <c r="AGB88" s="104"/>
      <c r="AGC88" s="104"/>
      <c r="AGD88" s="104"/>
      <c r="AGE88" s="104"/>
      <c r="AGF88" s="104"/>
      <c r="AGG88" s="104"/>
      <c r="AGH88" s="104"/>
      <c r="AGI88" s="104"/>
      <c r="AGJ88" s="104"/>
      <c r="AGK88" s="104"/>
      <c r="AGL88" s="104"/>
      <c r="AGM88" s="104"/>
      <c r="AGN88" s="104"/>
      <c r="AGO88" s="104"/>
      <c r="AGP88" s="104"/>
      <c r="AGQ88" s="104"/>
      <c r="AGR88" s="104"/>
      <c r="AGS88" s="104"/>
      <c r="AGT88" s="104"/>
      <c r="AGU88" s="104"/>
      <c r="AGV88" s="104"/>
      <c r="AGW88" s="104"/>
      <c r="AGX88" s="104"/>
      <c r="AGY88" s="104"/>
      <c r="AGZ88" s="104"/>
      <c r="AHA88" s="104"/>
      <c r="AHB88" s="104"/>
      <c r="AHC88" s="104"/>
      <c r="AHD88" s="104"/>
      <c r="AHE88" s="104"/>
      <c r="AHF88" s="104"/>
      <c r="AHG88" s="104"/>
      <c r="AHH88" s="104"/>
      <c r="AHI88" s="104"/>
      <c r="AHJ88" s="104"/>
      <c r="AHK88" s="104"/>
      <c r="AHL88" s="104"/>
      <c r="AHM88" s="104"/>
      <c r="AHN88" s="104"/>
      <c r="AHO88" s="104"/>
      <c r="AHP88" s="104"/>
      <c r="AHQ88" s="104"/>
      <c r="AHR88" s="104"/>
      <c r="AHS88" s="104"/>
      <c r="AHT88" s="104"/>
      <c r="AHU88" s="104"/>
      <c r="AHV88" s="104"/>
      <c r="AHW88" s="104"/>
      <c r="AHX88" s="104"/>
      <c r="AHY88" s="104"/>
      <c r="AHZ88" s="104"/>
      <c r="AIA88" s="104"/>
      <c r="AIB88" s="104"/>
      <c r="AIC88" s="104"/>
      <c r="AID88" s="104"/>
      <c r="AIE88" s="104"/>
      <c r="AIF88" s="104"/>
      <c r="AIG88" s="104"/>
      <c r="AIH88" s="104"/>
      <c r="AII88" s="104"/>
      <c r="AIJ88" s="104"/>
      <c r="AIK88" s="104"/>
      <c r="AIL88" s="104"/>
      <c r="AIM88" s="104"/>
      <c r="AIN88" s="104"/>
      <c r="AIO88" s="104"/>
      <c r="AIP88" s="104"/>
      <c r="AIQ88" s="104"/>
      <c r="AIR88" s="104"/>
      <c r="AIS88" s="104"/>
      <c r="AIT88" s="104"/>
      <c r="AIU88" s="104"/>
      <c r="AIV88" s="104"/>
      <c r="AIW88" s="104"/>
      <c r="AIX88" s="104"/>
      <c r="AIY88" s="104"/>
      <c r="AIZ88" s="104"/>
      <c r="AJA88" s="104"/>
      <c r="AJB88" s="104"/>
      <c r="AJC88" s="104"/>
      <c r="AJD88" s="104"/>
      <c r="AJE88" s="104"/>
      <c r="AJF88" s="104"/>
      <c r="AJG88" s="104"/>
      <c r="AJH88" s="104"/>
      <c r="AJI88" s="104"/>
      <c r="AJJ88" s="104"/>
      <c r="AJK88" s="104"/>
      <c r="AJL88" s="104"/>
      <c r="AJM88" s="104"/>
      <c r="AJN88" s="104"/>
      <c r="AJO88" s="104"/>
      <c r="AJP88" s="104"/>
      <c r="AJQ88" s="104"/>
      <c r="AJR88" s="104"/>
      <c r="AJS88" s="104"/>
      <c r="AJT88" s="104"/>
      <c r="AJU88" s="104"/>
      <c r="AJV88" s="104"/>
      <c r="AJW88" s="104"/>
      <c r="AJX88" s="104"/>
      <c r="AJY88" s="104"/>
      <c r="AJZ88" s="104"/>
      <c r="AKA88" s="104"/>
      <c r="AKB88" s="104"/>
      <c r="AKC88" s="104"/>
      <c r="AKD88" s="104"/>
      <c r="AKE88" s="104"/>
      <c r="AKF88" s="104"/>
      <c r="AKG88" s="104"/>
      <c r="AKH88" s="104"/>
      <c r="AKI88" s="104"/>
      <c r="AKJ88" s="104"/>
      <c r="AKK88" s="104"/>
      <c r="AKL88" s="104"/>
      <c r="AKM88" s="104"/>
      <c r="AKN88" s="104"/>
      <c r="AKO88" s="104"/>
      <c r="AKP88" s="104"/>
      <c r="AKQ88" s="104"/>
      <c r="AKR88" s="104"/>
      <c r="AKS88" s="104"/>
      <c r="AKT88" s="104"/>
      <c r="AKU88" s="104"/>
      <c r="AKV88" s="104"/>
      <c r="AKW88" s="104"/>
      <c r="AKX88" s="104"/>
      <c r="AKY88" s="104"/>
      <c r="AKZ88" s="104"/>
      <c r="ALA88" s="104"/>
      <c r="ALB88" s="104"/>
      <c r="ALC88" s="104"/>
      <c r="ALD88" s="104"/>
      <c r="ALE88" s="104"/>
      <c r="ALF88" s="104"/>
      <c r="ALG88" s="104"/>
      <c r="ALH88" s="104"/>
      <c r="ALI88" s="104"/>
      <c r="ALJ88" s="104"/>
      <c r="ALK88" s="104"/>
      <c r="ALL88" s="104"/>
      <c r="ALM88" s="104"/>
      <c r="ALN88" s="104"/>
      <c r="ALO88" s="104"/>
      <c r="ALP88" s="104"/>
      <c r="ALQ88" s="104"/>
      <c r="ALR88" s="104"/>
      <c r="ALS88" s="104"/>
      <c r="ALT88" s="104"/>
      <c r="ALU88" s="104"/>
      <c r="ALV88" s="104"/>
      <c r="ALW88" s="104"/>
      <c r="ALX88" s="104"/>
      <c r="ALY88" s="104"/>
      <c r="ALZ88" s="104"/>
      <c r="AMA88" s="104"/>
      <c r="AMB88" s="104"/>
      <c r="AMC88" s="104"/>
      <c r="AMD88" s="104"/>
      <c r="AME88" s="104"/>
      <c r="AMF88" s="104"/>
      <c r="AMG88" s="104"/>
      <c r="AMH88" s="104"/>
      <c r="AMI88" s="104"/>
      <c r="AMJ88" s="104"/>
      <c r="AMK88" s="104"/>
      <c r="AML88" s="104"/>
      <c r="AMM88" s="104"/>
      <c r="AMN88" s="104"/>
      <c r="AMO88" s="104"/>
      <c r="AMP88" s="104"/>
      <c r="AMQ88" s="104"/>
      <c r="AMR88" s="104"/>
      <c r="AMS88" s="104"/>
      <c r="AMT88" s="104"/>
      <c r="AMU88" s="104"/>
      <c r="AMV88" s="104"/>
      <c r="AMW88" s="104"/>
      <c r="AMX88" s="104"/>
      <c r="AMY88" s="104"/>
      <c r="AMZ88" s="104"/>
      <c r="ANA88" s="104"/>
      <c r="ANB88" s="104"/>
      <c r="ANC88" s="104"/>
      <c r="AND88" s="104"/>
      <c r="ANE88" s="104"/>
      <c r="ANF88" s="104"/>
      <c r="ANG88" s="104"/>
      <c r="ANH88" s="104"/>
      <c r="ANI88" s="104"/>
      <c r="ANJ88" s="104"/>
      <c r="ANK88" s="104"/>
      <c r="ANL88" s="104"/>
      <c r="ANM88" s="104"/>
      <c r="ANN88" s="104"/>
      <c r="ANO88" s="104"/>
      <c r="ANP88" s="104"/>
      <c r="ANQ88" s="104"/>
      <c r="ANR88" s="104"/>
      <c r="ANS88" s="104"/>
      <c r="ANT88" s="104"/>
      <c r="ANU88" s="104"/>
      <c r="ANV88" s="104"/>
      <c r="ANW88" s="104"/>
      <c r="ANX88" s="104"/>
      <c r="ANY88" s="104"/>
      <c r="ANZ88" s="104"/>
      <c r="AOA88" s="104"/>
      <c r="AOB88" s="104"/>
      <c r="AOC88" s="104"/>
      <c r="AOD88" s="104"/>
      <c r="AOE88" s="104"/>
      <c r="AOF88" s="104"/>
      <c r="AOG88" s="104"/>
      <c r="AOH88" s="104"/>
      <c r="AOI88" s="104"/>
      <c r="AOJ88" s="104"/>
      <c r="AOK88" s="104"/>
      <c r="AOL88" s="104"/>
      <c r="AOM88" s="104"/>
      <c r="AON88" s="104"/>
      <c r="AOO88" s="104"/>
      <c r="AOP88" s="104"/>
      <c r="AOQ88" s="104"/>
      <c r="AOR88" s="104"/>
      <c r="AOS88" s="104"/>
      <c r="AOT88" s="104"/>
      <c r="AOU88" s="104"/>
      <c r="AOV88" s="104"/>
      <c r="AOW88" s="104"/>
      <c r="AOX88" s="104"/>
      <c r="AOY88" s="104"/>
      <c r="AOZ88" s="104"/>
      <c r="APA88" s="104"/>
      <c r="APB88" s="104"/>
      <c r="APC88" s="104"/>
      <c r="APD88" s="104"/>
      <c r="APE88" s="104"/>
      <c r="APF88" s="104"/>
      <c r="APG88" s="104"/>
      <c r="APH88" s="104"/>
      <c r="API88" s="104"/>
      <c r="APJ88" s="104"/>
      <c r="APK88" s="104"/>
      <c r="APL88" s="104"/>
      <c r="APM88" s="104"/>
      <c r="APN88" s="104"/>
      <c r="APO88" s="104"/>
      <c r="APP88" s="104"/>
      <c r="APQ88" s="104"/>
      <c r="APR88" s="104"/>
      <c r="APS88" s="104"/>
      <c r="APT88" s="104"/>
      <c r="APU88" s="104"/>
      <c r="APV88" s="104"/>
      <c r="APW88" s="104"/>
      <c r="APX88" s="104"/>
      <c r="APY88" s="104"/>
    </row>
    <row r="89" spans="1:1117" x14ac:dyDescent="0.15">
      <c r="A89" s="264" t="s">
        <v>340</v>
      </c>
      <c r="B89" s="44">
        <v>42989.77</v>
      </c>
      <c r="C89" s="44">
        <v>9421.9062580885056</v>
      </c>
      <c r="D89" s="44">
        <v>499015.44078253541</v>
      </c>
      <c r="E89" s="44">
        <v>0</v>
      </c>
      <c r="F89" s="44">
        <v>0</v>
      </c>
      <c r="G89" s="44">
        <v>8834.6617666799502</v>
      </c>
      <c r="H89" s="44"/>
      <c r="I89" s="44">
        <v>88017.605987849514</v>
      </c>
      <c r="J89" s="44">
        <v>104409.7853146808</v>
      </c>
      <c r="K89" s="44"/>
      <c r="L89" s="44">
        <v>551575.30902038363</v>
      </c>
      <c r="M89" s="44"/>
      <c r="N89" s="44"/>
      <c r="O89" s="44">
        <v>294.49387910962093</v>
      </c>
      <c r="P89" s="44">
        <v>0</v>
      </c>
      <c r="Q89" s="44">
        <v>887549.95605001308</v>
      </c>
      <c r="R89" s="44">
        <v>117409.10984277978</v>
      </c>
      <c r="S89" s="44"/>
      <c r="T89" s="44">
        <v>5467.301866283633</v>
      </c>
      <c r="U89" s="44">
        <v>75730.31</v>
      </c>
      <c r="V89" s="44">
        <v>2927.6699196174704</v>
      </c>
      <c r="W89" s="44">
        <v>93544.986292993577</v>
      </c>
      <c r="X89" s="44">
        <v>323.89450921863283</v>
      </c>
      <c r="Y89" s="44">
        <f t="shared" si="17"/>
        <v>2487512.2014902337</v>
      </c>
      <c r="Z89" s="104"/>
      <c r="AA89" s="104"/>
      <c r="AB89" s="104"/>
      <c r="AC89" s="104"/>
      <c r="AD89" s="104"/>
      <c r="AE89" s="104"/>
      <c r="AF89" s="104"/>
      <c r="AG89" s="104"/>
      <c r="AH89" s="104"/>
      <c r="AI89" s="104"/>
      <c r="AJ89" s="104"/>
      <c r="AK89" s="104"/>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row>
    <row r="90" spans="1:1117" x14ac:dyDescent="0.15">
      <c r="A90" s="264" t="s">
        <v>341</v>
      </c>
      <c r="B90" s="44">
        <v>2727.3999999999996</v>
      </c>
      <c r="C90" s="44">
        <v>17850.21</v>
      </c>
      <c r="D90" s="44">
        <v>715443.44</v>
      </c>
      <c r="E90" s="44"/>
      <c r="F90" s="44"/>
      <c r="G90" s="44">
        <v>12707.89</v>
      </c>
      <c r="H90" s="44"/>
      <c r="I90" s="44">
        <v>145096.23000000001</v>
      </c>
      <c r="J90" s="44">
        <v>93198.5</v>
      </c>
      <c r="K90" s="44"/>
      <c r="L90" s="44">
        <v>974075.54999999981</v>
      </c>
      <c r="M90" s="44"/>
      <c r="N90" s="44"/>
      <c r="O90" s="44">
        <v>1494.64</v>
      </c>
      <c r="P90" s="44"/>
      <c r="Q90" s="44">
        <v>1318277.6599999999</v>
      </c>
      <c r="R90" s="44">
        <v>142732.82999999999</v>
      </c>
      <c r="S90" s="44">
        <v>57.8</v>
      </c>
      <c r="T90" s="44">
        <v>743.55</v>
      </c>
      <c r="U90" s="44">
        <v>178018.71</v>
      </c>
      <c r="V90" s="44">
        <v>5111.87</v>
      </c>
      <c r="W90" s="44">
        <v>107439.34999999998</v>
      </c>
      <c r="X90" s="44">
        <v>1463.7700000000002</v>
      </c>
      <c r="Y90" s="44">
        <f t="shared" si="17"/>
        <v>3716439.3999999994</v>
      </c>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row>
    <row r="91" spans="1:1117" ht="14" x14ac:dyDescent="0.15">
      <c r="A91" s="335" t="s">
        <v>342</v>
      </c>
      <c r="B91" s="44">
        <v>105581</v>
      </c>
      <c r="C91" s="44">
        <v>36618.100000000006</v>
      </c>
      <c r="D91" s="44">
        <v>1067471.57</v>
      </c>
      <c r="E91" s="44"/>
      <c r="F91" s="44"/>
      <c r="G91" s="44">
        <v>6081.77</v>
      </c>
      <c r="H91" s="44">
        <v>16586.27</v>
      </c>
      <c r="I91" s="44">
        <v>84855.559999999983</v>
      </c>
      <c r="J91" s="44">
        <v>98762.400000000009</v>
      </c>
      <c r="K91" s="44"/>
      <c r="L91" s="44">
        <v>1203155.3900000001</v>
      </c>
      <c r="M91" s="44"/>
      <c r="N91" s="44"/>
      <c r="O91" s="44">
        <v>3676.14</v>
      </c>
      <c r="P91" s="44"/>
      <c r="Q91" s="44">
        <v>1616274.23</v>
      </c>
      <c r="R91" s="44">
        <v>127886.90000000001</v>
      </c>
      <c r="S91" s="44">
        <v>210.13</v>
      </c>
      <c r="T91" s="44">
        <v>61481.91</v>
      </c>
      <c r="U91" s="44">
        <v>289769.22000000003</v>
      </c>
      <c r="V91" s="44">
        <v>7334.32</v>
      </c>
      <c r="W91" s="44">
        <v>114517.52</v>
      </c>
      <c r="X91" s="44">
        <v>2954.08</v>
      </c>
      <c r="Y91" s="44">
        <f t="shared" si="17"/>
        <v>4843216.5100000007</v>
      </c>
      <c r="AJ91" s="49"/>
      <c r="AK91" s="49"/>
    </row>
    <row r="92" spans="1:1117" ht="14" x14ac:dyDescent="0.15">
      <c r="A92" s="335" t="s">
        <v>343</v>
      </c>
      <c r="B92" s="44">
        <v>192695.36000000002</v>
      </c>
      <c r="C92" s="44">
        <v>38416.523000000001</v>
      </c>
      <c r="D92" s="44">
        <v>1359528.78</v>
      </c>
      <c r="E92" s="44"/>
      <c r="F92" s="44"/>
      <c r="G92" s="44">
        <v>7458.3000000000011</v>
      </c>
      <c r="H92" s="44">
        <v>16021.329999999994</v>
      </c>
      <c r="I92" s="44">
        <v>99953.09</v>
      </c>
      <c r="J92" s="44">
        <v>543413.20000000007</v>
      </c>
      <c r="K92" s="44"/>
      <c r="L92" s="44">
        <v>1214622.5500000003</v>
      </c>
      <c r="M92" s="44">
        <v>8943.7099999999991</v>
      </c>
      <c r="N92" s="44">
        <v>478.26</v>
      </c>
      <c r="O92" s="44">
        <v>5642.7699999999995</v>
      </c>
      <c r="P92" s="44"/>
      <c r="Q92" s="44">
        <v>1320748.1500000001</v>
      </c>
      <c r="R92" s="44">
        <v>140730.78999999998</v>
      </c>
      <c r="S92" s="44">
        <v>271.55999999999995</v>
      </c>
      <c r="T92" s="44">
        <v>31377.119999999995</v>
      </c>
      <c r="U92" s="44">
        <v>379378.05</v>
      </c>
      <c r="V92" s="44">
        <v>10403.590000000002</v>
      </c>
      <c r="W92" s="44">
        <v>165499.18</v>
      </c>
      <c r="X92" s="44">
        <v>1506.21</v>
      </c>
      <c r="Y92" s="44">
        <f t="shared" si="17"/>
        <v>5537088.523</v>
      </c>
    </row>
    <row r="93" spans="1:1117" ht="14" x14ac:dyDescent="0.15">
      <c r="A93" s="266" t="s">
        <v>344</v>
      </c>
      <c r="B93" s="44">
        <v>83927.35</v>
      </c>
      <c r="C93" s="44">
        <v>49943.17</v>
      </c>
      <c r="D93" s="44">
        <v>1989098.1</v>
      </c>
      <c r="E93" s="44"/>
      <c r="F93" s="44"/>
      <c r="G93" s="44">
        <v>7116</v>
      </c>
      <c r="H93" s="44">
        <v>21696.159999999996</v>
      </c>
      <c r="I93" s="44">
        <v>141774.39999999999</v>
      </c>
      <c r="J93" s="44">
        <v>476058.32000000007</v>
      </c>
      <c r="K93" s="44"/>
      <c r="L93" s="44">
        <v>1438718.58</v>
      </c>
      <c r="M93" s="44">
        <v>6601.79</v>
      </c>
      <c r="N93" s="44">
        <v>2817.85</v>
      </c>
      <c r="O93" s="44">
        <v>42976.88</v>
      </c>
      <c r="P93" s="44"/>
      <c r="Q93" s="44">
        <v>2130321.94</v>
      </c>
      <c r="R93" s="44">
        <v>145717.81999999998</v>
      </c>
      <c r="S93" s="44">
        <v>839.04</v>
      </c>
      <c r="T93" s="44">
        <v>37995.039999999994</v>
      </c>
      <c r="U93" s="44">
        <v>513007.35000000003</v>
      </c>
      <c r="V93" s="44">
        <v>16722.330000000002</v>
      </c>
      <c r="W93" s="44">
        <v>237936.61</v>
      </c>
      <c r="X93" s="44">
        <v>2633.76</v>
      </c>
      <c r="Y93" s="44">
        <f t="shared" si="17"/>
        <v>7345902.4899999993</v>
      </c>
    </row>
    <row r="94" spans="1:1117" ht="14" x14ac:dyDescent="0.15">
      <c r="A94" s="266" t="s">
        <v>345</v>
      </c>
      <c r="B94" s="44">
        <v>358370.68000000005</v>
      </c>
      <c r="C94" s="44">
        <v>74074.079999999987</v>
      </c>
      <c r="D94" s="116">
        <v>1813149.79</v>
      </c>
      <c r="E94" s="116"/>
      <c r="F94" s="116"/>
      <c r="G94" s="116">
        <v>9196.6999999999989</v>
      </c>
      <c r="H94" s="116">
        <v>101880.43000000001</v>
      </c>
      <c r="I94" s="116">
        <v>99707.23000000001</v>
      </c>
      <c r="J94" s="116">
        <v>591264.60999999987</v>
      </c>
      <c r="K94" s="116">
        <v>327707.74000000005</v>
      </c>
      <c r="L94" s="116">
        <v>2151155.2599999998</v>
      </c>
      <c r="M94" s="116">
        <v>5043.6000000000004</v>
      </c>
      <c r="N94" s="116">
        <v>3321.54</v>
      </c>
      <c r="O94" s="116">
        <v>24616.49</v>
      </c>
      <c r="P94" s="116"/>
      <c r="Q94" s="116">
        <v>3118908.0200000005</v>
      </c>
      <c r="R94" s="116">
        <v>140743.86000000002</v>
      </c>
      <c r="S94" s="116">
        <v>765.22</v>
      </c>
      <c r="T94" s="116">
        <v>32447.410000000003</v>
      </c>
      <c r="U94" s="116">
        <v>414166.39</v>
      </c>
      <c r="V94" s="116">
        <v>22027.02</v>
      </c>
      <c r="W94" s="116">
        <v>212078.38</v>
      </c>
      <c r="X94" s="116">
        <v>2785.64</v>
      </c>
      <c r="Y94" s="44">
        <f t="shared" si="17"/>
        <v>9503410.0900000017</v>
      </c>
    </row>
    <row r="95" spans="1:1117" ht="14" x14ac:dyDescent="0.15">
      <c r="A95" s="266" t="s">
        <v>256</v>
      </c>
      <c r="B95" s="44">
        <v>194227.79925596775</v>
      </c>
      <c r="C95" s="44">
        <v>95914.934808184291</v>
      </c>
      <c r="D95" s="116">
        <v>2121130.7309979624</v>
      </c>
      <c r="E95" s="116"/>
      <c r="F95" s="116"/>
      <c r="G95" s="116">
        <v>16518.01565503699</v>
      </c>
      <c r="H95" s="116">
        <v>208802.10579486098</v>
      </c>
      <c r="I95" s="116">
        <v>147041.56652869741</v>
      </c>
      <c r="J95" s="116">
        <v>418493.18298947491</v>
      </c>
      <c r="K95" s="116">
        <v>395435.78971289517</v>
      </c>
      <c r="L95" s="116">
        <v>1813988.1887537008</v>
      </c>
      <c r="M95" s="116">
        <v>6091.1051518050899</v>
      </c>
      <c r="N95" s="116">
        <v>7002.6415309170197</v>
      </c>
      <c r="O95" s="116">
        <v>17381.821614786029</v>
      </c>
      <c r="P95" s="116"/>
      <c r="Q95" s="116">
        <v>4010735.7011296661</v>
      </c>
      <c r="R95" s="116">
        <v>175835.66191849185</v>
      </c>
      <c r="S95" s="116">
        <v>852.85838776454295</v>
      </c>
      <c r="T95" s="116">
        <v>29740.615846066699</v>
      </c>
      <c r="U95" s="116">
        <v>1219615.5700616024</v>
      </c>
      <c r="V95" s="116">
        <v>20917.55606342286</v>
      </c>
      <c r="W95" s="116">
        <v>308209.02995402552</v>
      </c>
      <c r="X95" s="116">
        <v>1712.6881670486168</v>
      </c>
      <c r="Y95" s="44">
        <f t="shared" si="17"/>
        <v>11209647.564322375</v>
      </c>
    </row>
    <row r="96" spans="1:1117" ht="14" x14ac:dyDescent="0.15">
      <c r="A96" s="464" t="s">
        <v>694</v>
      </c>
      <c r="B96" s="44">
        <v>640960.80269531254</v>
      </c>
      <c r="C96" s="44">
        <v>146453.33847165608</v>
      </c>
      <c r="D96" s="116">
        <v>4156382.0413647727</v>
      </c>
      <c r="E96" s="116"/>
      <c r="F96" s="116"/>
      <c r="G96" s="116">
        <v>9056.5801315298122</v>
      </c>
      <c r="H96" s="116">
        <v>206345.205087637</v>
      </c>
      <c r="I96" s="116">
        <v>177976.12995885336</v>
      </c>
      <c r="J96" s="116">
        <v>492876.88522037148</v>
      </c>
      <c r="K96" s="116">
        <v>469544.29251472768</v>
      </c>
      <c r="L96" s="116">
        <v>2529099.1492880643</v>
      </c>
      <c r="M96" s="116">
        <v>8236.0197374019608</v>
      </c>
      <c r="N96" s="116">
        <v>7764.5351104494102</v>
      </c>
      <c r="O96" s="116">
        <v>15950.813673187949</v>
      </c>
      <c r="P96" s="116"/>
      <c r="Q96" s="116">
        <v>3005993.5613099849</v>
      </c>
      <c r="R96" s="116">
        <v>246062.80698348331</v>
      </c>
      <c r="S96" s="116">
        <v>1315.6851842803871</v>
      </c>
      <c r="T96" s="116">
        <v>21917.797366307987</v>
      </c>
      <c r="U96" s="116">
        <v>1515010.7268973882</v>
      </c>
      <c r="V96" s="116">
        <v>73373.747861635624</v>
      </c>
      <c r="W96" s="116">
        <v>492830.96651006164</v>
      </c>
      <c r="X96" s="116">
        <v>2954.594968353395</v>
      </c>
      <c r="Y96" s="44">
        <f t="shared" si="17"/>
        <v>14220105.680335457</v>
      </c>
    </row>
    <row r="97" spans="1:25" ht="14" x14ac:dyDescent="0.15">
      <c r="A97" s="464" t="s">
        <v>780</v>
      </c>
      <c r="B97" s="44">
        <v>1452589.5432187058</v>
      </c>
      <c r="C97" s="44">
        <v>155205.19647949221</v>
      </c>
      <c r="D97" s="116">
        <v>5762352.0422841655</v>
      </c>
      <c r="E97" s="116"/>
      <c r="F97" s="116"/>
      <c r="G97" s="116">
        <v>21085.29047321339</v>
      </c>
      <c r="H97" s="116">
        <v>472744.19234670984</v>
      </c>
      <c r="I97" s="116">
        <v>259444.48142540854</v>
      </c>
      <c r="J97" s="116">
        <v>1043286.3209320671</v>
      </c>
      <c r="K97" s="116">
        <v>659935.0194169879</v>
      </c>
      <c r="L97" s="116">
        <v>4340486.7196379788</v>
      </c>
      <c r="M97" s="116">
        <v>4959.7107747634809</v>
      </c>
      <c r="N97" s="116">
        <v>5553.0569123783989</v>
      </c>
      <c r="O97" s="116">
        <v>6758.6230246703917</v>
      </c>
      <c r="P97" s="116"/>
      <c r="Q97" s="116">
        <v>2213193.2911165841</v>
      </c>
      <c r="R97" s="116">
        <v>372503.90906895185</v>
      </c>
      <c r="S97" s="116">
        <v>737.92509030643532</v>
      </c>
      <c r="T97" s="116">
        <v>19613.722090362531</v>
      </c>
      <c r="U97" s="116">
        <v>1421849.631792658</v>
      </c>
      <c r="V97" s="116">
        <v>173130.93912876537</v>
      </c>
      <c r="W97" s="116">
        <v>560837.90863015526</v>
      </c>
      <c r="X97" s="116">
        <v>6087.4454651093056</v>
      </c>
      <c r="Y97" s="44">
        <f>SUM(B97:X97)</f>
        <v>18952354.969309431</v>
      </c>
    </row>
    <row r="98" spans="1:25" ht="14" x14ac:dyDescent="0.15">
      <c r="A98" s="464" t="s">
        <v>831</v>
      </c>
      <c r="B98" s="44">
        <v>4879524.97160511</v>
      </c>
      <c r="C98" s="44">
        <v>209055.22918536549</v>
      </c>
      <c r="D98" s="116">
        <v>5154876.2750210743</v>
      </c>
      <c r="E98" s="116"/>
      <c r="F98" s="116"/>
      <c r="G98" s="116">
        <v>12894.169767086356</v>
      </c>
      <c r="H98" s="116">
        <v>94342.5756309235</v>
      </c>
      <c r="I98" s="116">
        <v>432106.49229210033</v>
      </c>
      <c r="J98" s="116">
        <v>703284.86300988798</v>
      </c>
      <c r="K98" s="116">
        <v>1138838.2708228736</v>
      </c>
      <c r="L98" s="116">
        <v>4690777.5474604685</v>
      </c>
      <c r="M98" s="116">
        <v>4894.1718099573573</v>
      </c>
      <c r="N98" s="116">
        <v>6514.1108067464011</v>
      </c>
      <c r="O98" s="116"/>
      <c r="P98" s="116"/>
      <c r="Q98" s="116">
        <v>3898850.7897699862</v>
      </c>
      <c r="R98" s="116">
        <v>530820.97800334659</v>
      </c>
      <c r="S98" s="116"/>
      <c r="T98" s="116">
        <v>24597.029178292432</v>
      </c>
      <c r="U98" s="116">
        <v>1307893.5442654747</v>
      </c>
      <c r="V98" s="116">
        <v>378875.24728697492</v>
      </c>
      <c r="W98" s="116">
        <v>589034.2741270262</v>
      </c>
      <c r="X98" s="116">
        <v>8745.6102505996769</v>
      </c>
      <c r="Y98" s="44">
        <f>SUM(B98:X98)</f>
        <v>24065926.150293287</v>
      </c>
    </row>
    <row r="99" spans="1:25" ht="14" x14ac:dyDescent="0.15">
      <c r="A99" s="464" t="s">
        <v>897</v>
      </c>
      <c r="B99" s="44">
        <v>7216073.3695083205</v>
      </c>
      <c r="C99" s="44">
        <v>253346.68169746129</v>
      </c>
      <c r="D99" s="116">
        <v>5744216.3782581883</v>
      </c>
      <c r="E99" s="116"/>
      <c r="F99" s="116"/>
      <c r="G99" s="116">
        <v>26867.165716428259</v>
      </c>
      <c r="H99" s="116">
        <v>128980.01244726466</v>
      </c>
      <c r="I99" s="116">
        <v>936258.40662995598</v>
      </c>
      <c r="J99" s="116">
        <v>553883.46852681518</v>
      </c>
      <c r="K99" s="116">
        <v>1598923.9265558633</v>
      </c>
      <c r="L99" s="116">
        <v>8033161.2667883448</v>
      </c>
      <c r="M99" s="116">
        <v>4446.7560808900698</v>
      </c>
      <c r="N99" s="116">
        <v>5646.7995176110362</v>
      </c>
      <c r="O99" s="116"/>
      <c r="P99" s="116"/>
      <c r="Q99" s="116">
        <v>9863018.7807718869</v>
      </c>
      <c r="R99" s="116">
        <v>740395.03302893671</v>
      </c>
      <c r="S99" s="116"/>
      <c r="T99" s="116">
        <v>19353.490292567691</v>
      </c>
      <c r="U99" s="116">
        <v>1453318.6858325216</v>
      </c>
      <c r="V99" s="116">
        <v>342714.94170113513</v>
      </c>
      <c r="W99" s="116">
        <v>622761.88325008587</v>
      </c>
      <c r="X99" s="116">
        <v>13551.376443630983</v>
      </c>
      <c r="Y99" s="44">
        <f>SUM(B99:X99)</f>
        <v>37556918.423047908</v>
      </c>
    </row>
    <row r="100" spans="1:25" ht="14" x14ac:dyDescent="0.15">
      <c r="A100" s="347" t="s">
        <v>319</v>
      </c>
      <c r="B100" s="116">
        <f>SUM(B80:B99)</f>
        <v>15197066.116283417</v>
      </c>
      <c r="C100" s="116">
        <f t="shared" ref="C100:Y100" si="18">SUM(C80:C99)</f>
        <v>1086299.369900248</v>
      </c>
      <c r="D100" s="116">
        <f t="shared" si="18"/>
        <v>30677977.718708698</v>
      </c>
      <c r="E100" s="116">
        <f t="shared" si="18"/>
        <v>1409989.99</v>
      </c>
      <c r="F100" s="116">
        <f t="shared" si="18"/>
        <v>304231.37</v>
      </c>
      <c r="G100" s="116">
        <f t="shared" si="18"/>
        <v>192920.37350997474</v>
      </c>
      <c r="H100" s="116">
        <f t="shared" si="18"/>
        <v>1267398.281307396</v>
      </c>
      <c r="I100" s="116">
        <f t="shared" si="18"/>
        <v>3466602.7528228653</v>
      </c>
      <c r="J100" s="116">
        <f t="shared" si="18"/>
        <v>5369026.9659932973</v>
      </c>
      <c r="K100" s="116">
        <f t="shared" si="18"/>
        <v>4590385.0390233481</v>
      </c>
      <c r="L100" s="116">
        <f t="shared" si="18"/>
        <v>30934933.420948941</v>
      </c>
      <c r="M100" s="116">
        <f t="shared" si="18"/>
        <v>49216.863554817952</v>
      </c>
      <c r="N100" s="116">
        <f t="shared" si="18"/>
        <v>39098.793878102268</v>
      </c>
      <c r="O100" s="116">
        <f t="shared" si="18"/>
        <v>118792.672191754</v>
      </c>
      <c r="P100" s="116">
        <f t="shared" si="18"/>
        <v>11654.49</v>
      </c>
      <c r="Q100" s="116">
        <f t="shared" si="18"/>
        <v>34814025.960148118</v>
      </c>
      <c r="R100" s="116">
        <f t="shared" si="18"/>
        <v>3131713.8488459904</v>
      </c>
      <c r="S100" s="116">
        <f t="shared" si="18"/>
        <v>5050.2186623513644</v>
      </c>
      <c r="T100" s="116">
        <f t="shared" si="18"/>
        <v>295756.88663988101</v>
      </c>
      <c r="U100" s="116">
        <f t="shared" si="18"/>
        <v>8901812.3392402697</v>
      </c>
      <c r="V100" s="116">
        <f t="shared" si="18"/>
        <v>1061421.3219615514</v>
      </c>
      <c r="W100" s="116">
        <f t="shared" si="18"/>
        <v>3729166.7887643473</v>
      </c>
      <c r="X100" s="116">
        <f t="shared" si="18"/>
        <v>45961.649803960609</v>
      </c>
      <c r="Y100" s="116">
        <f t="shared" si="18"/>
        <v>146700503.23218933</v>
      </c>
    </row>
    <row r="101" spans="1:25" x14ac:dyDescent="0.15">
      <c r="A101" s="49"/>
      <c r="B101" s="49"/>
      <c r="C101" s="339"/>
      <c r="D101" s="49"/>
      <c r="E101" s="49"/>
      <c r="F101" s="49"/>
      <c r="G101" s="49"/>
      <c r="H101" s="49"/>
      <c r="I101" s="49"/>
      <c r="J101" s="49"/>
      <c r="K101" s="49"/>
      <c r="L101" s="49"/>
      <c r="M101" s="49"/>
      <c r="N101" s="49"/>
      <c r="O101" s="49"/>
      <c r="P101" s="49"/>
      <c r="Q101" s="49"/>
      <c r="R101" s="49"/>
      <c r="S101" s="49"/>
      <c r="T101" s="49"/>
      <c r="U101" s="49"/>
    </row>
    <row r="102" spans="1:25" x14ac:dyDescent="0.15">
      <c r="A102" s="25" t="s">
        <v>421</v>
      </c>
      <c r="Q102" s="49"/>
      <c r="R102" s="49"/>
      <c r="S102" s="49"/>
      <c r="T102" s="49"/>
      <c r="U102" s="49"/>
    </row>
    <row r="103" spans="1:25" x14ac:dyDescent="0.15">
      <c r="A103" s="25" t="s">
        <v>422</v>
      </c>
    </row>
    <row r="104" spans="1:25" x14ac:dyDescent="0.15">
      <c r="A104" s="392" t="s">
        <v>423</v>
      </c>
    </row>
    <row r="105" spans="1:25" x14ac:dyDescent="0.15">
      <c r="A105" s="392" t="s">
        <v>424</v>
      </c>
    </row>
    <row r="106" spans="1:25" x14ac:dyDescent="0.15">
      <c r="A106" s="392" t="s">
        <v>876</v>
      </c>
      <c r="B106" s="348"/>
    </row>
    <row r="115" spans="3:3" x14ac:dyDescent="0.15">
      <c r="C115"/>
    </row>
    <row r="116" spans="3:3" x14ac:dyDescent="0.15">
      <c r="C116"/>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0"/>
  </sheetPr>
  <dimension ref="A1:Q69"/>
  <sheetViews>
    <sheetView zoomScaleNormal="100" workbookViewId="0">
      <selection activeCell="N72" sqref="N72"/>
    </sheetView>
  </sheetViews>
  <sheetFormatPr baseColWidth="10" defaultColWidth="11.5" defaultRowHeight="13" x14ac:dyDescent="0.15"/>
  <cols>
    <col min="1" max="1" width="12.6640625" customWidth="1"/>
    <col min="2" max="2" width="11.83203125" customWidth="1"/>
    <col min="3" max="3" width="15.5" customWidth="1"/>
    <col min="4" max="5" width="14.6640625" customWidth="1"/>
    <col min="6" max="6" width="14" customWidth="1"/>
    <col min="7" max="8" width="15.1640625" customWidth="1"/>
  </cols>
  <sheetData>
    <row r="1" spans="1:17" x14ac:dyDescent="0.15">
      <c r="A1" t="s">
        <v>1042</v>
      </c>
    </row>
    <row r="2" spans="1:17" x14ac:dyDescent="0.15">
      <c r="A2" t="s">
        <v>429</v>
      </c>
    </row>
    <row r="3" spans="1:17" x14ac:dyDescent="0.15">
      <c r="A3" t="s">
        <v>430</v>
      </c>
    </row>
    <row r="4" spans="1:17" x14ac:dyDescent="0.15">
      <c r="A4" t="s">
        <v>431</v>
      </c>
    </row>
    <row r="5" spans="1:17" x14ac:dyDescent="0.15">
      <c r="A5" t="s">
        <v>432</v>
      </c>
    </row>
    <row r="6" spans="1:17" x14ac:dyDescent="0.15">
      <c r="A6" t="s">
        <v>433</v>
      </c>
    </row>
    <row r="7" spans="1:17" x14ac:dyDescent="0.15">
      <c r="A7" t="s">
        <v>434</v>
      </c>
    </row>
    <row r="9" spans="1:17" ht="24.75" customHeight="1" x14ac:dyDescent="0.15">
      <c r="A9" s="901" t="s">
        <v>877</v>
      </c>
      <c r="B9" s="978"/>
      <c r="C9" s="978"/>
      <c r="D9" s="978"/>
      <c r="E9" s="978"/>
      <c r="F9" s="978"/>
      <c r="G9" s="978"/>
      <c r="H9" s="978"/>
      <c r="I9" s="978"/>
      <c r="J9" s="978"/>
      <c r="K9" s="10"/>
    </row>
    <row r="11" spans="1:17" x14ac:dyDescent="0.15">
      <c r="A11" s="349" t="s">
        <v>435</v>
      </c>
    </row>
    <row r="12" spans="1:17" s="219" customFormat="1" ht="15" x14ac:dyDescent="0.15">
      <c r="A12" s="29" t="s">
        <v>436</v>
      </c>
      <c r="B12" s="350" t="s">
        <v>125</v>
      </c>
      <c r="C12" s="350" t="s">
        <v>126</v>
      </c>
      <c r="D12" s="350" t="s">
        <v>127</v>
      </c>
      <c r="E12" s="351" t="s">
        <v>128</v>
      </c>
      <c r="F12" s="350" t="s">
        <v>129</v>
      </c>
      <c r="G12" s="35" t="s">
        <v>177</v>
      </c>
    </row>
    <row r="13" spans="1:17" x14ac:dyDescent="0.15">
      <c r="A13" s="465" t="s">
        <v>897</v>
      </c>
      <c r="B13" s="352">
        <v>2.228008</v>
      </c>
      <c r="C13" s="352">
        <v>409.95981799999998</v>
      </c>
      <c r="D13" s="352">
        <v>684.00167299999998</v>
      </c>
      <c r="E13" s="352">
        <v>455.88954899999999</v>
      </c>
      <c r="F13" s="352">
        <v>283.63660399999998</v>
      </c>
      <c r="G13" s="352">
        <v>75.962602000000004</v>
      </c>
      <c r="Q13" t="s">
        <v>83</v>
      </c>
    </row>
    <row r="16" spans="1:17" x14ac:dyDescent="0.15">
      <c r="A16" s="349" t="s">
        <v>437</v>
      </c>
      <c r="E16" t="s">
        <v>83</v>
      </c>
    </row>
    <row r="17" spans="1:8" ht="51" x14ac:dyDescent="0.15">
      <c r="A17" s="836" t="s">
        <v>438</v>
      </c>
      <c r="B17" s="739" t="s">
        <v>125</v>
      </c>
      <c r="C17" s="739" t="s">
        <v>126</v>
      </c>
      <c r="D17" s="739" t="s">
        <v>127</v>
      </c>
      <c r="E17" s="752" t="s">
        <v>128</v>
      </c>
      <c r="F17" s="739" t="s">
        <v>129</v>
      </c>
      <c r="G17" s="739" t="s">
        <v>1062</v>
      </c>
      <c r="H17" s="739" t="s">
        <v>63</v>
      </c>
    </row>
    <row r="18" spans="1:8" ht="16" x14ac:dyDescent="0.2">
      <c r="A18" s="837" t="s">
        <v>331</v>
      </c>
      <c r="B18" s="838">
        <f t="shared" ref="B18:G18" si="0">B42/1000000</f>
        <v>7.3846999999999996E-2</v>
      </c>
      <c r="C18" s="838">
        <f t="shared" si="0"/>
        <v>0.455897</v>
      </c>
      <c r="D18" s="838">
        <f t="shared" si="0"/>
        <v>7.0280000000000004E-3</v>
      </c>
      <c r="E18" s="838">
        <f t="shared" si="0"/>
        <v>1.0995E-2</v>
      </c>
      <c r="F18" s="838">
        <f t="shared" si="0"/>
        <v>3.0839999999999999E-3</v>
      </c>
      <c r="G18" s="838">
        <f t="shared" si="0"/>
        <v>4.1598759999999997</v>
      </c>
      <c r="H18" s="838">
        <f>SUM(B18:G18)</f>
        <v>4.7107269999999994</v>
      </c>
    </row>
    <row r="19" spans="1:8" ht="16" x14ac:dyDescent="0.2">
      <c r="A19" s="837" t="s">
        <v>332</v>
      </c>
      <c r="B19" s="838">
        <f t="shared" ref="B19:G37" si="1">B43/1000000</f>
        <v>0.38306000000000001</v>
      </c>
      <c r="C19" s="838">
        <f t="shared" si="1"/>
        <v>1.6666430000000001</v>
      </c>
      <c r="D19" s="838">
        <f t="shared" si="1"/>
        <v>0.404414</v>
      </c>
      <c r="E19" s="838">
        <f t="shared" si="1"/>
        <v>0.201567</v>
      </c>
      <c r="F19" s="838">
        <f t="shared" si="1"/>
        <v>4.5828000000000001E-2</v>
      </c>
      <c r="G19" s="838">
        <f t="shared" si="1"/>
        <v>5.7922209999999996</v>
      </c>
      <c r="H19" s="838">
        <f t="shared" ref="H19:H33" si="2">SUM(B19:G19)</f>
        <v>8.4937329999999989</v>
      </c>
    </row>
    <row r="20" spans="1:8" ht="16" x14ac:dyDescent="0.2">
      <c r="A20" s="837" t="s">
        <v>333</v>
      </c>
      <c r="B20" s="838">
        <f t="shared" si="1"/>
        <v>0.36446800000000001</v>
      </c>
      <c r="C20" s="838">
        <f t="shared" si="1"/>
        <v>4.5956840000000003</v>
      </c>
      <c r="D20" s="838">
        <f t="shared" si="1"/>
        <v>1.7343919999999999</v>
      </c>
      <c r="E20" s="838">
        <f t="shared" si="1"/>
        <v>0.77546000000000004</v>
      </c>
      <c r="F20" s="838">
        <f t="shared" si="1"/>
        <v>0.34154699999999999</v>
      </c>
      <c r="G20" s="838">
        <f t="shared" si="1"/>
        <v>11.494088</v>
      </c>
      <c r="H20" s="838">
        <f t="shared" si="2"/>
        <v>19.305638999999999</v>
      </c>
    </row>
    <row r="21" spans="1:8" ht="16" x14ac:dyDescent="0.2">
      <c r="A21" s="837" t="s">
        <v>334</v>
      </c>
      <c r="B21" s="838">
        <f t="shared" si="1"/>
        <v>0.93133200000000005</v>
      </c>
      <c r="C21" s="838">
        <f t="shared" si="1"/>
        <v>7.4671089999999998</v>
      </c>
      <c r="D21" s="838">
        <f t="shared" si="1"/>
        <v>9.5797380000000008</v>
      </c>
      <c r="E21" s="838">
        <f t="shared" si="1"/>
        <v>5.1749679999999998</v>
      </c>
      <c r="F21" s="838">
        <f t="shared" si="1"/>
        <v>1.044189</v>
      </c>
      <c r="G21" s="838">
        <f t="shared" si="1"/>
        <v>11.014049</v>
      </c>
      <c r="H21" s="838">
        <f t="shared" si="2"/>
        <v>35.211385</v>
      </c>
    </row>
    <row r="22" spans="1:8" ht="16" x14ac:dyDescent="0.2">
      <c r="A22" s="837" t="s">
        <v>335</v>
      </c>
      <c r="B22" s="838">
        <f t="shared" si="1"/>
        <v>2.8445179999999999</v>
      </c>
      <c r="C22" s="838">
        <f t="shared" si="1"/>
        <v>10.78206</v>
      </c>
      <c r="D22" s="838">
        <f t="shared" si="1"/>
        <v>13.69205</v>
      </c>
      <c r="E22" s="838">
        <f t="shared" si="1"/>
        <v>6.0309799999999996</v>
      </c>
      <c r="F22" s="838">
        <f t="shared" si="1"/>
        <v>1.0432809999999999</v>
      </c>
      <c r="G22" s="838">
        <f t="shared" si="1"/>
        <v>12.340040999999999</v>
      </c>
      <c r="H22" s="838">
        <f t="shared" si="2"/>
        <v>46.732929999999996</v>
      </c>
    </row>
    <row r="23" spans="1:8" ht="16" x14ac:dyDescent="0.2">
      <c r="A23" s="837" t="s">
        <v>336</v>
      </c>
      <c r="B23" s="838">
        <f t="shared" si="1"/>
        <v>0.98538800000000004</v>
      </c>
      <c r="C23" s="838">
        <f t="shared" si="1"/>
        <v>9.976718</v>
      </c>
      <c r="D23" s="838">
        <f t="shared" si="1"/>
        <v>20.260641</v>
      </c>
      <c r="E23" s="838">
        <f t="shared" si="1"/>
        <v>13.687386999999999</v>
      </c>
      <c r="F23" s="838">
        <f t="shared" si="1"/>
        <v>1.871853</v>
      </c>
      <c r="G23" s="838">
        <f t="shared" si="1"/>
        <v>19.586569000000001</v>
      </c>
      <c r="H23" s="838">
        <f t="shared" si="2"/>
        <v>66.368555999999998</v>
      </c>
    </row>
    <row r="24" spans="1:8" ht="16" x14ac:dyDescent="0.2">
      <c r="A24" s="837" t="s">
        <v>337</v>
      </c>
      <c r="B24" s="838">
        <f t="shared" si="1"/>
        <v>1.201684</v>
      </c>
      <c r="C24" s="838">
        <f t="shared" si="1"/>
        <v>15.127181999999999</v>
      </c>
      <c r="D24" s="838">
        <f t="shared" si="1"/>
        <v>29.741105999999998</v>
      </c>
      <c r="E24" s="838">
        <f t="shared" si="1"/>
        <v>12.022124</v>
      </c>
      <c r="F24" s="838">
        <f t="shared" si="1"/>
        <v>1.1749830000000001</v>
      </c>
      <c r="G24" s="838">
        <f t="shared" si="1"/>
        <v>26.601156</v>
      </c>
      <c r="H24" s="838">
        <f t="shared" si="2"/>
        <v>85.868234999999984</v>
      </c>
    </row>
    <row r="25" spans="1:8" ht="16" x14ac:dyDescent="0.2">
      <c r="A25" s="837" t="s">
        <v>338</v>
      </c>
      <c r="B25" s="838">
        <f t="shared" si="1"/>
        <v>1.5309870000000001</v>
      </c>
      <c r="C25" s="838">
        <f t="shared" si="1"/>
        <v>22.666913000000001</v>
      </c>
      <c r="D25" s="838">
        <f t="shared" si="1"/>
        <v>47.641204000000002</v>
      </c>
      <c r="E25" s="838">
        <f t="shared" si="1"/>
        <v>15.117656999999999</v>
      </c>
      <c r="F25" s="838">
        <f t="shared" si="1"/>
        <v>1.7994920000000001</v>
      </c>
      <c r="G25" s="838">
        <f t="shared" si="1"/>
        <v>32.821292999999997</v>
      </c>
      <c r="H25" s="838">
        <f t="shared" si="2"/>
        <v>121.577546</v>
      </c>
    </row>
    <row r="26" spans="1:8" ht="16" x14ac:dyDescent="0.2">
      <c r="A26" s="837" t="s">
        <v>339</v>
      </c>
      <c r="B26" s="838">
        <f t="shared" si="1"/>
        <v>0.73440899999999998</v>
      </c>
      <c r="C26" s="838">
        <f t="shared" si="1"/>
        <v>31.290271000000001</v>
      </c>
      <c r="D26" s="838">
        <f t="shared" si="1"/>
        <v>78.474031999999994</v>
      </c>
      <c r="E26" s="838">
        <f t="shared" si="1"/>
        <v>27.770396999999999</v>
      </c>
      <c r="F26" s="838">
        <f t="shared" si="1"/>
        <v>4.0463709999999997</v>
      </c>
      <c r="G26" s="838">
        <f t="shared" si="1"/>
        <v>21.80292</v>
      </c>
      <c r="H26" s="838">
        <f t="shared" si="2"/>
        <v>164.11839999999998</v>
      </c>
    </row>
    <row r="27" spans="1:8" ht="16" x14ac:dyDescent="0.2">
      <c r="A27" s="837" t="s">
        <v>340</v>
      </c>
      <c r="B27" s="838">
        <f t="shared" si="1"/>
        <v>1.38883</v>
      </c>
      <c r="C27" s="838">
        <f t="shared" si="1"/>
        <v>58.512839999999997</v>
      </c>
      <c r="D27" s="838">
        <f t="shared" si="1"/>
        <v>108.062855</v>
      </c>
      <c r="E27" s="838">
        <f t="shared" si="1"/>
        <v>53.119028999999998</v>
      </c>
      <c r="F27" s="838">
        <f t="shared" si="1"/>
        <v>12.931047</v>
      </c>
      <c r="G27" s="838">
        <f t="shared" si="1"/>
        <v>22.423525999999999</v>
      </c>
      <c r="H27" s="838">
        <f t="shared" si="2"/>
        <v>256.43812700000001</v>
      </c>
    </row>
    <row r="28" spans="1:8" ht="16" x14ac:dyDescent="0.2">
      <c r="A28" s="837" t="s">
        <v>341</v>
      </c>
      <c r="B28" s="838">
        <f t="shared" si="1"/>
        <v>1.13025</v>
      </c>
      <c r="C28" s="838">
        <f t="shared" si="1"/>
        <v>96.292953999999995</v>
      </c>
      <c r="D28" s="838">
        <f t="shared" si="1"/>
        <v>179.48289199999999</v>
      </c>
      <c r="E28" s="838">
        <f t="shared" si="1"/>
        <v>103.23486</v>
      </c>
      <c r="F28" s="838">
        <f t="shared" si="1"/>
        <v>37.149217</v>
      </c>
      <c r="G28" s="838">
        <f t="shared" si="1"/>
        <v>5.8237100000000002</v>
      </c>
      <c r="H28" s="838">
        <f t="shared" si="2"/>
        <v>423.11388299999999</v>
      </c>
    </row>
    <row r="29" spans="1:8" ht="16" x14ac:dyDescent="0.2">
      <c r="A29" s="837" t="s">
        <v>342</v>
      </c>
      <c r="B29" s="838">
        <f t="shared" si="1"/>
        <v>1.7256720000000001</v>
      </c>
      <c r="C29" s="838">
        <f t="shared" si="1"/>
        <v>127.444305</v>
      </c>
      <c r="D29" s="838">
        <f t="shared" si="1"/>
        <v>233.05652000000001</v>
      </c>
      <c r="E29" s="838">
        <f t="shared" si="1"/>
        <v>59.389938999999998</v>
      </c>
      <c r="F29" s="838">
        <f t="shared" si="1"/>
        <v>61.631079999999997</v>
      </c>
      <c r="G29" s="838">
        <f t="shared" si="1"/>
        <v>19.148987000000002</v>
      </c>
      <c r="H29" s="838">
        <f t="shared" si="2"/>
        <v>502.396503</v>
      </c>
    </row>
    <row r="30" spans="1:8" ht="16" x14ac:dyDescent="0.2">
      <c r="A30" s="837" t="s">
        <v>343</v>
      </c>
      <c r="B30" s="838">
        <f t="shared" si="1"/>
        <v>1.6792830000000001</v>
      </c>
      <c r="C30" s="838">
        <f t="shared" si="1"/>
        <v>140.29547099999999</v>
      </c>
      <c r="D30" s="838">
        <f t="shared" si="1"/>
        <v>279.65156500000001</v>
      </c>
      <c r="E30" s="838">
        <f t="shared" si="1"/>
        <v>82.007067000000006</v>
      </c>
      <c r="F30" s="838">
        <f t="shared" si="1"/>
        <v>89.801469999999995</v>
      </c>
      <c r="G30" s="838">
        <f t="shared" si="1"/>
        <v>22.357348999999999</v>
      </c>
      <c r="H30" s="838">
        <f t="shared" si="2"/>
        <v>615.79220499999997</v>
      </c>
    </row>
    <row r="31" spans="1:8" ht="16" x14ac:dyDescent="0.2">
      <c r="A31" s="837" t="s">
        <v>344</v>
      </c>
      <c r="B31" s="838">
        <f t="shared" si="1"/>
        <v>2.5817540000000001</v>
      </c>
      <c r="C31" s="838">
        <f t="shared" si="1"/>
        <v>160.09891200000001</v>
      </c>
      <c r="D31" s="838">
        <f t="shared" si="1"/>
        <v>354.53330499999998</v>
      </c>
      <c r="E31" s="838">
        <f t="shared" si="1"/>
        <v>135.177662</v>
      </c>
      <c r="F31" s="838">
        <f t="shared" si="1"/>
        <v>140.02072899999999</v>
      </c>
      <c r="G31" s="838">
        <f t="shared" si="1"/>
        <v>35.732905000000002</v>
      </c>
      <c r="H31" s="838">
        <f t="shared" si="2"/>
        <v>828.14526699999988</v>
      </c>
    </row>
    <row r="32" spans="1:8" ht="16" x14ac:dyDescent="0.2">
      <c r="A32" s="837" t="s">
        <v>345</v>
      </c>
      <c r="B32" s="838">
        <f t="shared" si="1"/>
        <v>2.9024570000000001</v>
      </c>
      <c r="C32" s="838">
        <f t="shared" si="1"/>
        <v>197.91232199999999</v>
      </c>
      <c r="D32" s="838">
        <f t="shared" si="1"/>
        <v>352.68350199999998</v>
      </c>
      <c r="E32" s="838">
        <f t="shared" si="1"/>
        <v>187.229724</v>
      </c>
      <c r="F32" s="838">
        <f t="shared" si="1"/>
        <v>244.256879</v>
      </c>
      <c r="G32" s="838">
        <f t="shared" si="1"/>
        <v>43.186785999999998</v>
      </c>
      <c r="H32" s="838">
        <f t="shared" si="2"/>
        <v>1028.1716699999999</v>
      </c>
    </row>
    <row r="33" spans="1:8" ht="16" x14ac:dyDescent="0.2">
      <c r="A33" s="837" t="s">
        <v>256</v>
      </c>
      <c r="B33" s="838">
        <f t="shared" si="1"/>
        <v>4.2102680000000001</v>
      </c>
      <c r="C33" s="838">
        <f t="shared" si="1"/>
        <v>243.10916</v>
      </c>
      <c r="D33" s="838">
        <f t="shared" si="1"/>
        <v>501.72144400000002</v>
      </c>
      <c r="E33" s="838">
        <f t="shared" si="1"/>
        <v>260.710936</v>
      </c>
      <c r="F33" s="838">
        <f t="shared" si="1"/>
        <v>364.16824600000001</v>
      </c>
      <c r="G33" s="838">
        <f t="shared" si="1"/>
        <v>49.483013</v>
      </c>
      <c r="H33" s="838">
        <f t="shared" si="2"/>
        <v>1423.403067</v>
      </c>
    </row>
    <row r="34" spans="1:8" ht="16" x14ac:dyDescent="0.2">
      <c r="A34" s="837" t="s">
        <v>694</v>
      </c>
      <c r="B34" s="838">
        <f t="shared" si="1"/>
        <v>3.290146</v>
      </c>
      <c r="C34" s="838">
        <f t="shared" si="1"/>
        <v>302.96056800000002</v>
      </c>
      <c r="D34" s="838">
        <f t="shared" si="1"/>
        <v>498.03322900000001</v>
      </c>
      <c r="E34" s="838">
        <f t="shared" si="1"/>
        <v>272.22255000000001</v>
      </c>
      <c r="F34" s="838">
        <f t="shared" si="1"/>
        <v>340.935565</v>
      </c>
      <c r="G34" s="838">
        <f t="shared" si="1"/>
        <v>95.439993999999999</v>
      </c>
      <c r="H34" s="838">
        <f>SUM(B34:G34)</f>
        <v>1512.8820520000002</v>
      </c>
    </row>
    <row r="35" spans="1:8" ht="16" x14ac:dyDescent="0.2">
      <c r="A35" s="837" t="s">
        <v>780</v>
      </c>
      <c r="B35" s="838">
        <f t="shared" si="1"/>
        <v>2.202728</v>
      </c>
      <c r="C35" s="838">
        <f t="shared" si="1"/>
        <v>280.23853200000002</v>
      </c>
      <c r="D35" s="838">
        <f t="shared" si="1"/>
        <v>558.74749099999997</v>
      </c>
      <c r="E35" s="838">
        <f t="shared" si="1"/>
        <v>261.91036100000002</v>
      </c>
      <c r="F35" s="838">
        <f t="shared" si="1"/>
        <v>193.43923599999999</v>
      </c>
      <c r="G35" s="838">
        <f t="shared" si="1"/>
        <v>97.127844999999994</v>
      </c>
      <c r="H35" s="838">
        <f>SUM(B35:G35)</f>
        <v>1393.6661929999998</v>
      </c>
    </row>
    <row r="36" spans="1:8" ht="16" x14ac:dyDescent="0.2">
      <c r="A36" s="837" t="s">
        <v>831</v>
      </c>
      <c r="B36" s="838">
        <f t="shared" si="1"/>
        <v>1.518332</v>
      </c>
      <c r="C36" s="838">
        <f t="shared" si="1"/>
        <v>351.45623399999999</v>
      </c>
      <c r="D36" s="838">
        <f t="shared" si="1"/>
        <v>562.20123699999999</v>
      </c>
      <c r="E36" s="838">
        <f t="shared" si="1"/>
        <v>355.45439699999997</v>
      </c>
      <c r="F36" s="838">
        <f t="shared" si="1"/>
        <v>222.471676</v>
      </c>
      <c r="G36" s="838">
        <f t="shared" si="1"/>
        <v>118.340701</v>
      </c>
      <c r="H36" s="838">
        <f>SUM(B36:G36)</f>
        <v>1611.4425770000003</v>
      </c>
    </row>
    <row r="37" spans="1:8" ht="16" x14ac:dyDescent="0.2">
      <c r="A37" s="837" t="s">
        <v>897</v>
      </c>
      <c r="B37" s="838">
        <f t="shared" si="1"/>
        <v>2.228008</v>
      </c>
      <c r="C37" s="838">
        <f t="shared" si="1"/>
        <v>409.95981799999998</v>
      </c>
      <c r="D37" s="838">
        <f t="shared" si="1"/>
        <v>684.00167299999998</v>
      </c>
      <c r="E37" s="838">
        <f t="shared" si="1"/>
        <v>455.88954899999999</v>
      </c>
      <c r="F37" s="838">
        <f t="shared" si="1"/>
        <v>283.63660399999998</v>
      </c>
      <c r="G37" s="838">
        <f t="shared" si="1"/>
        <v>75.962602000000004</v>
      </c>
      <c r="H37" s="838">
        <f>SUM(B37:G37)</f>
        <v>1911.6782540000002</v>
      </c>
    </row>
    <row r="38" spans="1:8" ht="16" x14ac:dyDescent="0.2">
      <c r="A38" s="839" t="s">
        <v>63</v>
      </c>
      <c r="B38" s="794">
        <f>SUM(B18:B37)</f>
        <v>33.907420999999999</v>
      </c>
      <c r="C38" s="794">
        <f t="shared" ref="C38:H38" si="3">SUM(C18:C37)</f>
        <v>2472.3095929999999</v>
      </c>
      <c r="D38" s="794">
        <f t="shared" si="3"/>
        <v>4513.7103179999995</v>
      </c>
      <c r="E38" s="794">
        <f t="shared" si="3"/>
        <v>2307.1376089999999</v>
      </c>
      <c r="F38" s="794">
        <f t="shared" si="3"/>
        <v>2001.812377</v>
      </c>
      <c r="G38" s="794">
        <f t="shared" si="3"/>
        <v>730.63963100000001</v>
      </c>
      <c r="H38" s="794">
        <f t="shared" si="3"/>
        <v>12059.516948999999</v>
      </c>
    </row>
    <row r="39" spans="1:8" x14ac:dyDescent="0.15">
      <c r="A39" s="354"/>
      <c r="B39" s="355"/>
      <c r="C39" s="355"/>
      <c r="D39" s="355"/>
      <c r="E39" s="355"/>
      <c r="F39" s="355"/>
      <c r="G39" s="355"/>
    </row>
    <row r="40" spans="1:8" x14ac:dyDescent="0.15">
      <c r="A40" s="354" t="s">
        <v>439</v>
      </c>
    </row>
    <row r="41" spans="1:8" ht="15" x14ac:dyDescent="0.15">
      <c r="A41" s="29" t="s">
        <v>436</v>
      </c>
      <c r="B41" s="68" t="s">
        <v>125</v>
      </c>
      <c r="C41" s="68" t="s">
        <v>126</v>
      </c>
      <c r="D41" s="68" t="s">
        <v>127</v>
      </c>
      <c r="E41" s="26" t="s">
        <v>128</v>
      </c>
      <c r="F41" s="68" t="s">
        <v>129</v>
      </c>
      <c r="G41" s="35" t="s">
        <v>177</v>
      </c>
      <c r="H41" s="35" t="s">
        <v>63</v>
      </c>
    </row>
    <row r="42" spans="1:8" x14ac:dyDescent="0.15">
      <c r="A42" s="63" t="s">
        <v>331</v>
      </c>
      <c r="B42" s="198">
        <v>73847</v>
      </c>
      <c r="C42" s="198">
        <v>455897</v>
      </c>
      <c r="D42" s="198">
        <v>7028</v>
      </c>
      <c r="E42" s="198">
        <v>10995</v>
      </c>
      <c r="F42" s="198">
        <v>3084</v>
      </c>
      <c r="G42" s="198">
        <v>4159876</v>
      </c>
      <c r="H42" s="198">
        <f>SUM(B42:G42)</f>
        <v>4710727</v>
      </c>
    </row>
    <row r="43" spans="1:8" x14ac:dyDescent="0.15">
      <c r="A43" s="63" t="s">
        <v>332</v>
      </c>
      <c r="B43" s="198">
        <v>383060</v>
      </c>
      <c r="C43" s="198">
        <v>1666643</v>
      </c>
      <c r="D43" s="198">
        <v>404414</v>
      </c>
      <c r="E43" s="198">
        <v>201567</v>
      </c>
      <c r="F43" s="198">
        <v>45828</v>
      </c>
      <c r="G43" s="198">
        <v>5792221</v>
      </c>
      <c r="H43" s="198">
        <f t="shared" ref="H43:H58" si="4">SUM(B43:G43)</f>
        <v>8493733</v>
      </c>
    </row>
    <row r="44" spans="1:8" x14ac:dyDescent="0.15">
      <c r="A44" s="63" t="s">
        <v>333</v>
      </c>
      <c r="B44" s="198">
        <v>364468</v>
      </c>
      <c r="C44" s="198">
        <v>4595684</v>
      </c>
      <c r="D44" s="198">
        <v>1734392</v>
      </c>
      <c r="E44" s="198">
        <v>775460</v>
      </c>
      <c r="F44" s="198">
        <v>341547</v>
      </c>
      <c r="G44" s="198">
        <v>11494088</v>
      </c>
      <c r="H44" s="198">
        <f t="shared" si="4"/>
        <v>19305639</v>
      </c>
    </row>
    <row r="45" spans="1:8" x14ac:dyDescent="0.15">
      <c r="A45" s="63" t="s">
        <v>334</v>
      </c>
      <c r="B45" s="198">
        <v>931332</v>
      </c>
      <c r="C45" s="198">
        <v>7467109</v>
      </c>
      <c r="D45" s="198">
        <v>9579738</v>
      </c>
      <c r="E45" s="198">
        <v>5174968</v>
      </c>
      <c r="F45" s="198">
        <v>1044189</v>
      </c>
      <c r="G45" s="198">
        <v>11014049</v>
      </c>
      <c r="H45" s="198">
        <f t="shared" si="4"/>
        <v>35211385</v>
      </c>
    </row>
    <row r="46" spans="1:8" x14ac:dyDescent="0.15">
      <c r="A46" s="63" t="s">
        <v>335</v>
      </c>
      <c r="B46" s="198">
        <v>2844518</v>
      </c>
      <c r="C46" s="198">
        <v>10782060</v>
      </c>
      <c r="D46" s="198">
        <v>13692050</v>
      </c>
      <c r="E46" s="198">
        <v>6030980</v>
      </c>
      <c r="F46" s="198">
        <v>1043281</v>
      </c>
      <c r="G46" s="198">
        <v>12340041</v>
      </c>
      <c r="H46" s="198">
        <f t="shared" si="4"/>
        <v>46732930</v>
      </c>
    </row>
    <row r="47" spans="1:8" x14ac:dyDescent="0.15">
      <c r="A47" s="63" t="s">
        <v>336</v>
      </c>
      <c r="B47" s="198">
        <v>985388</v>
      </c>
      <c r="C47" s="198">
        <v>9976718</v>
      </c>
      <c r="D47" s="198">
        <v>20260641</v>
      </c>
      <c r="E47" s="198">
        <v>13687387</v>
      </c>
      <c r="F47" s="198">
        <v>1871853</v>
      </c>
      <c r="G47" s="198">
        <v>19586569</v>
      </c>
      <c r="H47" s="198">
        <f t="shared" si="4"/>
        <v>66368556</v>
      </c>
    </row>
    <row r="48" spans="1:8" x14ac:dyDescent="0.15">
      <c r="A48" s="63" t="s">
        <v>337</v>
      </c>
      <c r="B48" s="198">
        <v>1201684</v>
      </c>
      <c r="C48" s="198">
        <v>15127182</v>
      </c>
      <c r="D48" s="198">
        <v>29741106</v>
      </c>
      <c r="E48" s="198">
        <v>12022124</v>
      </c>
      <c r="F48" s="198">
        <v>1174983</v>
      </c>
      <c r="G48" s="198">
        <v>26601156</v>
      </c>
      <c r="H48" s="198">
        <f t="shared" si="4"/>
        <v>85868235</v>
      </c>
    </row>
    <row r="49" spans="1:9" x14ac:dyDescent="0.15">
      <c r="A49" s="63" t="s">
        <v>338</v>
      </c>
      <c r="B49" s="198">
        <v>1530987</v>
      </c>
      <c r="C49" s="198">
        <v>22666913</v>
      </c>
      <c r="D49" s="198">
        <v>47641204</v>
      </c>
      <c r="E49" s="198">
        <v>15117657</v>
      </c>
      <c r="F49" s="198">
        <v>1799492</v>
      </c>
      <c r="G49" s="198">
        <v>32821293</v>
      </c>
      <c r="H49" s="198">
        <f t="shared" si="4"/>
        <v>121577546</v>
      </c>
    </row>
    <row r="50" spans="1:9" x14ac:dyDescent="0.15">
      <c r="A50" s="63" t="s">
        <v>339</v>
      </c>
      <c r="B50" s="198">
        <v>734409</v>
      </c>
      <c r="C50" s="198">
        <v>31290271</v>
      </c>
      <c r="D50" s="198">
        <v>78474032</v>
      </c>
      <c r="E50" s="198">
        <v>27770397</v>
      </c>
      <c r="F50" s="198">
        <v>4046371</v>
      </c>
      <c r="G50" s="198">
        <v>21802920</v>
      </c>
      <c r="H50" s="198">
        <f t="shared" si="4"/>
        <v>164118400</v>
      </c>
    </row>
    <row r="51" spans="1:9" x14ac:dyDescent="0.15">
      <c r="A51" s="63" t="s">
        <v>340</v>
      </c>
      <c r="B51" s="198">
        <v>1388830</v>
      </c>
      <c r="C51" s="198">
        <v>58512840</v>
      </c>
      <c r="D51" s="198">
        <v>108062855</v>
      </c>
      <c r="E51" s="198">
        <v>53119029</v>
      </c>
      <c r="F51" s="198">
        <v>12931047</v>
      </c>
      <c r="G51" s="198">
        <v>22423526</v>
      </c>
      <c r="H51" s="198">
        <f t="shared" si="4"/>
        <v>256438127</v>
      </c>
    </row>
    <row r="52" spans="1:9" x14ac:dyDescent="0.15">
      <c r="A52" s="63" t="s">
        <v>341</v>
      </c>
      <c r="B52" s="198">
        <v>1130250</v>
      </c>
      <c r="C52" s="198">
        <v>96292954</v>
      </c>
      <c r="D52" s="198">
        <v>179482892</v>
      </c>
      <c r="E52" s="198">
        <v>103234860</v>
      </c>
      <c r="F52" s="198">
        <v>37149217</v>
      </c>
      <c r="G52" s="198">
        <v>5823710</v>
      </c>
      <c r="H52" s="198">
        <f t="shared" si="4"/>
        <v>423113883</v>
      </c>
    </row>
    <row r="53" spans="1:9" x14ac:dyDescent="0.15">
      <c r="A53" s="63" t="s">
        <v>342</v>
      </c>
      <c r="B53" s="198">
        <v>1725672</v>
      </c>
      <c r="C53" s="198">
        <v>127444305</v>
      </c>
      <c r="D53" s="198">
        <v>233056520</v>
      </c>
      <c r="E53" s="198">
        <v>59389939</v>
      </c>
      <c r="F53" s="198">
        <v>61631080</v>
      </c>
      <c r="G53" s="198">
        <v>19148987</v>
      </c>
      <c r="H53" s="198">
        <f t="shared" si="4"/>
        <v>502396503</v>
      </c>
    </row>
    <row r="54" spans="1:9" x14ac:dyDescent="0.15">
      <c r="A54" s="63" t="s">
        <v>343</v>
      </c>
      <c r="B54" s="198">
        <v>1679283</v>
      </c>
      <c r="C54" s="198">
        <v>140295471</v>
      </c>
      <c r="D54" s="198">
        <v>279651565</v>
      </c>
      <c r="E54" s="198">
        <v>82007067</v>
      </c>
      <c r="F54" s="198">
        <v>89801470</v>
      </c>
      <c r="G54" s="198">
        <v>22357349</v>
      </c>
      <c r="H54" s="198">
        <f t="shared" si="4"/>
        <v>615792205</v>
      </c>
    </row>
    <row r="55" spans="1:9" x14ac:dyDescent="0.15">
      <c r="A55" s="63" t="s">
        <v>344</v>
      </c>
      <c r="B55" s="198">
        <v>2581754</v>
      </c>
      <c r="C55" s="198">
        <v>160098912</v>
      </c>
      <c r="D55" s="198">
        <v>354533305</v>
      </c>
      <c r="E55" s="198">
        <v>135177662</v>
      </c>
      <c r="F55" s="198">
        <v>140020729</v>
      </c>
      <c r="G55" s="198">
        <v>35732905</v>
      </c>
      <c r="H55" s="198">
        <f t="shared" si="4"/>
        <v>828145267</v>
      </c>
    </row>
    <row r="56" spans="1:9" x14ac:dyDescent="0.15">
      <c r="A56" s="63" t="s">
        <v>345</v>
      </c>
      <c r="B56" s="198">
        <v>2902457</v>
      </c>
      <c r="C56" s="198">
        <v>197912322</v>
      </c>
      <c r="D56" s="198">
        <v>352683502</v>
      </c>
      <c r="E56" s="198">
        <v>187229724</v>
      </c>
      <c r="F56" s="198">
        <v>244256879</v>
      </c>
      <c r="G56" s="198">
        <v>43186786</v>
      </c>
      <c r="H56" s="198">
        <f t="shared" si="4"/>
        <v>1028171670</v>
      </c>
    </row>
    <row r="57" spans="1:9" x14ac:dyDescent="0.15">
      <c r="A57" s="56" t="s">
        <v>256</v>
      </c>
      <c r="B57" s="198">
        <v>4210268</v>
      </c>
      <c r="C57" s="198">
        <v>243109160</v>
      </c>
      <c r="D57" s="198">
        <v>501721444</v>
      </c>
      <c r="E57" s="198">
        <v>260710936</v>
      </c>
      <c r="F57" s="198">
        <v>364168246</v>
      </c>
      <c r="G57" s="198">
        <v>49483013</v>
      </c>
      <c r="H57" s="198">
        <f t="shared" si="4"/>
        <v>1423403067</v>
      </c>
    </row>
    <row r="58" spans="1:9" x14ac:dyDescent="0.15">
      <c r="A58" s="465" t="s">
        <v>694</v>
      </c>
      <c r="B58" s="198">
        <v>3290146</v>
      </c>
      <c r="C58" s="198">
        <v>302960568</v>
      </c>
      <c r="D58" s="198">
        <v>498033229</v>
      </c>
      <c r="E58" s="198">
        <v>272222550</v>
      </c>
      <c r="F58" s="198">
        <v>340935565</v>
      </c>
      <c r="G58" s="198">
        <v>95439994</v>
      </c>
      <c r="H58" s="198">
        <f t="shared" si="4"/>
        <v>1512882052</v>
      </c>
    </row>
    <row r="59" spans="1:9" x14ac:dyDescent="0.15">
      <c r="A59" s="465" t="s">
        <v>780</v>
      </c>
      <c r="B59" s="198">
        <v>2202728</v>
      </c>
      <c r="C59" s="198">
        <v>280238532</v>
      </c>
      <c r="D59" s="198">
        <v>558747491</v>
      </c>
      <c r="E59" s="198">
        <v>261910361</v>
      </c>
      <c r="F59" s="198">
        <v>193439236</v>
      </c>
      <c r="G59" s="198">
        <v>97127845</v>
      </c>
      <c r="H59" s="198">
        <f>SUM(B59:G59)</f>
        <v>1393666193</v>
      </c>
    </row>
    <row r="60" spans="1:9" x14ac:dyDescent="0.15">
      <c r="A60" s="465" t="s">
        <v>831</v>
      </c>
      <c r="B60" s="198">
        <v>1518332</v>
      </c>
      <c r="C60" s="198">
        <v>351456234</v>
      </c>
      <c r="D60" s="198">
        <v>562201237</v>
      </c>
      <c r="E60" s="198">
        <v>355454397</v>
      </c>
      <c r="F60" s="198">
        <v>222471676</v>
      </c>
      <c r="G60" s="198">
        <v>118340701</v>
      </c>
      <c r="H60" s="198">
        <f>SUM(B60:G60)</f>
        <v>1611442577</v>
      </c>
    </row>
    <row r="61" spans="1:9" x14ac:dyDescent="0.15">
      <c r="A61" s="465" t="s">
        <v>897</v>
      </c>
      <c r="B61" s="198">
        <v>2228008</v>
      </c>
      <c r="C61" s="198">
        <v>409959818</v>
      </c>
      <c r="D61" s="198">
        <v>684001673</v>
      </c>
      <c r="E61" s="198">
        <v>455889549</v>
      </c>
      <c r="F61" s="198">
        <v>283636604</v>
      </c>
      <c r="G61" s="198">
        <v>75962602</v>
      </c>
      <c r="H61" s="198">
        <f>SUM(B61:G61)</f>
        <v>1911678254</v>
      </c>
    </row>
    <row r="62" spans="1:9" x14ac:dyDescent="0.15">
      <c r="A62" s="353" t="s">
        <v>63</v>
      </c>
      <c r="B62" s="355">
        <f t="shared" ref="B62:H62" si="5">SUM(B42:B61)</f>
        <v>33907421</v>
      </c>
      <c r="C62" s="355">
        <f t="shared" si="5"/>
        <v>2472309593</v>
      </c>
      <c r="D62" s="355">
        <f t="shared" si="5"/>
        <v>4513710318</v>
      </c>
      <c r="E62" s="355">
        <f t="shared" si="5"/>
        <v>2307137609</v>
      </c>
      <c r="F62" s="355">
        <f t="shared" si="5"/>
        <v>2001812377</v>
      </c>
      <c r="G62" s="355">
        <f t="shared" si="5"/>
        <v>730639631</v>
      </c>
      <c r="H62" s="355">
        <f t="shared" si="5"/>
        <v>12059516949</v>
      </c>
    </row>
    <row r="64" spans="1:9" x14ac:dyDescent="0.15">
      <c r="I64" s="74"/>
    </row>
    <row r="65" spans="1:10" x14ac:dyDescent="0.15">
      <c r="A65" s="979" t="s">
        <v>131</v>
      </c>
      <c r="B65" s="980"/>
      <c r="C65" s="980"/>
      <c r="D65" s="980"/>
      <c r="E65" s="980"/>
      <c r="I65" s="74"/>
    </row>
    <row r="66" spans="1:10" x14ac:dyDescent="0.15">
      <c r="I66" s="74"/>
    </row>
    <row r="67" spans="1:10" x14ac:dyDescent="0.15">
      <c r="I67" s="74"/>
    </row>
    <row r="68" spans="1:10" x14ac:dyDescent="0.15">
      <c r="I68" s="74"/>
    </row>
    <row r="69" spans="1:10" x14ac:dyDescent="0.15">
      <c r="J69" s="74"/>
    </row>
  </sheetData>
  <mergeCells count="2">
    <mergeCell ref="A9:J9"/>
    <mergeCell ref="A65:E65"/>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theme="0"/>
  </sheetPr>
  <dimension ref="A1:AA340"/>
  <sheetViews>
    <sheetView topLeftCell="A292" zoomScaleNormal="100" workbookViewId="0">
      <selection activeCell="N72" sqref="N72"/>
    </sheetView>
  </sheetViews>
  <sheetFormatPr baseColWidth="10" defaultColWidth="10.83203125" defaultRowHeight="13" x14ac:dyDescent="0.15"/>
  <cols>
    <col min="1" max="1" width="7.6640625" style="357" customWidth="1"/>
    <col min="2" max="2" width="30.33203125" style="357" customWidth="1"/>
    <col min="3" max="3" width="71.5" style="357" customWidth="1"/>
    <col min="4" max="4" width="14.33203125" style="74" customWidth="1"/>
    <col min="5" max="5" width="11.1640625" style="356" customWidth="1"/>
    <col min="6" max="6" width="4" style="356" customWidth="1"/>
    <col min="7" max="7" width="12.83203125" style="357" customWidth="1"/>
    <col min="8" max="8" width="18" style="357" customWidth="1"/>
    <col min="9" max="10" width="9.83203125" style="356" customWidth="1"/>
    <col min="11" max="16384" width="10.83203125" style="356"/>
  </cols>
  <sheetData>
    <row r="1" spans="1:8" ht="16" x14ac:dyDescent="0.2">
      <c r="A1" s="984" t="s">
        <v>440</v>
      </c>
      <c r="B1" s="984"/>
      <c r="C1" s="984"/>
      <c r="D1" s="984"/>
      <c r="E1" s="984"/>
    </row>
    <row r="2" spans="1:8" x14ac:dyDescent="0.15">
      <c r="A2" s="264" t="s">
        <v>201</v>
      </c>
      <c r="B2" s="47" t="s">
        <v>275</v>
      </c>
      <c r="C2" s="47" t="s">
        <v>276</v>
      </c>
      <c r="D2" s="264" t="s">
        <v>441</v>
      </c>
      <c r="E2" s="358" t="s">
        <v>442</v>
      </c>
    </row>
    <row r="3" spans="1:8" x14ac:dyDescent="0.15">
      <c r="A3" s="264">
        <v>1</v>
      </c>
      <c r="B3" s="29" t="s">
        <v>291</v>
      </c>
      <c r="C3" s="56" t="s">
        <v>443</v>
      </c>
      <c r="D3" s="44">
        <v>93034.89</v>
      </c>
      <c r="E3" s="359">
        <v>483920</v>
      </c>
      <c r="G3" s="356"/>
      <c r="H3" s="356"/>
    </row>
    <row r="4" spans="1:8" x14ac:dyDescent="0.15">
      <c r="A4" s="264">
        <v>2</v>
      </c>
      <c r="B4" s="29" t="s">
        <v>277</v>
      </c>
      <c r="C4" s="56" t="s">
        <v>444</v>
      </c>
      <c r="D4" s="44">
        <v>84600.44</v>
      </c>
      <c r="E4" s="359">
        <v>1094519</v>
      </c>
      <c r="G4" s="356"/>
      <c r="H4" s="356"/>
    </row>
    <row r="5" spans="1:8" x14ac:dyDescent="0.15">
      <c r="A5" s="264">
        <v>3</v>
      </c>
      <c r="B5" s="29" t="s">
        <v>445</v>
      </c>
      <c r="C5" s="56" t="s">
        <v>446</v>
      </c>
      <c r="D5" s="44">
        <v>79064.38</v>
      </c>
      <c r="E5" s="359">
        <v>495140</v>
      </c>
      <c r="G5" s="356"/>
      <c r="H5" s="356"/>
    </row>
    <row r="6" spans="1:8" x14ac:dyDescent="0.15">
      <c r="A6" s="265">
        <v>4</v>
      </c>
      <c r="B6" s="29" t="s">
        <v>447</v>
      </c>
      <c r="C6" s="56" t="s">
        <v>288</v>
      </c>
      <c r="D6" s="44">
        <v>62641.21</v>
      </c>
      <c r="E6" s="359">
        <v>510833</v>
      </c>
      <c r="G6" s="356"/>
      <c r="H6" s="356"/>
    </row>
    <row r="7" spans="1:8" x14ac:dyDescent="0.15">
      <c r="A7" s="265">
        <v>5</v>
      </c>
      <c r="B7" s="29" t="s">
        <v>448</v>
      </c>
      <c r="C7" s="56" t="s">
        <v>449</v>
      </c>
      <c r="D7" s="44">
        <v>51678.06</v>
      </c>
      <c r="E7" s="359">
        <v>810148</v>
      </c>
      <c r="G7" s="356"/>
      <c r="H7" s="356"/>
    </row>
    <row r="8" spans="1:8" x14ac:dyDescent="0.15">
      <c r="A8" s="265">
        <v>6</v>
      </c>
      <c r="B8" s="29" t="s">
        <v>450</v>
      </c>
      <c r="C8" s="56" t="s">
        <v>446</v>
      </c>
      <c r="D8" s="44">
        <v>46233.52</v>
      </c>
      <c r="E8" s="359">
        <v>292049</v>
      </c>
      <c r="G8" s="356"/>
      <c r="H8" s="356"/>
    </row>
    <row r="9" spans="1:8" x14ac:dyDescent="0.15">
      <c r="A9" s="265">
        <v>7</v>
      </c>
      <c r="B9" s="29" t="s">
        <v>279</v>
      </c>
      <c r="C9" s="56" t="s">
        <v>451</v>
      </c>
      <c r="D9" s="44">
        <v>45930.94</v>
      </c>
      <c r="E9" s="359">
        <v>755558</v>
      </c>
      <c r="G9" s="356"/>
      <c r="H9" s="356"/>
    </row>
    <row r="10" spans="1:8" x14ac:dyDescent="0.15">
      <c r="A10" s="265">
        <v>8</v>
      </c>
      <c r="B10" s="29" t="s">
        <v>283</v>
      </c>
      <c r="C10" s="56" t="s">
        <v>452</v>
      </c>
      <c r="D10" s="44">
        <v>45624.18</v>
      </c>
      <c r="E10" s="359">
        <v>1729248</v>
      </c>
      <c r="G10" s="356"/>
      <c r="H10" s="356"/>
    </row>
    <row r="11" spans="1:8" ht="14" x14ac:dyDescent="0.15">
      <c r="A11" s="265">
        <v>9</v>
      </c>
      <c r="B11" s="29" t="s">
        <v>453</v>
      </c>
      <c r="C11" s="360" t="s">
        <v>454</v>
      </c>
      <c r="D11" s="44">
        <v>45578.47</v>
      </c>
      <c r="E11" s="359">
        <v>5414685</v>
      </c>
      <c r="G11" s="356"/>
      <c r="H11" s="356"/>
    </row>
    <row r="12" spans="1:8" ht="14" x14ac:dyDescent="0.15">
      <c r="A12" s="265">
        <v>10</v>
      </c>
      <c r="B12" s="29" t="s">
        <v>455</v>
      </c>
      <c r="C12" s="360" t="s">
        <v>456</v>
      </c>
      <c r="D12" s="44">
        <v>43639.45</v>
      </c>
      <c r="E12" s="359">
        <v>519463</v>
      </c>
      <c r="G12" s="356"/>
      <c r="H12" s="356"/>
    </row>
    <row r="14" spans="1:8" ht="16" x14ac:dyDescent="0.2">
      <c r="A14" s="984" t="s">
        <v>457</v>
      </c>
      <c r="B14" s="984"/>
      <c r="C14" s="984"/>
      <c r="D14" s="984"/>
      <c r="E14" s="984"/>
      <c r="G14" s="356"/>
      <c r="H14" s="356"/>
    </row>
    <row r="15" spans="1:8" ht="12" customHeight="1" x14ac:dyDescent="0.15">
      <c r="A15" s="264" t="s">
        <v>201</v>
      </c>
      <c r="B15" s="47" t="s">
        <v>275</v>
      </c>
      <c r="C15" s="47" t="s">
        <v>276</v>
      </c>
      <c r="D15" s="264" t="s">
        <v>441</v>
      </c>
      <c r="E15" s="358" t="s">
        <v>442</v>
      </c>
      <c r="G15" s="356"/>
      <c r="H15" s="356"/>
    </row>
    <row r="16" spans="1:8" ht="12" customHeight="1" x14ac:dyDescent="0.15">
      <c r="A16" s="264">
        <v>1</v>
      </c>
      <c r="B16" s="29" t="s">
        <v>277</v>
      </c>
      <c r="C16" s="361" t="s">
        <v>444</v>
      </c>
      <c r="D16" s="37">
        <v>124618.63</v>
      </c>
      <c r="E16" s="38">
        <v>2771007</v>
      </c>
      <c r="G16" s="356"/>
      <c r="H16" s="356"/>
    </row>
    <row r="17" spans="1:8" ht="12" customHeight="1" x14ac:dyDescent="0.15">
      <c r="A17" s="264">
        <v>2</v>
      </c>
      <c r="B17" s="29" t="s">
        <v>293</v>
      </c>
      <c r="C17" s="36" t="s">
        <v>458</v>
      </c>
      <c r="D17" s="37">
        <v>111146.03</v>
      </c>
      <c r="E17" s="38">
        <v>2903073</v>
      </c>
      <c r="G17" s="356"/>
      <c r="H17" s="356"/>
    </row>
    <row r="18" spans="1:8" ht="12" customHeight="1" x14ac:dyDescent="0.15">
      <c r="A18" s="264">
        <v>3</v>
      </c>
      <c r="B18" s="29" t="s">
        <v>459</v>
      </c>
      <c r="C18" s="361" t="s">
        <v>460</v>
      </c>
      <c r="D18" s="37">
        <v>102767.58</v>
      </c>
      <c r="E18" s="38">
        <v>722931</v>
      </c>
      <c r="G18" s="356"/>
      <c r="H18" s="356"/>
    </row>
    <row r="19" spans="1:8" ht="12" customHeight="1" x14ac:dyDescent="0.15">
      <c r="A19" s="265">
        <v>4</v>
      </c>
      <c r="B19" s="29" t="s">
        <v>291</v>
      </c>
      <c r="C19" s="361" t="s">
        <v>443</v>
      </c>
      <c r="D19" s="37">
        <v>93648.47</v>
      </c>
      <c r="E19" s="38">
        <v>976410</v>
      </c>
      <c r="G19" s="356"/>
      <c r="H19" s="356"/>
    </row>
    <row r="20" spans="1:8" ht="12" customHeight="1" x14ac:dyDescent="0.15">
      <c r="A20" s="265">
        <v>5</v>
      </c>
      <c r="B20" s="29" t="s">
        <v>445</v>
      </c>
      <c r="C20" s="361" t="s">
        <v>446</v>
      </c>
      <c r="D20" s="37">
        <v>86588.36</v>
      </c>
      <c r="E20" s="38">
        <v>571815</v>
      </c>
      <c r="G20" s="356"/>
      <c r="H20" s="356"/>
    </row>
    <row r="21" spans="1:8" ht="12" customHeight="1" x14ac:dyDescent="0.15">
      <c r="A21" s="265">
        <v>6</v>
      </c>
      <c r="B21" s="29" t="s">
        <v>279</v>
      </c>
      <c r="C21" s="361" t="s">
        <v>451</v>
      </c>
      <c r="D21" s="37">
        <v>82150.44</v>
      </c>
      <c r="E21" s="38">
        <v>2361609</v>
      </c>
      <c r="G21" s="356"/>
      <c r="H21" s="356"/>
    </row>
    <row r="22" spans="1:8" ht="12" customHeight="1" x14ac:dyDescent="0.15">
      <c r="A22" s="265">
        <v>7</v>
      </c>
      <c r="B22" s="29" t="s">
        <v>450</v>
      </c>
      <c r="C22" s="361" t="s">
        <v>461</v>
      </c>
      <c r="D22" s="37">
        <v>60130.46</v>
      </c>
      <c r="E22" s="38">
        <v>364638</v>
      </c>
      <c r="G22" s="356"/>
      <c r="H22" s="356"/>
    </row>
    <row r="23" spans="1:8" ht="12" customHeight="1" x14ac:dyDescent="0.15">
      <c r="A23" s="265">
        <v>8</v>
      </c>
      <c r="B23" s="29" t="s">
        <v>295</v>
      </c>
      <c r="C23" s="361" t="s">
        <v>452</v>
      </c>
      <c r="D23" s="37">
        <v>49630.35</v>
      </c>
      <c r="E23" s="38">
        <v>1937871</v>
      </c>
      <c r="G23" s="356"/>
      <c r="H23" s="356"/>
    </row>
    <row r="24" spans="1:8" ht="12" customHeight="1" x14ac:dyDescent="0.15">
      <c r="A24" s="265">
        <v>9</v>
      </c>
      <c r="B24" s="29" t="s">
        <v>448</v>
      </c>
      <c r="C24" s="361" t="s">
        <v>462</v>
      </c>
      <c r="D24" s="37">
        <v>46681.83</v>
      </c>
      <c r="E24" s="38">
        <v>1287054</v>
      </c>
      <c r="G24" s="356"/>
      <c r="H24" s="356"/>
    </row>
    <row r="25" spans="1:8" ht="12" customHeight="1" x14ac:dyDescent="0.15">
      <c r="A25" s="265">
        <v>10</v>
      </c>
      <c r="B25" s="29" t="s">
        <v>463</v>
      </c>
      <c r="C25" s="36" t="s">
        <v>464</v>
      </c>
      <c r="D25" s="37">
        <v>45379.45</v>
      </c>
      <c r="E25" s="38">
        <v>1050686</v>
      </c>
      <c r="G25" s="356"/>
      <c r="H25" s="356"/>
    </row>
    <row r="26" spans="1:8" x14ac:dyDescent="0.15">
      <c r="A26"/>
      <c r="B26"/>
      <c r="C26"/>
      <c r="D26"/>
      <c r="E26" s="74"/>
      <c r="G26" s="356"/>
      <c r="H26" s="356"/>
    </row>
    <row r="27" spans="1:8" ht="16" x14ac:dyDescent="0.2">
      <c r="A27" s="985" t="s">
        <v>465</v>
      </c>
      <c r="B27" s="986"/>
      <c r="C27" s="986"/>
      <c r="D27" s="986"/>
      <c r="E27" s="987"/>
      <c r="G27" s="356"/>
      <c r="H27" s="356"/>
    </row>
    <row r="28" spans="1:8" x14ac:dyDescent="0.15">
      <c r="A28" s="264" t="s">
        <v>201</v>
      </c>
      <c r="B28" s="264" t="s">
        <v>217</v>
      </c>
      <c r="C28" s="264" t="s">
        <v>466</v>
      </c>
      <c r="D28" s="264" t="s">
        <v>67</v>
      </c>
      <c r="E28" s="358" t="s">
        <v>68</v>
      </c>
      <c r="G28" s="356"/>
      <c r="H28" s="356"/>
    </row>
    <row r="29" spans="1:8" ht="14" x14ac:dyDescent="0.15">
      <c r="A29" s="264">
        <v>1</v>
      </c>
      <c r="B29" s="29" t="s">
        <v>293</v>
      </c>
      <c r="C29" s="36" t="s">
        <v>458</v>
      </c>
      <c r="D29" s="37">
        <v>196138.506714508</v>
      </c>
      <c r="E29" s="38">
        <v>4372203</v>
      </c>
      <c r="G29" s="356"/>
      <c r="H29" s="356"/>
    </row>
    <row r="30" spans="1:8" ht="14" x14ac:dyDescent="0.15">
      <c r="A30" s="264">
        <v>2</v>
      </c>
      <c r="B30" s="29" t="s">
        <v>277</v>
      </c>
      <c r="C30" s="36" t="s">
        <v>444</v>
      </c>
      <c r="D30" s="37">
        <v>165987.98944526899</v>
      </c>
      <c r="E30" s="38">
        <v>2740625</v>
      </c>
      <c r="G30" s="356"/>
      <c r="H30" s="356"/>
    </row>
    <row r="31" spans="1:8" ht="14" x14ac:dyDescent="0.15">
      <c r="A31" s="264">
        <v>3</v>
      </c>
      <c r="B31" s="29" t="s">
        <v>279</v>
      </c>
      <c r="C31" s="36" t="s">
        <v>451</v>
      </c>
      <c r="D31" s="37">
        <v>129814.394872499</v>
      </c>
      <c r="E31" s="38">
        <v>1505551</v>
      </c>
      <c r="G31" s="356"/>
      <c r="H31" s="356"/>
    </row>
    <row r="32" spans="1:8" ht="14" x14ac:dyDescent="0.15">
      <c r="A32" s="265">
        <v>4</v>
      </c>
      <c r="B32" s="29" t="s">
        <v>285</v>
      </c>
      <c r="C32" s="361" t="s">
        <v>286</v>
      </c>
      <c r="D32" s="37">
        <v>92435.132680815601</v>
      </c>
      <c r="E32" s="38">
        <v>1016617</v>
      </c>
      <c r="G32" s="356"/>
      <c r="H32" s="356"/>
    </row>
    <row r="33" spans="1:8" ht="14" x14ac:dyDescent="0.15">
      <c r="A33" s="265">
        <v>5</v>
      </c>
      <c r="B33" s="29" t="s">
        <v>463</v>
      </c>
      <c r="C33" s="361" t="s">
        <v>467</v>
      </c>
      <c r="D33" s="37">
        <v>76969.066405799196</v>
      </c>
      <c r="E33" s="38">
        <v>1271568</v>
      </c>
      <c r="G33" s="356"/>
      <c r="H33" s="356"/>
    </row>
    <row r="34" spans="1:8" ht="14" x14ac:dyDescent="0.15">
      <c r="A34" s="265">
        <v>6</v>
      </c>
      <c r="B34" s="29" t="s">
        <v>445</v>
      </c>
      <c r="C34" s="361" t="s">
        <v>446</v>
      </c>
      <c r="D34" s="37">
        <v>76395.475724142001</v>
      </c>
      <c r="E34" s="38">
        <v>520382</v>
      </c>
      <c r="G34" s="356"/>
      <c r="H34" s="356"/>
    </row>
    <row r="35" spans="1:8" ht="14" x14ac:dyDescent="0.15">
      <c r="A35" s="265">
        <v>7</v>
      </c>
      <c r="B35" s="29" t="s">
        <v>291</v>
      </c>
      <c r="C35" s="361" t="s">
        <v>443</v>
      </c>
      <c r="D35" s="37">
        <v>73551.466931229399</v>
      </c>
      <c r="E35" s="38">
        <v>5151841</v>
      </c>
      <c r="G35" s="356"/>
      <c r="H35" s="356"/>
    </row>
    <row r="36" spans="1:8" ht="14" x14ac:dyDescent="0.15">
      <c r="A36" s="265">
        <v>8</v>
      </c>
      <c r="B36" s="29" t="s">
        <v>287</v>
      </c>
      <c r="C36" s="361" t="s">
        <v>288</v>
      </c>
      <c r="D36" s="37">
        <v>70918.780934014299</v>
      </c>
      <c r="E36" s="38">
        <v>776452</v>
      </c>
      <c r="G36" s="356"/>
      <c r="H36" s="356"/>
    </row>
    <row r="37" spans="1:8" ht="14" x14ac:dyDescent="0.15">
      <c r="A37" s="265">
        <v>9</v>
      </c>
      <c r="B37" s="29" t="s">
        <v>295</v>
      </c>
      <c r="C37" s="361" t="s">
        <v>452</v>
      </c>
      <c r="D37" s="37">
        <v>70132.051120114498</v>
      </c>
      <c r="E37" s="38">
        <v>2799820</v>
      </c>
      <c r="G37" s="356"/>
      <c r="H37" s="356"/>
    </row>
    <row r="38" spans="1:8" ht="14" x14ac:dyDescent="0.15">
      <c r="A38" s="265">
        <v>10</v>
      </c>
      <c r="B38" s="29" t="s">
        <v>459</v>
      </c>
      <c r="C38" s="361" t="s">
        <v>460</v>
      </c>
      <c r="D38" s="37">
        <v>69015.678275994898</v>
      </c>
      <c r="E38" s="38">
        <v>503350</v>
      </c>
      <c r="G38" s="356"/>
      <c r="H38" s="356"/>
    </row>
    <row r="39" spans="1:8" x14ac:dyDescent="0.15">
      <c r="A39"/>
      <c r="B39"/>
      <c r="C39" s="362"/>
      <c r="D39"/>
      <c r="E39" s="74"/>
      <c r="G39" s="356"/>
      <c r="H39" s="356"/>
    </row>
    <row r="40" spans="1:8" ht="16" x14ac:dyDescent="0.2">
      <c r="A40" s="985" t="s">
        <v>468</v>
      </c>
      <c r="B40" s="986"/>
      <c r="C40" s="986"/>
      <c r="D40" s="986"/>
      <c r="E40" s="987"/>
      <c r="G40" s="356"/>
      <c r="H40" s="356"/>
    </row>
    <row r="41" spans="1:8" x14ac:dyDescent="0.15">
      <c r="A41" s="264" t="s">
        <v>201</v>
      </c>
      <c r="B41" s="264" t="s">
        <v>217</v>
      </c>
      <c r="C41" s="264" t="s">
        <v>466</v>
      </c>
      <c r="D41" s="264" t="s">
        <v>67</v>
      </c>
      <c r="E41" s="358" t="s">
        <v>68</v>
      </c>
      <c r="G41" s="356"/>
      <c r="H41" s="356"/>
    </row>
    <row r="42" spans="1:8" ht="14" x14ac:dyDescent="0.15">
      <c r="A42" s="264">
        <v>1</v>
      </c>
      <c r="B42" s="29" t="s">
        <v>285</v>
      </c>
      <c r="C42" s="36" t="s">
        <v>286</v>
      </c>
      <c r="D42" s="37">
        <v>226826.39</v>
      </c>
      <c r="E42" s="38">
        <v>2850783</v>
      </c>
      <c r="G42" s="356"/>
      <c r="H42" s="356"/>
    </row>
    <row r="43" spans="1:8" ht="14" x14ac:dyDescent="0.15">
      <c r="A43" s="264">
        <v>2</v>
      </c>
      <c r="B43" s="29" t="s">
        <v>277</v>
      </c>
      <c r="C43" s="36" t="s">
        <v>278</v>
      </c>
      <c r="D43" s="37">
        <v>210100.01</v>
      </c>
      <c r="E43" s="38">
        <v>2378453</v>
      </c>
      <c r="G43" s="356"/>
      <c r="H43" s="356"/>
    </row>
    <row r="44" spans="1:8" ht="14" x14ac:dyDescent="0.15">
      <c r="A44" s="264">
        <v>3</v>
      </c>
      <c r="B44" s="29" t="s">
        <v>295</v>
      </c>
      <c r="C44" s="36" t="s">
        <v>296</v>
      </c>
      <c r="D44" s="37">
        <v>158329.60000000001</v>
      </c>
      <c r="E44" s="38">
        <v>6432178</v>
      </c>
      <c r="G44" s="356"/>
      <c r="H44" s="356"/>
    </row>
    <row r="45" spans="1:8" ht="14" x14ac:dyDescent="0.15">
      <c r="A45" s="265">
        <v>4</v>
      </c>
      <c r="B45" s="29" t="s">
        <v>279</v>
      </c>
      <c r="C45" s="361" t="s">
        <v>469</v>
      </c>
      <c r="D45" s="37">
        <v>156542.44</v>
      </c>
      <c r="E45" s="38">
        <v>1707672</v>
      </c>
      <c r="G45" s="356"/>
      <c r="H45" s="356"/>
    </row>
    <row r="46" spans="1:8" ht="14" x14ac:dyDescent="0.15">
      <c r="A46" s="265">
        <v>5</v>
      </c>
      <c r="B46" s="29" t="s">
        <v>293</v>
      </c>
      <c r="C46" s="361" t="s">
        <v>294</v>
      </c>
      <c r="D46" s="37">
        <v>141685.42000000001</v>
      </c>
      <c r="E46" s="38">
        <v>9320890</v>
      </c>
      <c r="G46" s="356"/>
      <c r="H46" s="356"/>
    </row>
    <row r="47" spans="1:8" ht="14" x14ac:dyDescent="0.15">
      <c r="A47" s="265">
        <v>6</v>
      </c>
      <c r="B47" s="29" t="s">
        <v>470</v>
      </c>
      <c r="C47" s="361" t="s">
        <v>471</v>
      </c>
      <c r="D47" s="37">
        <v>126802.22</v>
      </c>
      <c r="E47" s="38">
        <v>1629756</v>
      </c>
      <c r="G47" s="356"/>
      <c r="H47" s="356"/>
    </row>
    <row r="48" spans="1:8" ht="14" x14ac:dyDescent="0.15">
      <c r="A48" s="265">
        <v>7</v>
      </c>
      <c r="B48" s="29" t="s">
        <v>283</v>
      </c>
      <c r="C48" s="361" t="s">
        <v>284</v>
      </c>
      <c r="D48" s="37">
        <v>122261.48</v>
      </c>
      <c r="E48" s="38">
        <v>4865754</v>
      </c>
      <c r="G48" s="356"/>
      <c r="H48" s="356"/>
    </row>
    <row r="49" spans="1:8" ht="14" x14ac:dyDescent="0.15">
      <c r="A49" s="265">
        <v>8</v>
      </c>
      <c r="B49" s="29" t="s">
        <v>291</v>
      </c>
      <c r="C49" s="361" t="s">
        <v>292</v>
      </c>
      <c r="D49" s="37">
        <v>114249.9</v>
      </c>
      <c r="E49" s="38">
        <v>816726</v>
      </c>
      <c r="G49" s="356"/>
      <c r="H49" s="356"/>
    </row>
    <row r="50" spans="1:8" ht="14" x14ac:dyDescent="0.15">
      <c r="A50" s="265">
        <v>9</v>
      </c>
      <c r="B50" s="29" t="s">
        <v>287</v>
      </c>
      <c r="C50" s="361" t="s">
        <v>288</v>
      </c>
      <c r="D50" s="37">
        <v>100876.07</v>
      </c>
      <c r="E50" s="38">
        <v>1252625</v>
      </c>
      <c r="G50" s="356"/>
      <c r="H50" s="356"/>
    </row>
    <row r="51" spans="1:8" ht="14" x14ac:dyDescent="0.15">
      <c r="A51" s="265">
        <v>10</v>
      </c>
      <c r="B51" s="29" t="s">
        <v>459</v>
      </c>
      <c r="C51" s="361" t="s">
        <v>472</v>
      </c>
      <c r="D51" s="37">
        <v>86922.21</v>
      </c>
      <c r="E51" s="38">
        <v>675024</v>
      </c>
      <c r="G51" s="356"/>
      <c r="H51" s="356"/>
    </row>
    <row r="52" spans="1:8" x14ac:dyDescent="0.15">
      <c r="A52"/>
      <c r="B52"/>
      <c r="C52" s="362"/>
      <c r="D52"/>
      <c r="E52" s="74"/>
      <c r="G52" s="356"/>
      <c r="H52" s="356"/>
    </row>
    <row r="53" spans="1:8" ht="16" x14ac:dyDescent="0.2">
      <c r="A53" s="985" t="s">
        <v>473</v>
      </c>
      <c r="B53" s="986"/>
      <c r="C53" s="986"/>
      <c r="D53" s="986"/>
      <c r="E53" s="987"/>
      <c r="G53" s="356"/>
      <c r="H53" s="356"/>
    </row>
    <row r="54" spans="1:8" s="13" customFormat="1" ht="16" customHeight="1" x14ac:dyDescent="0.15">
      <c r="A54" s="264" t="s">
        <v>201</v>
      </c>
      <c r="B54" s="47" t="s">
        <v>275</v>
      </c>
      <c r="C54" s="47" t="s">
        <v>276</v>
      </c>
      <c r="D54" s="264" t="s">
        <v>298</v>
      </c>
      <c r="E54" s="47" t="s">
        <v>68</v>
      </c>
      <c r="F54" s="79"/>
    </row>
    <row r="55" spans="1:8" s="13" customFormat="1" ht="14" customHeight="1" x14ac:dyDescent="0.15">
      <c r="A55" s="264">
        <v>1</v>
      </c>
      <c r="B55" s="29" t="s">
        <v>277</v>
      </c>
      <c r="C55" s="361" t="s">
        <v>278</v>
      </c>
      <c r="D55" s="37">
        <v>343592.1</v>
      </c>
      <c r="E55" s="38">
        <v>3739321</v>
      </c>
      <c r="F55" s="79"/>
    </row>
    <row r="56" spans="1:8" s="13" customFormat="1" ht="14" customHeight="1" x14ac:dyDescent="0.15">
      <c r="A56" s="264">
        <v>2</v>
      </c>
      <c r="B56" s="29" t="s">
        <v>285</v>
      </c>
      <c r="C56" s="36" t="s">
        <v>286</v>
      </c>
      <c r="D56" s="37">
        <v>331656.08</v>
      </c>
      <c r="E56" s="38">
        <v>5482610</v>
      </c>
      <c r="F56" s="79"/>
    </row>
    <row r="57" spans="1:8" s="13" customFormat="1" ht="14" customHeight="1" x14ac:dyDescent="0.15">
      <c r="A57" s="264">
        <v>3</v>
      </c>
      <c r="B57" s="29" t="s">
        <v>293</v>
      </c>
      <c r="C57" s="361" t="s">
        <v>294</v>
      </c>
      <c r="D57" s="37">
        <v>272501.05</v>
      </c>
      <c r="E57" s="38">
        <v>10548705</v>
      </c>
      <c r="F57" s="79"/>
    </row>
    <row r="58" spans="1:8" s="13" customFormat="1" ht="14" customHeight="1" x14ac:dyDescent="0.15">
      <c r="A58" s="265">
        <v>4</v>
      </c>
      <c r="B58" s="29" t="s">
        <v>279</v>
      </c>
      <c r="C58" s="361" t="s">
        <v>469</v>
      </c>
      <c r="D58" s="37">
        <v>261833.43</v>
      </c>
      <c r="E58" s="38">
        <v>2993917</v>
      </c>
      <c r="F58" s="79"/>
    </row>
    <row r="59" spans="1:8" s="13" customFormat="1" ht="14" customHeight="1" x14ac:dyDescent="0.15">
      <c r="A59" s="265">
        <v>5</v>
      </c>
      <c r="B59" s="29" t="s">
        <v>287</v>
      </c>
      <c r="C59" s="361" t="s">
        <v>288</v>
      </c>
      <c r="D59" s="37">
        <v>177308.16</v>
      </c>
      <c r="E59" s="38">
        <v>2216940</v>
      </c>
      <c r="F59" s="79"/>
    </row>
    <row r="60" spans="1:8" s="13" customFormat="1" ht="14" customHeight="1" x14ac:dyDescent="0.15">
      <c r="A60" s="265">
        <v>6</v>
      </c>
      <c r="B60" s="29" t="s">
        <v>295</v>
      </c>
      <c r="C60" s="361" t="s">
        <v>296</v>
      </c>
      <c r="D60" s="37">
        <v>154674.88</v>
      </c>
      <c r="E60" s="38">
        <v>6401390</v>
      </c>
      <c r="F60" s="79"/>
    </row>
    <row r="61" spans="1:8" s="13" customFormat="1" ht="14" customHeight="1" x14ac:dyDescent="0.15">
      <c r="A61" s="265">
        <v>7</v>
      </c>
      <c r="B61" s="29" t="s">
        <v>283</v>
      </c>
      <c r="C61" s="361" t="s">
        <v>284</v>
      </c>
      <c r="D61" s="37">
        <v>152307.74</v>
      </c>
      <c r="E61" s="38">
        <v>5983657</v>
      </c>
      <c r="F61" s="79"/>
    </row>
    <row r="62" spans="1:8" s="13" customFormat="1" ht="14" customHeight="1" x14ac:dyDescent="0.15">
      <c r="A62" s="265">
        <v>8</v>
      </c>
      <c r="B62" s="29" t="s">
        <v>291</v>
      </c>
      <c r="C62" s="361" t="s">
        <v>292</v>
      </c>
      <c r="D62" s="37">
        <v>137804.76</v>
      </c>
      <c r="E62" s="38">
        <v>1063894</v>
      </c>
      <c r="F62" s="79"/>
    </row>
    <row r="63" spans="1:8" s="13" customFormat="1" ht="14" customHeight="1" x14ac:dyDescent="0.15">
      <c r="A63" s="265">
        <v>9</v>
      </c>
      <c r="B63" s="29" t="s">
        <v>448</v>
      </c>
      <c r="C63" s="361" t="s">
        <v>449</v>
      </c>
      <c r="D63" s="37">
        <v>93398.45</v>
      </c>
      <c r="E63" s="38">
        <v>1946396</v>
      </c>
      <c r="F63" s="79"/>
    </row>
    <row r="64" spans="1:8" s="13" customFormat="1" ht="14" customHeight="1" x14ac:dyDescent="0.15">
      <c r="A64" s="265">
        <v>10</v>
      </c>
      <c r="B64" s="29" t="s">
        <v>459</v>
      </c>
      <c r="C64" s="36" t="s">
        <v>472</v>
      </c>
      <c r="D64" s="37">
        <v>89697.63</v>
      </c>
      <c r="E64" s="38">
        <v>685511</v>
      </c>
      <c r="F64" s="79"/>
    </row>
    <row r="65" spans="1:8" customFormat="1" x14ac:dyDescent="0.15">
      <c r="E65" s="74"/>
      <c r="F65" s="74"/>
    </row>
    <row r="66" spans="1:8" ht="16" x14ac:dyDescent="0.2">
      <c r="A66" s="985" t="s">
        <v>474</v>
      </c>
      <c r="B66" s="986"/>
      <c r="C66" s="986"/>
      <c r="D66" s="986"/>
      <c r="E66" s="987"/>
      <c r="G66" s="356"/>
      <c r="H66" s="356"/>
    </row>
    <row r="67" spans="1:8" s="13" customFormat="1" ht="16" customHeight="1" x14ac:dyDescent="0.15">
      <c r="A67" s="264" t="s">
        <v>201</v>
      </c>
      <c r="B67" s="47" t="s">
        <v>275</v>
      </c>
      <c r="C67" s="47" t="s">
        <v>276</v>
      </c>
      <c r="D67" s="264" t="s">
        <v>298</v>
      </c>
      <c r="E67" s="47" t="s">
        <v>68</v>
      </c>
      <c r="F67" s="79"/>
    </row>
    <row r="68" spans="1:8" s="13" customFormat="1" ht="14" customHeight="1" x14ac:dyDescent="0.15">
      <c r="A68" s="264">
        <v>1</v>
      </c>
      <c r="B68" s="29" t="s">
        <v>279</v>
      </c>
      <c r="C68" s="361" t="s">
        <v>469</v>
      </c>
      <c r="D68" s="37">
        <v>238001.11</v>
      </c>
      <c r="E68" s="38">
        <v>2840487</v>
      </c>
      <c r="F68" s="79"/>
    </row>
    <row r="69" spans="1:8" s="13" customFormat="1" ht="14" customHeight="1" x14ac:dyDescent="0.15">
      <c r="A69" s="264">
        <v>2</v>
      </c>
      <c r="B69" s="29" t="s">
        <v>285</v>
      </c>
      <c r="C69" s="36" t="s">
        <v>286</v>
      </c>
      <c r="D69" s="37">
        <v>215509.78</v>
      </c>
      <c r="E69" s="38">
        <v>3239713</v>
      </c>
      <c r="F69" s="79"/>
    </row>
    <row r="70" spans="1:8" s="13" customFormat="1" ht="14" customHeight="1" x14ac:dyDescent="0.15">
      <c r="A70" s="264">
        <v>3</v>
      </c>
      <c r="B70" s="29" t="s">
        <v>475</v>
      </c>
      <c r="C70" s="361" t="s">
        <v>476</v>
      </c>
      <c r="D70" s="37">
        <v>199404.97</v>
      </c>
      <c r="E70" s="38">
        <v>446346</v>
      </c>
      <c r="F70" s="79"/>
    </row>
    <row r="71" spans="1:8" s="13" customFormat="1" ht="14" customHeight="1" x14ac:dyDescent="0.15">
      <c r="A71" s="265">
        <v>4</v>
      </c>
      <c r="B71" s="29" t="s">
        <v>293</v>
      </c>
      <c r="C71" s="334" t="s">
        <v>294</v>
      </c>
      <c r="D71" s="37">
        <v>188918.54</v>
      </c>
      <c r="E71" s="38">
        <v>5252525</v>
      </c>
      <c r="F71" s="79"/>
    </row>
    <row r="72" spans="1:8" s="13" customFormat="1" ht="14" customHeight="1" x14ac:dyDescent="0.15">
      <c r="A72" s="265">
        <v>5</v>
      </c>
      <c r="B72" s="29" t="s">
        <v>277</v>
      </c>
      <c r="C72" s="361" t="s">
        <v>278</v>
      </c>
      <c r="D72" s="37">
        <v>187906.68</v>
      </c>
      <c r="E72" s="38">
        <v>3030734</v>
      </c>
      <c r="F72" s="79"/>
    </row>
    <row r="73" spans="1:8" s="13" customFormat="1" ht="14" customHeight="1" x14ac:dyDescent="0.15">
      <c r="A73" s="265">
        <v>6</v>
      </c>
      <c r="B73" s="29" t="s">
        <v>291</v>
      </c>
      <c r="C73" s="361" t="s">
        <v>292</v>
      </c>
      <c r="D73" s="37">
        <v>162792.37</v>
      </c>
      <c r="E73" s="38">
        <v>1410663</v>
      </c>
      <c r="F73" s="79"/>
    </row>
    <row r="74" spans="1:8" s="13" customFormat="1" ht="14" customHeight="1" x14ac:dyDescent="0.15">
      <c r="A74" s="265">
        <v>7</v>
      </c>
      <c r="B74" s="29" t="s">
        <v>448</v>
      </c>
      <c r="C74" s="361" t="s">
        <v>449</v>
      </c>
      <c r="D74" s="37">
        <v>156108.68</v>
      </c>
      <c r="E74" s="38">
        <v>3199439</v>
      </c>
      <c r="F74" s="79"/>
    </row>
    <row r="75" spans="1:8" s="13" customFormat="1" ht="14" customHeight="1" x14ac:dyDescent="0.15">
      <c r="A75" s="265">
        <v>8</v>
      </c>
      <c r="B75" s="29" t="s">
        <v>283</v>
      </c>
      <c r="C75" s="361" t="s">
        <v>284</v>
      </c>
      <c r="D75" s="37">
        <v>119162.63</v>
      </c>
      <c r="E75" s="38">
        <v>5325785</v>
      </c>
      <c r="F75" s="79"/>
    </row>
    <row r="76" spans="1:8" s="13" customFormat="1" ht="14" customHeight="1" x14ac:dyDescent="0.15">
      <c r="A76" s="265">
        <v>9</v>
      </c>
      <c r="B76" s="29" t="s">
        <v>299</v>
      </c>
      <c r="C76" s="14" t="s">
        <v>300</v>
      </c>
      <c r="D76" s="37">
        <v>95156.49</v>
      </c>
      <c r="E76" s="38">
        <v>11973896</v>
      </c>
      <c r="F76" s="79"/>
    </row>
    <row r="77" spans="1:8" s="13" customFormat="1" ht="14" customHeight="1" x14ac:dyDescent="0.15">
      <c r="A77" s="265">
        <v>10</v>
      </c>
      <c r="B77" s="29" t="s">
        <v>287</v>
      </c>
      <c r="C77" s="36" t="s">
        <v>288</v>
      </c>
      <c r="D77" s="37">
        <v>94676.79</v>
      </c>
      <c r="E77" s="38">
        <v>1332332</v>
      </c>
      <c r="F77" s="79"/>
    </row>
    <row r="78" spans="1:8" x14ac:dyDescent="0.15">
      <c r="A78"/>
      <c r="B78"/>
      <c r="C78" s="362"/>
      <c r="D78"/>
      <c r="E78" s="74"/>
      <c r="G78" s="356"/>
      <c r="H78" s="356"/>
    </row>
    <row r="79" spans="1:8" ht="16" x14ac:dyDescent="0.2">
      <c r="A79" s="985" t="s">
        <v>477</v>
      </c>
      <c r="B79" s="986"/>
      <c r="C79" s="986"/>
      <c r="D79" s="986"/>
      <c r="E79" s="987"/>
      <c r="G79" s="356"/>
      <c r="H79" s="356"/>
    </row>
    <row r="80" spans="1:8" s="13" customFormat="1" ht="16" customHeight="1" x14ac:dyDescent="0.15">
      <c r="A80" s="264" t="s">
        <v>201</v>
      </c>
      <c r="B80" s="47" t="s">
        <v>275</v>
      </c>
      <c r="C80" s="47" t="s">
        <v>276</v>
      </c>
      <c r="D80" s="264" t="s">
        <v>298</v>
      </c>
      <c r="E80" s="47" t="s">
        <v>68</v>
      </c>
      <c r="F80" s="79"/>
    </row>
    <row r="81" spans="1:8" s="13" customFormat="1" ht="14" customHeight="1" x14ac:dyDescent="0.15">
      <c r="A81" s="264">
        <v>1</v>
      </c>
      <c r="B81" s="36" t="s">
        <v>279</v>
      </c>
      <c r="C81" s="36" t="s">
        <v>469</v>
      </c>
      <c r="D81" s="37">
        <v>398907.23</v>
      </c>
      <c r="E81" s="38">
        <v>4098343</v>
      </c>
      <c r="F81" s="79"/>
    </row>
    <row r="82" spans="1:8" s="13" customFormat="1" ht="14" customHeight="1" x14ac:dyDescent="0.15">
      <c r="A82" s="264">
        <v>2</v>
      </c>
      <c r="B82" s="36" t="s">
        <v>293</v>
      </c>
      <c r="C82" s="36" t="s">
        <v>294</v>
      </c>
      <c r="D82" s="37">
        <v>368325.09</v>
      </c>
      <c r="E82" s="38">
        <v>7868201</v>
      </c>
      <c r="F82" s="79"/>
    </row>
    <row r="83" spans="1:8" s="13" customFormat="1" ht="14" customHeight="1" x14ac:dyDescent="0.15">
      <c r="A83" s="264">
        <v>3</v>
      </c>
      <c r="B83" s="36" t="s">
        <v>277</v>
      </c>
      <c r="C83" s="36" t="s">
        <v>278</v>
      </c>
      <c r="D83" s="37">
        <v>339845.22</v>
      </c>
      <c r="E83" s="38">
        <v>3328557</v>
      </c>
      <c r="F83" s="79"/>
    </row>
    <row r="84" spans="1:8" s="13" customFormat="1" ht="14" customHeight="1" x14ac:dyDescent="0.15">
      <c r="A84" s="265">
        <v>4</v>
      </c>
      <c r="B84" s="36" t="s">
        <v>291</v>
      </c>
      <c r="C84" s="36" t="s">
        <v>292</v>
      </c>
      <c r="D84" s="37">
        <v>211364.13</v>
      </c>
      <c r="E84" s="38">
        <v>1658684</v>
      </c>
      <c r="F84" s="79"/>
    </row>
    <row r="85" spans="1:8" s="13" customFormat="1" ht="14" customHeight="1" x14ac:dyDescent="0.15">
      <c r="A85" s="265">
        <v>5</v>
      </c>
      <c r="B85" s="36" t="s">
        <v>285</v>
      </c>
      <c r="C85" s="36" t="s">
        <v>286</v>
      </c>
      <c r="D85" s="37">
        <v>201163.13</v>
      </c>
      <c r="E85" s="38">
        <v>7024927</v>
      </c>
      <c r="F85" s="79"/>
    </row>
    <row r="86" spans="1:8" s="13" customFormat="1" ht="14" customHeight="1" x14ac:dyDescent="0.15">
      <c r="A86" s="265">
        <v>6</v>
      </c>
      <c r="B86" s="36" t="s">
        <v>283</v>
      </c>
      <c r="C86" s="36" t="s">
        <v>284</v>
      </c>
      <c r="D86" s="37">
        <v>184498.36</v>
      </c>
      <c r="E86" s="38">
        <v>7262297</v>
      </c>
      <c r="F86" s="79"/>
    </row>
    <row r="87" spans="1:8" s="13" customFormat="1" ht="14" customHeight="1" x14ac:dyDescent="0.15">
      <c r="A87" s="265">
        <v>7</v>
      </c>
      <c r="B87" s="36" t="s">
        <v>448</v>
      </c>
      <c r="C87" s="36" t="s">
        <v>449</v>
      </c>
      <c r="D87" s="37">
        <v>166373.19</v>
      </c>
      <c r="E87" s="38">
        <v>5197945</v>
      </c>
      <c r="F87" s="79"/>
    </row>
    <row r="88" spans="1:8" s="13" customFormat="1" ht="14" customHeight="1" x14ac:dyDescent="0.15">
      <c r="A88" s="265">
        <v>8</v>
      </c>
      <c r="B88" s="36" t="s">
        <v>475</v>
      </c>
      <c r="C88" s="36" t="s">
        <v>476</v>
      </c>
      <c r="D88" s="37">
        <v>152024.54999999999</v>
      </c>
      <c r="E88" s="38">
        <v>341894</v>
      </c>
      <c r="F88" s="79"/>
    </row>
    <row r="89" spans="1:8" s="13" customFormat="1" ht="14" customHeight="1" x14ac:dyDescent="0.15">
      <c r="A89" s="265">
        <v>9</v>
      </c>
      <c r="B89" s="36" t="s">
        <v>478</v>
      </c>
      <c r="C89" s="36" t="s">
        <v>479</v>
      </c>
      <c r="D89" s="37">
        <v>143318.43</v>
      </c>
      <c r="E89" s="38">
        <v>1562875</v>
      </c>
      <c r="F89" s="79"/>
    </row>
    <row r="90" spans="1:8" s="13" customFormat="1" ht="14" customHeight="1" x14ac:dyDescent="0.15">
      <c r="A90" s="265">
        <v>10</v>
      </c>
      <c r="B90" s="36" t="s">
        <v>299</v>
      </c>
      <c r="C90" s="77" t="s">
        <v>300</v>
      </c>
      <c r="D90" s="37">
        <v>142137.39000000001</v>
      </c>
      <c r="E90" s="38">
        <v>19053338</v>
      </c>
      <c r="F90" s="79"/>
    </row>
    <row r="91" spans="1:8" s="13" customFormat="1" ht="14" customHeight="1" x14ac:dyDescent="0.15">
      <c r="A91" s="363"/>
      <c r="B91" s="55"/>
      <c r="C91" s="55"/>
      <c r="D91" s="54"/>
      <c r="E91" s="79"/>
      <c r="F91" s="79"/>
    </row>
    <row r="92" spans="1:8" ht="16" x14ac:dyDescent="0.2">
      <c r="A92" s="985" t="s">
        <v>480</v>
      </c>
      <c r="B92" s="986"/>
      <c r="C92" s="986"/>
      <c r="D92" s="986"/>
      <c r="E92" s="987"/>
      <c r="G92" s="356"/>
      <c r="H92" s="356"/>
    </row>
    <row r="93" spans="1:8" x14ac:dyDescent="0.15">
      <c r="A93" s="264" t="s">
        <v>201</v>
      </c>
      <c r="B93" s="47" t="s">
        <v>275</v>
      </c>
      <c r="C93" s="47" t="s">
        <v>276</v>
      </c>
      <c r="D93" s="264" t="s">
        <v>298</v>
      </c>
      <c r="E93" s="47" t="s">
        <v>68</v>
      </c>
      <c r="G93" s="356"/>
      <c r="H93" s="356"/>
    </row>
    <row r="94" spans="1:8" ht="14" x14ac:dyDescent="0.15">
      <c r="A94" s="264">
        <v>1</v>
      </c>
      <c r="B94" s="36" t="s">
        <v>279</v>
      </c>
      <c r="C94" s="36" t="s">
        <v>469</v>
      </c>
      <c r="D94" s="37">
        <v>674445.29</v>
      </c>
      <c r="E94" s="38">
        <v>7142022</v>
      </c>
      <c r="G94" s="356"/>
      <c r="H94" s="356"/>
    </row>
    <row r="95" spans="1:8" ht="14" x14ac:dyDescent="0.15">
      <c r="A95" s="264">
        <v>2</v>
      </c>
      <c r="B95" s="36" t="s">
        <v>277</v>
      </c>
      <c r="C95" s="36" t="s">
        <v>278</v>
      </c>
      <c r="D95" s="37">
        <v>520338.84</v>
      </c>
      <c r="E95" s="38">
        <v>5973631</v>
      </c>
      <c r="G95" s="356"/>
      <c r="H95" s="356"/>
    </row>
    <row r="96" spans="1:8" ht="13.5" customHeight="1" x14ac:dyDescent="0.15">
      <c r="A96" s="264">
        <v>3</v>
      </c>
      <c r="B96" s="36" t="s">
        <v>281</v>
      </c>
      <c r="C96" s="36" t="s">
        <v>282</v>
      </c>
      <c r="D96" s="37">
        <v>419037.49</v>
      </c>
      <c r="E96" s="38">
        <v>12832754</v>
      </c>
      <c r="G96" s="356"/>
      <c r="H96" s="356"/>
    </row>
    <row r="97" spans="1:8" ht="14" customHeight="1" x14ac:dyDescent="0.15">
      <c r="A97" s="265">
        <v>4</v>
      </c>
      <c r="B97" s="36" t="s">
        <v>293</v>
      </c>
      <c r="C97" s="36" t="s">
        <v>294</v>
      </c>
      <c r="D97" s="37">
        <v>360963.04</v>
      </c>
      <c r="E97" s="38">
        <v>9339642</v>
      </c>
      <c r="G97" s="356"/>
      <c r="H97" s="356"/>
    </row>
    <row r="98" spans="1:8" ht="14" customHeight="1" x14ac:dyDescent="0.15">
      <c r="A98" s="265">
        <v>5</v>
      </c>
      <c r="B98" s="36" t="s">
        <v>285</v>
      </c>
      <c r="C98" s="36" t="s">
        <v>286</v>
      </c>
      <c r="D98" s="37">
        <v>349747.32</v>
      </c>
      <c r="E98" s="38">
        <v>7714639</v>
      </c>
      <c r="G98" s="356"/>
      <c r="H98" s="356"/>
    </row>
    <row r="99" spans="1:8" ht="14" customHeight="1" x14ac:dyDescent="0.15">
      <c r="A99" s="265">
        <v>6</v>
      </c>
      <c r="B99" s="36" t="s">
        <v>470</v>
      </c>
      <c r="C99" s="36" t="s">
        <v>471</v>
      </c>
      <c r="D99" s="37">
        <v>302803.63</v>
      </c>
      <c r="E99" s="38">
        <v>4936438</v>
      </c>
      <c r="G99" s="356"/>
      <c r="H99" s="356"/>
    </row>
    <row r="100" spans="1:8" ht="14" customHeight="1" x14ac:dyDescent="0.15">
      <c r="A100" s="265">
        <v>7</v>
      </c>
      <c r="B100" s="36" t="s">
        <v>283</v>
      </c>
      <c r="C100" s="36" t="s">
        <v>284</v>
      </c>
      <c r="D100" s="37">
        <v>244608.58</v>
      </c>
      <c r="E100" s="38">
        <v>11314422</v>
      </c>
      <c r="G100" s="356"/>
      <c r="H100" s="356"/>
    </row>
    <row r="101" spans="1:8" ht="14" customHeight="1" x14ac:dyDescent="0.15">
      <c r="A101" s="265">
        <v>8</v>
      </c>
      <c r="B101" s="36" t="s">
        <v>295</v>
      </c>
      <c r="C101" s="36" t="s">
        <v>296</v>
      </c>
      <c r="D101" s="37">
        <v>238483.13</v>
      </c>
      <c r="E101" s="38">
        <v>11826890</v>
      </c>
      <c r="G101" s="356"/>
      <c r="H101" s="356"/>
    </row>
    <row r="102" spans="1:8" ht="14" customHeight="1" x14ac:dyDescent="0.15">
      <c r="A102" s="265">
        <v>9</v>
      </c>
      <c r="B102" s="36" t="s">
        <v>291</v>
      </c>
      <c r="C102" s="14" t="s">
        <v>292</v>
      </c>
      <c r="D102" s="37">
        <v>233898.69</v>
      </c>
      <c r="E102" s="38">
        <v>1708084</v>
      </c>
      <c r="G102" s="356"/>
      <c r="H102" s="356"/>
    </row>
    <row r="103" spans="1:8" ht="14" customHeight="1" x14ac:dyDescent="0.15">
      <c r="A103" s="265">
        <v>10</v>
      </c>
      <c r="B103" s="36" t="s">
        <v>475</v>
      </c>
      <c r="C103" s="36" t="s">
        <v>476</v>
      </c>
      <c r="D103" s="37">
        <v>213137.6</v>
      </c>
      <c r="E103" s="38">
        <v>478361</v>
      </c>
      <c r="G103" s="356"/>
      <c r="H103" s="356"/>
    </row>
    <row r="104" spans="1:8" ht="14" customHeight="1" x14ac:dyDescent="0.15">
      <c r="A104" s="363"/>
      <c r="B104" s="55"/>
      <c r="C104" s="55"/>
      <c r="D104" s="54"/>
      <c r="E104" s="79"/>
      <c r="G104" s="356"/>
      <c r="H104" s="356"/>
    </row>
    <row r="105" spans="1:8" ht="14" customHeight="1" x14ac:dyDescent="0.2">
      <c r="A105" s="985" t="s">
        <v>481</v>
      </c>
      <c r="B105" s="986"/>
      <c r="C105" s="986"/>
      <c r="D105" s="986"/>
      <c r="E105" s="987"/>
      <c r="G105" s="356"/>
      <c r="H105" s="356"/>
    </row>
    <row r="106" spans="1:8" ht="14" customHeight="1" x14ac:dyDescent="0.15">
      <c r="A106" s="264" t="s">
        <v>201</v>
      </c>
      <c r="B106" s="68" t="s">
        <v>275</v>
      </c>
      <c r="C106" s="68" t="s">
        <v>213</v>
      </c>
      <c r="D106" s="35" t="s">
        <v>214</v>
      </c>
      <c r="E106" s="68" t="s">
        <v>215</v>
      </c>
      <c r="G106" s="356"/>
      <c r="H106" s="356"/>
    </row>
    <row r="107" spans="1:8" ht="14" x14ac:dyDescent="0.15">
      <c r="A107" s="26">
        <v>1</v>
      </c>
      <c r="B107" s="19" t="s">
        <v>277</v>
      </c>
      <c r="C107" s="22" t="s">
        <v>278</v>
      </c>
      <c r="D107" s="281">
        <v>671724.07335518615</v>
      </c>
      <c r="E107" s="227">
        <v>7181511</v>
      </c>
      <c r="G107" s="356"/>
      <c r="H107" s="356"/>
    </row>
    <row r="108" spans="1:8" ht="14" x14ac:dyDescent="0.15">
      <c r="A108" s="26">
        <v>2</v>
      </c>
      <c r="B108" s="19" t="s">
        <v>279</v>
      </c>
      <c r="C108" s="22" t="s">
        <v>280</v>
      </c>
      <c r="D108" s="281">
        <v>626973.90140454296</v>
      </c>
      <c r="E108" s="227">
        <v>6337638</v>
      </c>
      <c r="G108" s="356"/>
      <c r="H108" s="356"/>
    </row>
    <row r="109" spans="1:8" ht="14" x14ac:dyDescent="0.15">
      <c r="A109" s="26">
        <v>3</v>
      </c>
      <c r="B109" s="19" t="s">
        <v>281</v>
      </c>
      <c r="C109" s="22" t="s">
        <v>282</v>
      </c>
      <c r="D109" s="281">
        <v>336942.17647693102</v>
      </c>
      <c r="E109" s="227">
        <v>9814519</v>
      </c>
      <c r="G109" s="356"/>
      <c r="H109" s="356"/>
    </row>
    <row r="110" spans="1:8" ht="14" x14ac:dyDescent="0.15">
      <c r="A110" s="269">
        <v>4</v>
      </c>
      <c r="B110" s="19" t="s">
        <v>285</v>
      </c>
      <c r="C110" s="22" t="s">
        <v>286</v>
      </c>
      <c r="D110" s="281">
        <v>335795.67496068717</v>
      </c>
      <c r="E110" s="227">
        <v>14846650</v>
      </c>
      <c r="G110" s="356"/>
      <c r="H110" s="356"/>
    </row>
    <row r="111" spans="1:8" ht="14" x14ac:dyDescent="0.15">
      <c r="A111" s="269">
        <v>5</v>
      </c>
      <c r="B111" s="19" t="s">
        <v>291</v>
      </c>
      <c r="C111" s="22" t="s">
        <v>292</v>
      </c>
      <c r="D111" s="281">
        <v>315616.33546042675</v>
      </c>
      <c r="E111" s="227">
        <v>8456418</v>
      </c>
      <c r="G111" s="356"/>
      <c r="H111" s="356"/>
    </row>
    <row r="112" spans="1:8" ht="14" x14ac:dyDescent="0.15">
      <c r="A112" s="269">
        <v>6</v>
      </c>
      <c r="B112" s="19" t="s">
        <v>287</v>
      </c>
      <c r="C112" s="22" t="s">
        <v>288</v>
      </c>
      <c r="D112" s="281">
        <v>305659.64206832042</v>
      </c>
      <c r="E112" s="227">
        <v>10180916</v>
      </c>
      <c r="G112" s="356"/>
      <c r="H112" s="356"/>
    </row>
    <row r="113" spans="1:8" ht="14" x14ac:dyDescent="0.15">
      <c r="A113" s="269">
        <v>7</v>
      </c>
      <c r="B113" s="19" t="s">
        <v>283</v>
      </c>
      <c r="C113" s="22" t="s">
        <v>284</v>
      </c>
      <c r="D113" s="281">
        <v>290110.44199642702</v>
      </c>
      <c r="E113" s="227">
        <v>12615546</v>
      </c>
      <c r="G113" s="356"/>
      <c r="H113" s="356"/>
    </row>
    <row r="114" spans="1:8" ht="14" x14ac:dyDescent="0.15">
      <c r="A114" s="269">
        <v>8</v>
      </c>
      <c r="B114" s="19" t="s">
        <v>289</v>
      </c>
      <c r="C114" s="22" t="s">
        <v>290</v>
      </c>
      <c r="D114" s="281">
        <v>269757.510020983</v>
      </c>
      <c r="E114" s="227">
        <v>1346926</v>
      </c>
      <c r="G114" s="356"/>
      <c r="H114" s="356"/>
    </row>
    <row r="115" spans="1:8" ht="14" x14ac:dyDescent="0.15">
      <c r="A115" s="269">
        <v>9</v>
      </c>
      <c r="B115" s="19" t="s">
        <v>293</v>
      </c>
      <c r="C115" s="22" t="s">
        <v>294</v>
      </c>
      <c r="D115" s="281">
        <v>253870.59694326599</v>
      </c>
      <c r="E115" s="227">
        <v>5269686</v>
      </c>
      <c r="G115" s="356"/>
      <c r="H115" s="356"/>
    </row>
    <row r="116" spans="1:8" ht="14" x14ac:dyDescent="0.15">
      <c r="A116" s="269">
        <v>10</v>
      </c>
      <c r="B116" s="19" t="s">
        <v>295</v>
      </c>
      <c r="C116" s="22" t="s">
        <v>296</v>
      </c>
      <c r="D116" s="281">
        <v>229584.71451888219</v>
      </c>
      <c r="E116" s="227">
        <v>10942519</v>
      </c>
      <c r="G116" s="356"/>
      <c r="H116" s="356"/>
    </row>
    <row r="117" spans="1:8" x14ac:dyDescent="0.15">
      <c r="A117" s="282"/>
      <c r="B117" s="142"/>
      <c r="C117" s="483"/>
      <c r="D117" s="283"/>
      <c r="E117" s="152"/>
      <c r="G117" s="356"/>
      <c r="H117" s="356"/>
    </row>
    <row r="118" spans="1:8" ht="16" x14ac:dyDescent="0.2">
      <c r="A118" s="985" t="s">
        <v>762</v>
      </c>
      <c r="B118" s="986"/>
      <c r="C118" s="986"/>
      <c r="D118" s="986"/>
      <c r="E118" s="987"/>
      <c r="G118" s="356"/>
      <c r="H118" s="356"/>
    </row>
    <row r="119" spans="1:8" x14ac:dyDescent="0.15">
      <c r="A119" s="264" t="s">
        <v>201</v>
      </c>
      <c r="B119" s="484" t="s">
        <v>275</v>
      </c>
      <c r="C119" s="484" t="s">
        <v>763</v>
      </c>
      <c r="D119" s="35" t="s">
        <v>214</v>
      </c>
      <c r="E119" s="484" t="s">
        <v>215</v>
      </c>
      <c r="G119" s="356"/>
      <c r="H119" s="356"/>
    </row>
    <row r="120" spans="1:8" ht="14" x14ac:dyDescent="0.15">
      <c r="A120" s="26">
        <v>1</v>
      </c>
      <c r="B120" s="19" t="s">
        <v>285</v>
      </c>
      <c r="C120" s="22" t="s">
        <v>286</v>
      </c>
      <c r="D120" s="281">
        <v>529968.99197898409</v>
      </c>
      <c r="E120" s="227">
        <v>7181511</v>
      </c>
      <c r="G120" s="356"/>
      <c r="H120" s="356"/>
    </row>
    <row r="121" spans="1:8" ht="14" x14ac:dyDescent="0.15">
      <c r="A121" s="26">
        <v>2</v>
      </c>
      <c r="B121" s="19" t="s">
        <v>277</v>
      </c>
      <c r="C121" s="22" t="s">
        <v>278</v>
      </c>
      <c r="D121" s="281">
        <v>435138.066868458</v>
      </c>
      <c r="E121" s="227">
        <v>6337638</v>
      </c>
      <c r="G121" s="356"/>
      <c r="H121" s="356"/>
    </row>
    <row r="122" spans="1:8" ht="14" x14ac:dyDescent="0.15">
      <c r="A122" s="26">
        <v>3</v>
      </c>
      <c r="B122" s="19" t="s">
        <v>291</v>
      </c>
      <c r="C122" s="22" t="s">
        <v>292</v>
      </c>
      <c r="D122" s="281">
        <v>405273.00570349663</v>
      </c>
      <c r="E122" s="227">
        <v>9814519</v>
      </c>
      <c r="G122" s="356"/>
      <c r="H122" s="356"/>
    </row>
    <row r="123" spans="1:8" ht="14" x14ac:dyDescent="0.15">
      <c r="A123" s="269">
        <v>4</v>
      </c>
      <c r="B123" s="19" t="s">
        <v>289</v>
      </c>
      <c r="C123" s="22" t="s">
        <v>290</v>
      </c>
      <c r="D123" s="281">
        <v>380298.0996468502</v>
      </c>
      <c r="E123" s="227">
        <v>14846650</v>
      </c>
      <c r="G123" s="356"/>
      <c r="H123" s="356"/>
    </row>
    <row r="124" spans="1:8" ht="14" x14ac:dyDescent="0.15">
      <c r="A124" s="269">
        <v>5</v>
      </c>
      <c r="B124" s="19" t="s">
        <v>717</v>
      </c>
      <c r="C124" s="22" t="s">
        <v>718</v>
      </c>
      <c r="D124" s="281">
        <v>353311.45190174098</v>
      </c>
      <c r="E124" s="227">
        <v>8456418</v>
      </c>
      <c r="G124" s="356"/>
      <c r="H124" s="356"/>
    </row>
    <row r="125" spans="1:8" ht="28" x14ac:dyDescent="0.15">
      <c r="A125" s="269">
        <v>6</v>
      </c>
      <c r="B125" s="19" t="s">
        <v>719</v>
      </c>
      <c r="C125" s="22" t="s">
        <v>720</v>
      </c>
      <c r="D125" s="281">
        <v>341242.08613372</v>
      </c>
      <c r="E125" s="227">
        <v>10180916</v>
      </c>
      <c r="G125" s="356"/>
      <c r="H125" s="356"/>
    </row>
    <row r="126" spans="1:8" ht="14" x14ac:dyDescent="0.15">
      <c r="A126" s="269">
        <v>7</v>
      </c>
      <c r="B126" s="19" t="s">
        <v>721</v>
      </c>
      <c r="C126" s="22" t="s">
        <v>722</v>
      </c>
      <c r="D126" s="281">
        <v>340936.51901910512</v>
      </c>
      <c r="E126" s="227">
        <v>12615546</v>
      </c>
      <c r="G126" s="356"/>
      <c r="H126" s="356"/>
    </row>
    <row r="127" spans="1:8" ht="14" x14ac:dyDescent="0.15">
      <c r="A127" s="269">
        <v>8</v>
      </c>
      <c r="B127" s="19" t="s">
        <v>279</v>
      </c>
      <c r="C127" s="22" t="s">
        <v>469</v>
      </c>
      <c r="D127" s="281">
        <v>334197.55133405398</v>
      </c>
      <c r="E127" s="227">
        <v>1346926</v>
      </c>
      <c r="G127" s="356"/>
      <c r="H127" s="356"/>
    </row>
    <row r="128" spans="1:8" ht="14" x14ac:dyDescent="0.15">
      <c r="A128" s="269">
        <v>9</v>
      </c>
      <c r="B128" s="19" t="s">
        <v>287</v>
      </c>
      <c r="C128" s="22" t="s">
        <v>288</v>
      </c>
      <c r="D128" s="281">
        <v>300336.71865674888</v>
      </c>
      <c r="E128" s="227">
        <v>5269686</v>
      </c>
      <c r="G128" s="356"/>
      <c r="H128" s="356"/>
    </row>
    <row r="129" spans="1:8" ht="14" x14ac:dyDescent="0.15">
      <c r="A129" s="269">
        <v>10</v>
      </c>
      <c r="B129" s="19" t="s">
        <v>293</v>
      </c>
      <c r="C129" s="22" t="s">
        <v>294</v>
      </c>
      <c r="D129" s="281">
        <v>288289.43780484499</v>
      </c>
      <c r="E129" s="227">
        <v>10942519</v>
      </c>
      <c r="G129" s="356"/>
      <c r="H129" s="356"/>
    </row>
    <row r="130" spans="1:8" x14ac:dyDescent="0.15">
      <c r="A130" s="282"/>
      <c r="B130" s="142"/>
      <c r="C130" s="518"/>
      <c r="D130" s="283"/>
      <c r="E130" s="152"/>
      <c r="G130" s="356"/>
      <c r="H130" s="356"/>
    </row>
    <row r="131" spans="1:8" ht="16" x14ac:dyDescent="0.2">
      <c r="A131" s="985" t="s">
        <v>795</v>
      </c>
      <c r="B131" s="986"/>
      <c r="C131" s="986"/>
      <c r="D131" s="986"/>
      <c r="E131" s="987"/>
      <c r="G131" s="356"/>
      <c r="H131" s="356"/>
    </row>
    <row r="132" spans="1:8" x14ac:dyDescent="0.15">
      <c r="A132" s="264" t="s">
        <v>201</v>
      </c>
      <c r="B132" s="519" t="s">
        <v>275</v>
      </c>
      <c r="C132" s="519" t="s">
        <v>213</v>
      </c>
      <c r="D132" s="35" t="s">
        <v>214</v>
      </c>
      <c r="E132" s="519" t="s">
        <v>215</v>
      </c>
      <c r="G132" s="356"/>
      <c r="H132" s="356"/>
    </row>
    <row r="133" spans="1:8" ht="14" x14ac:dyDescent="0.15">
      <c r="A133" s="26">
        <v>1</v>
      </c>
      <c r="B133" s="19" t="s">
        <v>285</v>
      </c>
      <c r="C133" s="22" t="s">
        <v>286</v>
      </c>
      <c r="D133" s="281">
        <v>729258.33458006126</v>
      </c>
      <c r="E133" s="227">
        <v>26371984</v>
      </c>
      <c r="G133" s="356"/>
      <c r="H133" s="356"/>
    </row>
    <row r="134" spans="1:8" ht="14" x14ac:dyDescent="0.15">
      <c r="A134" s="26">
        <v>2</v>
      </c>
      <c r="B134" s="19" t="s">
        <v>717</v>
      </c>
      <c r="C134" s="22" t="s">
        <v>718</v>
      </c>
      <c r="D134" s="281">
        <v>693803.53800734004</v>
      </c>
      <c r="E134" s="227">
        <v>398997</v>
      </c>
      <c r="G134" s="356"/>
      <c r="H134" s="356"/>
    </row>
    <row r="135" spans="1:8" ht="14" x14ac:dyDescent="0.15">
      <c r="A135" s="26">
        <v>3</v>
      </c>
      <c r="B135" s="19" t="s">
        <v>287</v>
      </c>
      <c r="C135" s="22" t="s">
        <v>288</v>
      </c>
      <c r="D135" s="281">
        <v>606975.37433241145</v>
      </c>
      <c r="E135" s="227">
        <v>7480951</v>
      </c>
      <c r="G135" s="356"/>
      <c r="H135" s="356"/>
    </row>
    <row r="136" spans="1:8" ht="28" x14ac:dyDescent="0.15">
      <c r="A136" s="269">
        <v>4</v>
      </c>
      <c r="B136" s="19" t="s">
        <v>782</v>
      </c>
      <c r="C136" s="22" t="s">
        <v>783</v>
      </c>
      <c r="D136" s="281">
        <v>543651.91405758297</v>
      </c>
      <c r="E136" s="227">
        <v>1537941</v>
      </c>
      <c r="G136" s="356"/>
      <c r="H136" s="356"/>
    </row>
    <row r="137" spans="1:8" ht="14" x14ac:dyDescent="0.15">
      <c r="A137" s="269">
        <v>5</v>
      </c>
      <c r="B137" s="19" t="s">
        <v>784</v>
      </c>
      <c r="C137" s="22" t="s">
        <v>785</v>
      </c>
      <c r="D137" s="281">
        <v>516204.33669164701</v>
      </c>
      <c r="E137" s="227">
        <v>7193947</v>
      </c>
      <c r="G137" s="356"/>
      <c r="H137" s="356"/>
    </row>
    <row r="138" spans="1:8" ht="28" x14ac:dyDescent="0.15">
      <c r="A138" s="269">
        <v>6</v>
      </c>
      <c r="B138" s="19" t="s">
        <v>786</v>
      </c>
      <c r="C138" s="22" t="s">
        <v>787</v>
      </c>
      <c r="D138" s="281">
        <v>460233.51482663502</v>
      </c>
      <c r="E138" s="227">
        <v>736185</v>
      </c>
      <c r="G138" s="356"/>
      <c r="H138" s="356"/>
    </row>
    <row r="139" spans="1:8" ht="28" x14ac:dyDescent="0.15">
      <c r="A139" s="269">
        <v>7</v>
      </c>
      <c r="B139" s="19" t="s">
        <v>719</v>
      </c>
      <c r="C139" s="22" t="s">
        <v>788</v>
      </c>
      <c r="D139" s="281">
        <v>453302.01973900502</v>
      </c>
      <c r="E139" s="227">
        <v>5142525</v>
      </c>
      <c r="G139" s="356"/>
      <c r="H139" s="356"/>
    </row>
    <row r="140" spans="1:8" ht="14" x14ac:dyDescent="0.15">
      <c r="A140" s="269">
        <v>8</v>
      </c>
      <c r="B140" s="19" t="s">
        <v>291</v>
      </c>
      <c r="C140" s="22" t="s">
        <v>292</v>
      </c>
      <c r="D140" s="281">
        <v>362676.72708337894</v>
      </c>
      <c r="E140" s="227">
        <v>4529208</v>
      </c>
      <c r="G140" s="356"/>
      <c r="H140" s="356"/>
    </row>
    <row r="141" spans="1:8" ht="14" x14ac:dyDescent="0.15">
      <c r="A141" s="269">
        <v>9</v>
      </c>
      <c r="B141" s="19" t="s">
        <v>289</v>
      </c>
      <c r="C141" s="22" t="s">
        <v>290</v>
      </c>
      <c r="D141" s="281">
        <v>354407.92420923198</v>
      </c>
      <c r="E141" s="227">
        <v>1897897</v>
      </c>
      <c r="G141" s="356"/>
      <c r="H141" s="356"/>
    </row>
    <row r="142" spans="1:8" ht="14" x14ac:dyDescent="0.15">
      <c r="A142" s="269">
        <v>10</v>
      </c>
      <c r="B142" s="19" t="s">
        <v>277</v>
      </c>
      <c r="C142" s="22" t="s">
        <v>278</v>
      </c>
      <c r="D142" s="281">
        <v>347652.23801393597</v>
      </c>
      <c r="E142" s="227">
        <v>4298570</v>
      </c>
      <c r="G142" s="356"/>
      <c r="H142" s="356"/>
    </row>
    <row r="143" spans="1:8" x14ac:dyDescent="0.15">
      <c r="A143" s="566"/>
      <c r="B143" s="567"/>
      <c r="C143" s="568"/>
      <c r="D143" s="569"/>
      <c r="E143" s="570"/>
      <c r="G143" s="356"/>
      <c r="H143" s="356"/>
    </row>
    <row r="144" spans="1:8" ht="16" x14ac:dyDescent="0.2">
      <c r="A144" s="981" t="s">
        <v>866</v>
      </c>
      <c r="B144" s="982"/>
      <c r="C144" s="982"/>
      <c r="D144" s="982"/>
      <c r="E144" s="983"/>
      <c r="G144" s="356"/>
      <c r="H144" s="356"/>
    </row>
    <row r="145" spans="1:27" s="13" customFormat="1" ht="14" customHeight="1" x14ac:dyDescent="0.15">
      <c r="A145" s="772" t="s">
        <v>201</v>
      </c>
      <c r="B145" s="735" t="s">
        <v>275</v>
      </c>
      <c r="C145" s="735" t="s">
        <v>213</v>
      </c>
      <c r="D145" s="735" t="s">
        <v>214</v>
      </c>
      <c r="E145" s="735" t="s">
        <v>215</v>
      </c>
      <c r="F145" s="74"/>
      <c r="G145"/>
      <c r="H145"/>
      <c r="I145"/>
      <c r="J145"/>
      <c r="K145"/>
      <c r="L145"/>
      <c r="M145"/>
      <c r="N145"/>
      <c r="O145"/>
      <c r="P145"/>
      <c r="Q145"/>
      <c r="R145"/>
      <c r="S145"/>
      <c r="T145"/>
      <c r="U145"/>
      <c r="V145"/>
      <c r="W145"/>
      <c r="X145"/>
      <c r="Y145"/>
      <c r="Z145"/>
      <c r="AA145"/>
    </row>
    <row r="146" spans="1:27" s="13" customFormat="1" ht="14" customHeight="1" x14ac:dyDescent="0.15">
      <c r="A146" s="271">
        <v>1</v>
      </c>
      <c r="B146" s="377" t="s">
        <v>855</v>
      </c>
      <c r="C146" s="381" t="s">
        <v>861</v>
      </c>
      <c r="D146" s="840">
        <v>3040983.9016615199</v>
      </c>
      <c r="E146" s="764">
        <v>1263345</v>
      </c>
      <c r="F146" s="74"/>
      <c r="G146"/>
      <c r="H146"/>
      <c r="I146"/>
      <c r="J146"/>
      <c r="K146"/>
      <c r="L146"/>
      <c r="M146"/>
      <c r="N146"/>
      <c r="O146"/>
      <c r="P146"/>
      <c r="Q146"/>
      <c r="R146"/>
      <c r="S146"/>
      <c r="T146"/>
      <c r="U146"/>
      <c r="V146"/>
      <c r="W146"/>
      <c r="X146"/>
      <c r="Y146"/>
      <c r="Z146"/>
      <c r="AA146"/>
    </row>
    <row r="147" spans="1:27" s="13" customFormat="1" ht="14" customHeight="1" x14ac:dyDescent="0.15">
      <c r="A147" s="271">
        <v>2</v>
      </c>
      <c r="B147" s="377" t="s">
        <v>856</v>
      </c>
      <c r="C147" s="381" t="s">
        <v>862</v>
      </c>
      <c r="D147" s="840">
        <v>1143093.1927362899</v>
      </c>
      <c r="E147" s="764">
        <v>395274</v>
      </c>
      <c r="F147" s="74"/>
      <c r="G147"/>
      <c r="H147"/>
      <c r="I147"/>
      <c r="J147"/>
      <c r="K147"/>
      <c r="L147"/>
      <c r="M147"/>
      <c r="N147"/>
      <c r="O147"/>
      <c r="P147"/>
      <c r="Q147"/>
      <c r="R147"/>
      <c r="S147"/>
      <c r="T147"/>
      <c r="U147"/>
      <c r="V147"/>
      <c r="W147"/>
      <c r="X147"/>
      <c r="Y147"/>
      <c r="Z147"/>
      <c r="AA147"/>
    </row>
    <row r="148" spans="1:27" s="13" customFormat="1" ht="14" customHeight="1" x14ac:dyDescent="0.15">
      <c r="A148" s="271">
        <v>3</v>
      </c>
      <c r="B148" s="377" t="s">
        <v>291</v>
      </c>
      <c r="C148" s="381" t="s">
        <v>292</v>
      </c>
      <c r="D148" s="840">
        <v>738395.29876838229</v>
      </c>
      <c r="E148" s="764">
        <v>6208008</v>
      </c>
      <c r="F148" s="74"/>
      <c r="G148"/>
      <c r="H148"/>
      <c r="I148"/>
      <c r="J148"/>
      <c r="K148"/>
      <c r="L148"/>
      <c r="M148"/>
      <c r="N148"/>
      <c r="O148"/>
      <c r="P148"/>
      <c r="Q148"/>
      <c r="R148"/>
      <c r="S148"/>
      <c r="T148"/>
      <c r="U148"/>
      <c r="V148"/>
      <c r="W148"/>
      <c r="X148"/>
      <c r="Y148"/>
      <c r="Z148"/>
      <c r="AA148"/>
    </row>
    <row r="149" spans="1:27" s="13" customFormat="1" ht="14" customHeight="1" x14ac:dyDescent="0.15">
      <c r="A149" s="268">
        <v>4</v>
      </c>
      <c r="B149" s="377" t="s">
        <v>285</v>
      </c>
      <c r="C149" s="381" t="s">
        <v>286</v>
      </c>
      <c r="D149" s="840">
        <v>693373.21945359802</v>
      </c>
      <c r="E149" s="764">
        <v>9253579</v>
      </c>
      <c r="F149" s="74"/>
      <c r="G149"/>
      <c r="H149"/>
      <c r="I149"/>
      <c r="J149"/>
      <c r="K149"/>
      <c r="L149"/>
      <c r="M149"/>
      <c r="N149"/>
      <c r="O149"/>
      <c r="P149"/>
      <c r="Q149"/>
      <c r="R149"/>
      <c r="S149"/>
      <c r="T149"/>
      <c r="U149"/>
      <c r="V149"/>
      <c r="W149"/>
      <c r="X149"/>
      <c r="Y149"/>
      <c r="Z149"/>
      <c r="AA149"/>
    </row>
    <row r="150" spans="1:27" s="13" customFormat="1" ht="14" customHeight="1" x14ac:dyDescent="0.15">
      <c r="A150" s="268">
        <v>5</v>
      </c>
      <c r="B150" s="377" t="s">
        <v>277</v>
      </c>
      <c r="C150" s="381" t="s">
        <v>278</v>
      </c>
      <c r="D150" s="840">
        <v>566163.65994708706</v>
      </c>
      <c r="E150" s="764">
        <v>5870810</v>
      </c>
      <c r="F150" s="74"/>
      <c r="G150"/>
      <c r="H150"/>
      <c r="I150"/>
      <c r="J150"/>
      <c r="K150"/>
      <c r="L150"/>
      <c r="M150"/>
      <c r="N150"/>
      <c r="O150"/>
      <c r="P150"/>
      <c r="Q150"/>
      <c r="R150"/>
      <c r="S150"/>
      <c r="T150"/>
      <c r="U150"/>
      <c r="V150"/>
      <c r="W150"/>
      <c r="X150"/>
      <c r="Y150"/>
      <c r="Z150"/>
      <c r="AA150"/>
    </row>
    <row r="151" spans="1:27" s="13" customFormat="1" ht="14" customHeight="1" x14ac:dyDescent="0.15">
      <c r="A151" s="268">
        <v>6</v>
      </c>
      <c r="B151" s="377" t="s">
        <v>279</v>
      </c>
      <c r="C151" s="381" t="s">
        <v>469</v>
      </c>
      <c r="D151" s="840">
        <v>534815.95135613601</v>
      </c>
      <c r="E151" s="764">
        <v>5950720</v>
      </c>
      <c r="F151" s="74"/>
      <c r="G151"/>
      <c r="H151"/>
      <c r="I151"/>
      <c r="J151"/>
      <c r="K151"/>
      <c r="L151"/>
      <c r="M151"/>
      <c r="N151"/>
      <c r="O151"/>
      <c r="P151"/>
      <c r="Q151"/>
      <c r="R151"/>
      <c r="S151"/>
      <c r="T151"/>
      <c r="U151"/>
      <c r="V151"/>
      <c r="W151"/>
      <c r="X151"/>
      <c r="Y151"/>
      <c r="Z151"/>
      <c r="AA151"/>
    </row>
    <row r="152" spans="1:27" s="13" customFormat="1" ht="28" x14ac:dyDescent="0.15">
      <c r="A152" s="268">
        <v>7</v>
      </c>
      <c r="B152" s="377" t="s">
        <v>857</v>
      </c>
      <c r="C152" s="381" t="s">
        <v>858</v>
      </c>
      <c r="D152" s="840">
        <v>498447.45546579303</v>
      </c>
      <c r="E152" s="764">
        <v>733156</v>
      </c>
      <c r="F152" s="74"/>
      <c r="G152"/>
      <c r="H152"/>
      <c r="I152"/>
      <c r="J152"/>
      <c r="K152"/>
      <c r="L152"/>
      <c r="M152"/>
      <c r="N152"/>
      <c r="O152"/>
      <c r="P152"/>
      <c r="Q152"/>
      <c r="R152"/>
      <c r="S152"/>
      <c r="T152"/>
      <c r="U152"/>
      <c r="V152"/>
      <c r="W152"/>
      <c r="X152"/>
      <c r="Y152"/>
      <c r="Z152"/>
      <c r="AA152"/>
    </row>
    <row r="153" spans="1:27" s="13" customFormat="1" ht="14" customHeight="1" x14ac:dyDescent="0.15">
      <c r="A153" s="268">
        <v>8</v>
      </c>
      <c r="B153" s="377" t="s">
        <v>470</v>
      </c>
      <c r="C153" s="381" t="s">
        <v>471</v>
      </c>
      <c r="D153" s="840">
        <v>424655.81612883997</v>
      </c>
      <c r="E153" s="764">
        <v>6060716</v>
      </c>
      <c r="F153" s="74"/>
      <c r="G153"/>
      <c r="H153"/>
      <c r="I153"/>
      <c r="J153"/>
      <c r="K153"/>
      <c r="L153"/>
      <c r="M153"/>
      <c r="N153"/>
      <c r="O153"/>
      <c r="P153"/>
      <c r="Q153"/>
      <c r="R153"/>
      <c r="S153"/>
      <c r="T153"/>
      <c r="U153"/>
      <c r="V153"/>
      <c r="W153"/>
      <c r="X153"/>
      <c r="Y153"/>
      <c r="Z153"/>
      <c r="AA153"/>
    </row>
    <row r="154" spans="1:27" s="13" customFormat="1" ht="14" customHeight="1" x14ac:dyDescent="0.15">
      <c r="A154" s="268">
        <v>9</v>
      </c>
      <c r="B154" s="377" t="s">
        <v>287</v>
      </c>
      <c r="C154" s="381" t="s">
        <v>288</v>
      </c>
      <c r="D154" s="840">
        <v>423878.45362158399</v>
      </c>
      <c r="E154" s="764">
        <v>6895702</v>
      </c>
      <c r="F154" s="74"/>
      <c r="G154"/>
      <c r="H154"/>
      <c r="I154"/>
      <c r="J154"/>
      <c r="K154"/>
      <c r="L154"/>
      <c r="M154"/>
      <c r="N154"/>
      <c r="O154"/>
      <c r="P154"/>
      <c r="Q154"/>
      <c r="R154"/>
      <c r="S154"/>
      <c r="T154"/>
      <c r="U154"/>
      <c r="V154"/>
      <c r="W154"/>
      <c r="X154"/>
      <c r="Y154"/>
      <c r="Z154"/>
      <c r="AA154"/>
    </row>
    <row r="155" spans="1:27" s="13" customFormat="1" ht="14" customHeight="1" x14ac:dyDescent="0.15">
      <c r="A155" s="268">
        <v>10</v>
      </c>
      <c r="B155" s="377" t="s">
        <v>859</v>
      </c>
      <c r="C155" s="381" t="s">
        <v>860</v>
      </c>
      <c r="D155" s="840">
        <v>355338.99681594502</v>
      </c>
      <c r="E155" s="764">
        <v>5721641</v>
      </c>
      <c r="F155" s="74"/>
      <c r="G155"/>
      <c r="H155"/>
      <c r="I155"/>
      <c r="J155"/>
      <c r="K155"/>
      <c r="L155"/>
      <c r="M155"/>
      <c r="N155"/>
      <c r="O155"/>
      <c r="P155"/>
      <c r="Q155"/>
      <c r="R155"/>
      <c r="S155"/>
      <c r="T155"/>
      <c r="U155"/>
      <c r="V155"/>
      <c r="W155"/>
      <c r="X155"/>
      <c r="Y155"/>
      <c r="Z155"/>
      <c r="AA155"/>
    </row>
    <row r="156" spans="1:27" s="13" customFormat="1" ht="14" customHeight="1" x14ac:dyDescent="0.15">
      <c r="A156" s="282"/>
      <c r="B156" s="142"/>
      <c r="C156" s="635"/>
      <c r="D156" s="283"/>
      <c r="E156" s="152"/>
      <c r="F156" s="74"/>
      <c r="G156"/>
      <c r="H156"/>
      <c r="I156"/>
      <c r="J156"/>
      <c r="K156"/>
      <c r="L156"/>
      <c r="M156"/>
      <c r="N156"/>
      <c r="O156"/>
      <c r="P156"/>
      <c r="Q156"/>
      <c r="R156"/>
      <c r="S156"/>
      <c r="T156"/>
      <c r="U156"/>
      <c r="V156"/>
      <c r="W156"/>
      <c r="X156"/>
      <c r="Y156"/>
      <c r="Z156"/>
      <c r="AA156"/>
    </row>
    <row r="157" spans="1:27" s="13" customFormat="1" ht="14" customHeight="1" x14ac:dyDescent="0.2">
      <c r="A157" s="981" t="s">
        <v>926</v>
      </c>
      <c r="B157" s="982"/>
      <c r="C157" s="982"/>
      <c r="D157" s="982"/>
      <c r="E157" s="983"/>
      <c r="F157" s="74"/>
      <c r="G157"/>
      <c r="H157"/>
      <c r="I157"/>
      <c r="J157"/>
      <c r="K157"/>
      <c r="L157"/>
      <c r="M157"/>
      <c r="N157"/>
      <c r="O157"/>
      <c r="P157"/>
      <c r="Q157"/>
      <c r="R157"/>
      <c r="S157"/>
      <c r="T157"/>
      <c r="U157"/>
      <c r="V157"/>
      <c r="W157"/>
      <c r="X157"/>
      <c r="Y157"/>
      <c r="Z157"/>
      <c r="AA157"/>
    </row>
    <row r="158" spans="1:27" s="13" customFormat="1" ht="14" customHeight="1" x14ac:dyDescent="0.2">
      <c r="A158" s="773" t="s">
        <v>201</v>
      </c>
      <c r="B158" s="739" t="s">
        <v>275</v>
      </c>
      <c r="C158" s="739" t="s">
        <v>213</v>
      </c>
      <c r="D158" s="739" t="s">
        <v>214</v>
      </c>
      <c r="E158" s="739" t="s">
        <v>215</v>
      </c>
      <c r="F158" s="74"/>
      <c r="G158"/>
      <c r="H158"/>
      <c r="I158"/>
      <c r="J158"/>
      <c r="K158"/>
      <c r="L158"/>
      <c r="M158"/>
      <c r="N158"/>
      <c r="O158"/>
      <c r="P158"/>
      <c r="Q158"/>
      <c r="R158"/>
      <c r="S158"/>
      <c r="T158"/>
      <c r="U158"/>
      <c r="V158"/>
      <c r="W158"/>
      <c r="X158"/>
      <c r="Y158"/>
      <c r="Z158"/>
      <c r="AA158"/>
    </row>
    <row r="159" spans="1:27" s="13" customFormat="1" ht="14" customHeight="1" x14ac:dyDescent="0.15">
      <c r="A159" s="752">
        <v>1</v>
      </c>
      <c r="B159" s="755" t="s">
        <v>855</v>
      </c>
      <c r="C159" s="835" t="s">
        <v>917</v>
      </c>
      <c r="D159" s="841">
        <v>3963880.3086501402</v>
      </c>
      <c r="E159" s="767">
        <v>4173786</v>
      </c>
      <c r="F159" s="74"/>
      <c r="G159"/>
      <c r="H159"/>
      <c r="I159"/>
      <c r="J159"/>
      <c r="K159"/>
      <c r="L159"/>
      <c r="M159"/>
      <c r="N159"/>
      <c r="O159"/>
      <c r="P159"/>
      <c r="Q159"/>
      <c r="R159"/>
      <c r="S159"/>
      <c r="T159"/>
      <c r="U159"/>
      <c r="V159"/>
      <c r="W159"/>
      <c r="X159"/>
      <c r="Y159"/>
      <c r="Z159"/>
      <c r="AA159"/>
    </row>
    <row r="160" spans="1:27" ht="17" x14ac:dyDescent="0.15">
      <c r="A160" s="752">
        <v>2</v>
      </c>
      <c r="B160" s="755" t="s">
        <v>942</v>
      </c>
      <c r="C160" s="835" t="s">
        <v>943</v>
      </c>
      <c r="D160" s="841">
        <v>3069676.5696898601</v>
      </c>
      <c r="E160" s="767">
        <v>7687241</v>
      </c>
      <c r="G160" s="356"/>
      <c r="H160" s="356"/>
    </row>
    <row r="161" spans="1:27" s="13" customFormat="1" ht="14" customHeight="1" x14ac:dyDescent="0.15">
      <c r="A161" s="752">
        <v>3</v>
      </c>
      <c r="B161" s="755" t="s">
        <v>856</v>
      </c>
      <c r="C161" s="835" t="s">
        <v>919</v>
      </c>
      <c r="D161" s="841">
        <v>1740671.8381966201</v>
      </c>
      <c r="E161" s="767">
        <v>1601669</v>
      </c>
      <c r="F161" s="74"/>
      <c r="G161"/>
      <c r="H161"/>
      <c r="I161"/>
      <c r="J161"/>
      <c r="K161"/>
      <c r="L161"/>
      <c r="M161"/>
      <c r="N161"/>
      <c r="O161"/>
      <c r="P161"/>
      <c r="Q161"/>
      <c r="R161"/>
      <c r="S161"/>
      <c r="T161"/>
      <c r="U161"/>
      <c r="V161"/>
      <c r="W161"/>
      <c r="X161"/>
      <c r="Y161"/>
      <c r="Z161"/>
      <c r="AA161"/>
    </row>
    <row r="162" spans="1:27" s="13" customFormat="1" ht="14" customHeight="1" x14ac:dyDescent="0.15">
      <c r="A162" s="816">
        <v>4</v>
      </c>
      <c r="B162" s="755" t="s">
        <v>277</v>
      </c>
      <c r="C162" s="835" t="s">
        <v>278</v>
      </c>
      <c r="D162" s="841">
        <v>1378961.1348791199</v>
      </c>
      <c r="E162" s="767">
        <v>14453934</v>
      </c>
      <c r="F162" s="74"/>
      <c r="G162"/>
      <c r="H162"/>
      <c r="I162"/>
      <c r="J162"/>
      <c r="K162"/>
      <c r="L162"/>
      <c r="M162"/>
      <c r="N162"/>
      <c r="O162"/>
      <c r="P162"/>
      <c r="Q162"/>
      <c r="R162"/>
      <c r="S162"/>
      <c r="T162"/>
      <c r="U162"/>
      <c r="V162"/>
      <c r="W162"/>
      <c r="X162"/>
      <c r="Y162"/>
      <c r="Z162"/>
      <c r="AA162"/>
    </row>
    <row r="163" spans="1:27" s="13" customFormat="1" ht="14" customHeight="1" x14ac:dyDescent="0.15">
      <c r="A163" s="816">
        <v>5</v>
      </c>
      <c r="B163" s="755" t="s">
        <v>279</v>
      </c>
      <c r="C163" s="835" t="s">
        <v>469</v>
      </c>
      <c r="D163" s="841">
        <v>1182069.80490347</v>
      </c>
      <c r="E163" s="767">
        <v>12820902</v>
      </c>
      <c r="F163" s="74"/>
      <c r="G163"/>
      <c r="H163"/>
      <c r="I163"/>
      <c r="J163"/>
      <c r="K163"/>
      <c r="L163"/>
      <c r="M163"/>
      <c r="N163"/>
      <c r="O163"/>
      <c r="P163"/>
      <c r="Q163"/>
      <c r="R163"/>
      <c r="S163"/>
      <c r="T163"/>
      <c r="U163"/>
      <c r="V163"/>
      <c r="W163"/>
      <c r="X163"/>
      <c r="Y163"/>
      <c r="Z163"/>
      <c r="AA163"/>
    </row>
    <row r="164" spans="1:27" s="13" customFormat="1" ht="51" x14ac:dyDescent="0.15">
      <c r="A164" s="816">
        <v>6</v>
      </c>
      <c r="B164" s="755" t="s">
        <v>857</v>
      </c>
      <c r="C164" s="835" t="s">
        <v>858</v>
      </c>
      <c r="D164" s="841">
        <v>900438.99603188003</v>
      </c>
      <c r="E164" s="767">
        <v>1324437</v>
      </c>
      <c r="F164" s="74"/>
      <c r="G164"/>
      <c r="H164"/>
      <c r="I164"/>
      <c r="J164"/>
      <c r="K164"/>
      <c r="L164"/>
      <c r="M164"/>
      <c r="N164"/>
      <c r="O164"/>
      <c r="P164"/>
      <c r="Q164"/>
      <c r="R164"/>
      <c r="S164"/>
      <c r="T164"/>
      <c r="U164"/>
      <c r="V164"/>
      <c r="W164"/>
      <c r="X164"/>
      <c r="Y164"/>
      <c r="Z164"/>
      <c r="AA164"/>
    </row>
    <row r="165" spans="1:27" s="13" customFormat="1" ht="17" x14ac:dyDescent="0.15">
      <c r="A165" s="816">
        <v>7</v>
      </c>
      <c r="B165" s="755" t="s">
        <v>281</v>
      </c>
      <c r="C165" s="835" t="s">
        <v>918</v>
      </c>
      <c r="D165" s="841">
        <v>843003.30604165804</v>
      </c>
      <c r="E165" s="767">
        <v>15579962</v>
      </c>
      <c r="F165" s="74"/>
      <c r="G165"/>
      <c r="H165"/>
      <c r="I165"/>
      <c r="J165"/>
      <c r="K165"/>
      <c r="L165"/>
      <c r="M165"/>
      <c r="N165"/>
      <c r="O165"/>
      <c r="P165"/>
      <c r="Q165"/>
      <c r="R165"/>
      <c r="S165"/>
      <c r="T165"/>
      <c r="U165"/>
      <c r="V165"/>
      <c r="W165"/>
      <c r="X165"/>
      <c r="Y165"/>
      <c r="Z165"/>
      <c r="AA165"/>
    </row>
    <row r="166" spans="1:27" s="13" customFormat="1" ht="14" customHeight="1" x14ac:dyDescent="0.15">
      <c r="A166" s="816">
        <v>8</v>
      </c>
      <c r="B166" s="755" t="s">
        <v>285</v>
      </c>
      <c r="C166" s="835" t="s">
        <v>286</v>
      </c>
      <c r="D166" s="841">
        <v>806046.02610314696</v>
      </c>
      <c r="E166" s="767">
        <v>19059368</v>
      </c>
      <c r="F166" s="74"/>
      <c r="G166"/>
      <c r="H166"/>
      <c r="I166"/>
      <c r="J166"/>
      <c r="K166"/>
      <c r="L166"/>
      <c r="M166"/>
      <c r="N166"/>
      <c r="O166"/>
      <c r="P166"/>
      <c r="Q166"/>
      <c r="R166"/>
      <c r="S166"/>
      <c r="T166"/>
      <c r="U166"/>
      <c r="V166"/>
      <c r="W166"/>
      <c r="X166"/>
      <c r="Y166"/>
      <c r="Z166"/>
      <c r="AA166"/>
    </row>
    <row r="167" spans="1:27" s="13" customFormat="1" ht="32" customHeight="1" x14ac:dyDescent="0.15">
      <c r="A167" s="816">
        <v>9</v>
      </c>
      <c r="B167" s="755" t="s">
        <v>944</v>
      </c>
      <c r="C167" s="835" t="s">
        <v>945</v>
      </c>
      <c r="D167" s="841">
        <v>663918.91740144999</v>
      </c>
      <c r="E167" s="767">
        <v>1677771</v>
      </c>
      <c r="F167" s="74"/>
      <c r="G167"/>
      <c r="H167"/>
      <c r="I167"/>
      <c r="J167"/>
      <c r="K167"/>
      <c r="L167"/>
      <c r="M167"/>
      <c r="N167"/>
      <c r="O167"/>
      <c r="P167"/>
      <c r="Q167"/>
      <c r="R167"/>
      <c r="S167"/>
      <c r="T167"/>
      <c r="U167"/>
      <c r="V167"/>
      <c r="W167"/>
      <c r="X167"/>
      <c r="Y167"/>
      <c r="Z167"/>
      <c r="AA167"/>
    </row>
    <row r="168" spans="1:27" s="13" customFormat="1" ht="14" customHeight="1" x14ac:dyDescent="0.15">
      <c r="A168" s="816">
        <v>10</v>
      </c>
      <c r="B168" s="755" t="s">
        <v>291</v>
      </c>
      <c r="C168" s="835" t="s">
        <v>292</v>
      </c>
      <c r="D168" s="841">
        <v>662142.81717801699</v>
      </c>
      <c r="E168" s="767">
        <v>8622463</v>
      </c>
      <c r="F168" s="74"/>
      <c r="G168"/>
      <c r="H168"/>
      <c r="I168"/>
      <c r="J168"/>
      <c r="K168"/>
      <c r="L168"/>
      <c r="M168"/>
      <c r="N168"/>
      <c r="O168"/>
      <c r="P168"/>
      <c r="Q168"/>
      <c r="R168"/>
      <c r="S168"/>
      <c r="T168"/>
      <c r="U168"/>
      <c r="V168"/>
      <c r="W168"/>
      <c r="X168"/>
      <c r="Y168"/>
      <c r="Z168"/>
      <c r="AA168"/>
    </row>
    <row r="169" spans="1:27" s="13" customFormat="1" ht="14" customHeight="1" x14ac:dyDescent="0.15">
      <c r="A169" s="362" t="s">
        <v>482</v>
      </c>
      <c r="B169" s="364"/>
      <c r="C169" s="364"/>
      <c r="D169" s="364"/>
      <c r="E169" s="365"/>
      <c r="F169" s="74"/>
      <c r="G169"/>
      <c r="H169"/>
      <c r="I169"/>
      <c r="J169"/>
      <c r="K169"/>
      <c r="L169"/>
      <c r="M169"/>
      <c r="N169"/>
      <c r="O169"/>
      <c r="P169"/>
      <c r="Q169"/>
      <c r="R169"/>
      <c r="S169"/>
      <c r="T169"/>
      <c r="U169"/>
      <c r="V169"/>
      <c r="W169"/>
      <c r="X169"/>
      <c r="Y169"/>
      <c r="Z169"/>
      <c r="AA169"/>
    </row>
    <row r="170" spans="1:27" s="13" customFormat="1" ht="14" customHeight="1" x14ac:dyDescent="0.15">
      <c r="A170"/>
      <c r="B170"/>
      <c r="C170"/>
      <c r="D170"/>
      <c r="E170" s="74"/>
      <c r="F170" s="74"/>
      <c r="G170"/>
      <c r="H170"/>
      <c r="I170"/>
      <c r="J170"/>
      <c r="K170"/>
      <c r="L170"/>
      <c r="M170"/>
      <c r="N170"/>
      <c r="O170"/>
      <c r="P170"/>
      <c r="Q170"/>
      <c r="R170"/>
      <c r="S170"/>
      <c r="T170"/>
      <c r="U170"/>
      <c r="V170"/>
      <c r="W170"/>
      <c r="X170"/>
      <c r="Y170"/>
      <c r="Z170"/>
      <c r="AA170"/>
    </row>
    <row r="171" spans="1:27" s="13" customFormat="1" ht="14" customHeight="1" x14ac:dyDescent="0.15">
      <c r="A171"/>
      <c r="B171"/>
      <c r="C171"/>
      <c r="D171"/>
      <c r="E171" s="74"/>
      <c r="F171" s="74"/>
      <c r="G171"/>
      <c r="H171"/>
      <c r="I171"/>
      <c r="J171"/>
      <c r="K171"/>
      <c r="L171"/>
      <c r="M171"/>
      <c r="N171"/>
      <c r="O171"/>
      <c r="P171"/>
      <c r="Q171"/>
      <c r="R171"/>
      <c r="S171"/>
      <c r="T171"/>
      <c r="U171"/>
      <c r="V171"/>
      <c r="W171"/>
      <c r="X171"/>
      <c r="Y171"/>
      <c r="Z171"/>
      <c r="AA171"/>
    </row>
    <row r="172" spans="1:27" ht="18" x14ac:dyDescent="0.2">
      <c r="A172" s="984" t="s">
        <v>483</v>
      </c>
      <c r="B172" s="984"/>
      <c r="C172" s="984"/>
      <c r="D172" s="984"/>
      <c r="E172" s="984"/>
      <c r="G172" s="356"/>
      <c r="H172" s="356"/>
    </row>
    <row r="173" spans="1:27" s="13" customFormat="1" ht="14" customHeight="1" x14ac:dyDescent="0.15">
      <c r="A173" s="264" t="s">
        <v>201</v>
      </c>
      <c r="B173" s="47" t="s">
        <v>217</v>
      </c>
      <c r="C173" s="264" t="s">
        <v>276</v>
      </c>
      <c r="D173" s="47" t="s">
        <v>484</v>
      </c>
      <c r="E173" s="218" t="s">
        <v>298</v>
      </c>
      <c r="F173" s="74"/>
      <c r="G173"/>
      <c r="H173"/>
      <c r="I173"/>
      <c r="J173"/>
      <c r="K173"/>
      <c r="L173"/>
      <c r="M173"/>
      <c r="N173"/>
      <c r="O173"/>
      <c r="P173"/>
      <c r="Q173"/>
      <c r="R173"/>
      <c r="S173"/>
      <c r="T173"/>
      <c r="U173"/>
      <c r="V173"/>
      <c r="W173"/>
      <c r="X173"/>
      <c r="Y173"/>
      <c r="Z173"/>
      <c r="AA173"/>
    </row>
    <row r="174" spans="1:27" s="13" customFormat="1" ht="14" customHeight="1" x14ac:dyDescent="0.15">
      <c r="A174" s="264">
        <v>1</v>
      </c>
      <c r="B174" s="366" t="s">
        <v>305</v>
      </c>
      <c r="C174" s="56" t="s">
        <v>485</v>
      </c>
      <c r="D174" s="45">
        <v>6493328</v>
      </c>
      <c r="E174" s="44">
        <v>8376.59</v>
      </c>
      <c r="F174" s="74"/>
      <c r="G174"/>
      <c r="H174"/>
      <c r="I174"/>
      <c r="J174"/>
      <c r="K174"/>
      <c r="L174"/>
      <c r="M174"/>
      <c r="N174"/>
      <c r="O174"/>
      <c r="P174"/>
      <c r="Q174"/>
      <c r="R174"/>
      <c r="S174"/>
      <c r="T174"/>
      <c r="U174"/>
      <c r="V174"/>
      <c r="W174"/>
      <c r="X174"/>
      <c r="Y174"/>
      <c r="Z174"/>
      <c r="AA174"/>
    </row>
    <row r="175" spans="1:27" s="13" customFormat="1" ht="14" customHeight="1" x14ac:dyDescent="0.15">
      <c r="A175" s="264">
        <v>2</v>
      </c>
      <c r="B175" s="366" t="s">
        <v>453</v>
      </c>
      <c r="C175" s="360" t="s">
        <v>454</v>
      </c>
      <c r="D175" s="45">
        <v>5414685</v>
      </c>
      <c r="E175" s="44">
        <v>45578.47</v>
      </c>
      <c r="F175" s="74"/>
      <c r="G175"/>
      <c r="H175"/>
      <c r="I175"/>
      <c r="J175"/>
      <c r="K175"/>
      <c r="L175"/>
      <c r="M175"/>
      <c r="N175"/>
      <c r="O175"/>
      <c r="P175"/>
      <c r="Q175"/>
      <c r="R175"/>
      <c r="S175"/>
      <c r="T175"/>
      <c r="U175"/>
      <c r="V175"/>
      <c r="W175"/>
      <c r="X175"/>
      <c r="Y175"/>
      <c r="Z175"/>
      <c r="AA175"/>
    </row>
    <row r="176" spans="1:27" s="13" customFormat="1" ht="14" customHeight="1" x14ac:dyDescent="0.15">
      <c r="A176" s="264">
        <v>3</v>
      </c>
      <c r="B176" s="366" t="s">
        <v>309</v>
      </c>
      <c r="C176" s="56" t="s">
        <v>486</v>
      </c>
      <c r="D176" s="45">
        <v>4160032</v>
      </c>
      <c r="E176" s="44">
        <v>5077.67</v>
      </c>
      <c r="F176" s="74"/>
      <c r="G176"/>
      <c r="H176"/>
      <c r="I176"/>
      <c r="J176"/>
      <c r="K176"/>
      <c r="L176"/>
      <c r="M176"/>
      <c r="N176"/>
      <c r="O176"/>
      <c r="P176"/>
      <c r="Q176"/>
      <c r="R176"/>
      <c r="S176"/>
      <c r="T176"/>
      <c r="U176"/>
      <c r="V176"/>
      <c r="W176"/>
      <c r="X176"/>
      <c r="Y176"/>
      <c r="Z176"/>
      <c r="AA176"/>
    </row>
    <row r="177" spans="1:27" s="13" customFormat="1" ht="14" customHeight="1" x14ac:dyDescent="0.15">
      <c r="A177" s="265">
        <v>4</v>
      </c>
      <c r="B177" s="366" t="s">
        <v>487</v>
      </c>
      <c r="C177" s="360" t="s">
        <v>488</v>
      </c>
      <c r="D177" s="45">
        <v>4068806</v>
      </c>
      <c r="E177" s="44">
        <v>2045.26</v>
      </c>
      <c r="F177" s="74"/>
      <c r="G177"/>
      <c r="H177"/>
      <c r="I177"/>
      <c r="J177"/>
      <c r="K177"/>
      <c r="L177"/>
      <c r="M177"/>
      <c r="N177"/>
      <c r="O177"/>
      <c r="P177"/>
      <c r="Q177"/>
      <c r="R177"/>
      <c r="S177"/>
      <c r="T177"/>
      <c r="U177"/>
      <c r="V177"/>
      <c r="W177"/>
      <c r="X177"/>
      <c r="Y177"/>
      <c r="Z177"/>
      <c r="AA177"/>
    </row>
    <row r="178" spans="1:27" s="13" customFormat="1" ht="14" customHeight="1" x14ac:dyDescent="0.15">
      <c r="A178" s="265">
        <v>5</v>
      </c>
      <c r="B178" s="366" t="s">
        <v>489</v>
      </c>
      <c r="C178" s="56" t="s">
        <v>490</v>
      </c>
      <c r="D178" s="45">
        <v>3768426</v>
      </c>
      <c r="E178" s="44">
        <v>10253.42</v>
      </c>
      <c r="F178" s="74"/>
      <c r="G178"/>
      <c r="H178"/>
      <c r="I178"/>
      <c r="J178"/>
      <c r="K178"/>
      <c r="L178"/>
      <c r="M178"/>
      <c r="N178"/>
      <c r="O178"/>
      <c r="P178"/>
      <c r="Q178"/>
      <c r="R178"/>
      <c r="S178"/>
      <c r="T178"/>
      <c r="U178"/>
      <c r="V178"/>
      <c r="W178"/>
      <c r="X178"/>
      <c r="Y178"/>
      <c r="Z178"/>
      <c r="AA178"/>
    </row>
    <row r="179" spans="1:27" s="13" customFormat="1" ht="14" customHeight="1" x14ac:dyDescent="0.15">
      <c r="A179" s="265">
        <v>6</v>
      </c>
      <c r="B179" s="367" t="s">
        <v>491</v>
      </c>
      <c r="C179" s="56" t="s">
        <v>492</v>
      </c>
      <c r="D179" s="45">
        <v>3510199</v>
      </c>
      <c r="E179" s="44">
        <v>3126.36</v>
      </c>
      <c r="F179" s="74"/>
      <c r="G179"/>
      <c r="H179"/>
      <c r="I179"/>
      <c r="J179"/>
      <c r="K179"/>
      <c r="L179"/>
      <c r="M179"/>
      <c r="N179"/>
      <c r="O179"/>
      <c r="P179"/>
      <c r="Q179"/>
      <c r="R179"/>
      <c r="S179"/>
      <c r="T179"/>
      <c r="U179"/>
      <c r="V179"/>
      <c r="W179"/>
      <c r="X179"/>
      <c r="Y179"/>
      <c r="Z179"/>
      <c r="AA179"/>
    </row>
    <row r="180" spans="1:27" s="13" customFormat="1" ht="14" customHeight="1" x14ac:dyDescent="0.15">
      <c r="A180" s="265">
        <v>7</v>
      </c>
      <c r="B180" s="366" t="s">
        <v>493</v>
      </c>
      <c r="C180" s="56" t="s">
        <v>494</v>
      </c>
      <c r="D180" s="45">
        <v>3322769</v>
      </c>
      <c r="E180" s="44">
        <v>1528.13</v>
      </c>
      <c r="F180" s="74"/>
      <c r="G180"/>
      <c r="H180"/>
      <c r="I180"/>
      <c r="J180"/>
      <c r="K180"/>
      <c r="L180"/>
      <c r="M180"/>
      <c r="N180"/>
      <c r="O180"/>
      <c r="P180"/>
      <c r="Q180"/>
      <c r="R180"/>
      <c r="S180"/>
      <c r="T180"/>
      <c r="U180"/>
      <c r="V180"/>
      <c r="W180"/>
      <c r="X180"/>
      <c r="Y180"/>
      <c r="Z180"/>
      <c r="AA180"/>
    </row>
    <row r="181" spans="1:27" s="13" customFormat="1" ht="14" customHeight="1" x14ac:dyDescent="0.15">
      <c r="A181" s="265">
        <v>8</v>
      </c>
      <c r="B181" s="366" t="s">
        <v>495</v>
      </c>
      <c r="C181" s="56" t="s">
        <v>496</v>
      </c>
      <c r="D181" s="45">
        <v>2443224</v>
      </c>
      <c r="E181" s="44">
        <v>10120.24</v>
      </c>
      <c r="F181" s="74"/>
      <c r="G181"/>
      <c r="H181"/>
      <c r="I181"/>
      <c r="J181"/>
      <c r="K181"/>
      <c r="L181"/>
      <c r="M181"/>
      <c r="N181"/>
      <c r="O181"/>
      <c r="P181"/>
      <c r="Q181"/>
      <c r="R181"/>
      <c r="S181"/>
      <c r="T181"/>
      <c r="U181"/>
      <c r="V181"/>
      <c r="W181"/>
      <c r="X181"/>
      <c r="Y181"/>
      <c r="Z181"/>
      <c r="AA181"/>
    </row>
    <row r="182" spans="1:27" s="13" customFormat="1" ht="14" customHeight="1" x14ac:dyDescent="0.15">
      <c r="A182" s="265">
        <v>9</v>
      </c>
      <c r="B182" s="366" t="s">
        <v>497</v>
      </c>
      <c r="C182" s="56" t="s">
        <v>498</v>
      </c>
      <c r="D182" s="45">
        <v>1981820</v>
      </c>
      <c r="E182" s="44">
        <v>802.64</v>
      </c>
      <c r="F182" s="74"/>
      <c r="G182"/>
      <c r="H182"/>
      <c r="I182"/>
      <c r="J182"/>
      <c r="K182"/>
      <c r="L182"/>
      <c r="M182"/>
      <c r="N182"/>
      <c r="O182"/>
      <c r="P182"/>
      <c r="Q182"/>
      <c r="R182"/>
      <c r="S182"/>
      <c r="T182"/>
      <c r="U182"/>
      <c r="V182"/>
      <c r="W182"/>
      <c r="X182"/>
      <c r="Y182"/>
      <c r="Z182"/>
      <c r="AA182"/>
    </row>
    <row r="183" spans="1:27" s="13" customFormat="1" ht="14" customHeight="1" x14ac:dyDescent="0.15">
      <c r="A183" s="265">
        <v>10</v>
      </c>
      <c r="B183" s="366" t="s">
        <v>499</v>
      </c>
      <c r="C183" s="360" t="s">
        <v>500</v>
      </c>
      <c r="D183" s="45">
        <v>1897084</v>
      </c>
      <c r="E183" s="44">
        <v>2409.3200000000002</v>
      </c>
      <c r="F183" s="74"/>
      <c r="G183"/>
      <c r="H183"/>
      <c r="I183"/>
      <c r="J183"/>
      <c r="K183"/>
      <c r="L183"/>
      <c r="M183"/>
      <c r="N183"/>
      <c r="O183"/>
      <c r="P183"/>
      <c r="Q183"/>
      <c r="R183"/>
      <c r="S183"/>
      <c r="T183"/>
      <c r="U183"/>
      <c r="V183"/>
      <c r="W183"/>
      <c r="X183"/>
      <c r="Y183"/>
      <c r="Z183"/>
      <c r="AA183"/>
    </row>
    <row r="184" spans="1:27" x14ac:dyDescent="0.15">
      <c r="A184"/>
      <c r="B184"/>
      <c r="C184"/>
      <c r="D184"/>
      <c r="E184" s="74"/>
      <c r="G184" s="356"/>
      <c r="H184" s="356"/>
    </row>
    <row r="185" spans="1:27" ht="16" x14ac:dyDescent="0.2">
      <c r="A185" s="984" t="s">
        <v>501</v>
      </c>
      <c r="B185" s="984"/>
      <c r="C185" s="984"/>
      <c r="D185" s="984"/>
      <c r="E185" s="984"/>
      <c r="G185" s="356"/>
      <c r="H185" s="356"/>
    </row>
    <row r="186" spans="1:27" x14ac:dyDescent="0.15">
      <c r="A186" s="264" t="s">
        <v>201</v>
      </c>
      <c r="B186" s="47" t="s">
        <v>217</v>
      </c>
      <c r="C186" s="264" t="s">
        <v>276</v>
      </c>
      <c r="D186" s="47" t="s">
        <v>484</v>
      </c>
      <c r="E186" s="218" t="s">
        <v>298</v>
      </c>
      <c r="G186" s="356"/>
      <c r="H186" s="356"/>
    </row>
    <row r="187" spans="1:27" x14ac:dyDescent="0.15">
      <c r="A187" s="264">
        <v>1</v>
      </c>
      <c r="B187" s="41" t="s">
        <v>495</v>
      </c>
      <c r="C187" s="56" t="s">
        <v>496</v>
      </c>
      <c r="D187" s="45">
        <v>9410738</v>
      </c>
      <c r="E187" s="44">
        <v>16731.669999999998</v>
      </c>
      <c r="G187" s="356"/>
      <c r="H187" s="356"/>
    </row>
    <row r="188" spans="1:27" x14ac:dyDescent="0.15">
      <c r="A188" s="264">
        <v>2</v>
      </c>
      <c r="B188" s="41" t="s">
        <v>309</v>
      </c>
      <c r="C188" s="56" t="s">
        <v>486</v>
      </c>
      <c r="D188" s="45">
        <v>5320157</v>
      </c>
      <c r="E188" s="44">
        <v>5462.87</v>
      </c>
      <c r="G188" s="356"/>
      <c r="H188" s="356"/>
    </row>
    <row r="189" spans="1:27" x14ac:dyDescent="0.15">
      <c r="A189" s="264">
        <v>3</v>
      </c>
      <c r="B189" s="41" t="s">
        <v>305</v>
      </c>
      <c r="C189" s="56" t="s">
        <v>485</v>
      </c>
      <c r="D189" s="45">
        <v>4710287</v>
      </c>
      <c r="E189" s="44">
        <v>5248</v>
      </c>
      <c r="G189" s="356"/>
      <c r="H189" s="356"/>
    </row>
    <row r="190" spans="1:27" x14ac:dyDescent="0.15">
      <c r="A190" s="265">
        <v>4</v>
      </c>
      <c r="B190" s="41" t="s">
        <v>313</v>
      </c>
      <c r="C190" s="56" t="s">
        <v>314</v>
      </c>
      <c r="D190" s="45">
        <v>3611579</v>
      </c>
      <c r="E190" s="44">
        <v>3584.12</v>
      </c>
      <c r="G190" s="356"/>
      <c r="H190" s="356"/>
    </row>
    <row r="191" spans="1:27" x14ac:dyDescent="0.15">
      <c r="A191" s="265">
        <v>5</v>
      </c>
      <c r="B191" s="41" t="s">
        <v>497</v>
      </c>
      <c r="C191" s="56" t="s">
        <v>498</v>
      </c>
      <c r="D191" s="45">
        <v>3053976</v>
      </c>
      <c r="E191" s="44">
        <v>694.65</v>
      </c>
      <c r="G191" s="356"/>
      <c r="H191" s="356"/>
    </row>
    <row r="192" spans="1:27" x14ac:dyDescent="0.15">
      <c r="A192" s="265">
        <v>6</v>
      </c>
      <c r="B192" s="41" t="s">
        <v>293</v>
      </c>
      <c r="C192" s="56" t="s">
        <v>502</v>
      </c>
      <c r="D192" s="45">
        <v>2901691</v>
      </c>
      <c r="E192" s="44">
        <v>111146.01</v>
      </c>
      <c r="G192" s="356"/>
      <c r="H192" s="356"/>
    </row>
    <row r="193" spans="1:8" x14ac:dyDescent="0.15">
      <c r="A193" s="265">
        <v>7</v>
      </c>
      <c r="B193" s="41" t="s">
        <v>503</v>
      </c>
      <c r="C193" s="56" t="s">
        <v>504</v>
      </c>
      <c r="D193" s="45">
        <v>2775012</v>
      </c>
      <c r="E193" s="44">
        <v>653.29999999999995</v>
      </c>
      <c r="G193" s="356"/>
      <c r="H193" s="356"/>
    </row>
    <row r="194" spans="1:8" x14ac:dyDescent="0.15">
      <c r="A194" s="265">
        <v>8</v>
      </c>
      <c r="B194" s="41" t="s">
        <v>277</v>
      </c>
      <c r="C194" s="56" t="s">
        <v>444</v>
      </c>
      <c r="D194" s="45">
        <v>2771007</v>
      </c>
      <c r="E194" s="44">
        <v>124618.63</v>
      </c>
      <c r="G194" s="356"/>
      <c r="H194" s="356"/>
    </row>
    <row r="195" spans="1:8" x14ac:dyDescent="0.15">
      <c r="A195" s="265">
        <v>9</v>
      </c>
      <c r="B195" s="41" t="s">
        <v>505</v>
      </c>
      <c r="C195" s="56" t="s">
        <v>506</v>
      </c>
      <c r="D195" s="45">
        <v>2496794</v>
      </c>
      <c r="E195" s="44">
        <v>1073.53</v>
      </c>
      <c r="G195" s="356"/>
      <c r="H195" s="356"/>
    </row>
    <row r="196" spans="1:8" x14ac:dyDescent="0.15">
      <c r="A196" s="265">
        <v>10</v>
      </c>
      <c r="B196" s="41" t="s">
        <v>493</v>
      </c>
      <c r="C196" s="29" t="s">
        <v>507</v>
      </c>
      <c r="D196" s="45">
        <v>2485467</v>
      </c>
      <c r="E196" s="44">
        <v>1808.74</v>
      </c>
      <c r="G196" s="356"/>
      <c r="H196" s="356"/>
    </row>
    <row r="197" spans="1:8" x14ac:dyDescent="0.15">
      <c r="A197"/>
      <c r="B197"/>
      <c r="C197"/>
      <c r="D197"/>
      <c r="E197" s="74"/>
      <c r="G197" s="356"/>
      <c r="H197" s="356"/>
    </row>
    <row r="198" spans="1:8" ht="16" x14ac:dyDescent="0.2">
      <c r="A198" s="985" t="s">
        <v>508</v>
      </c>
      <c r="B198" s="986"/>
      <c r="C198" s="986"/>
      <c r="D198" s="986"/>
      <c r="E198" s="987"/>
    </row>
    <row r="199" spans="1:8" x14ac:dyDescent="0.15">
      <c r="A199" s="264" t="s">
        <v>201</v>
      </c>
      <c r="B199" s="47" t="s">
        <v>217</v>
      </c>
      <c r="C199" s="264" t="s">
        <v>466</v>
      </c>
      <c r="D199" s="47" t="s">
        <v>218</v>
      </c>
      <c r="E199" s="218" t="s">
        <v>67</v>
      </c>
    </row>
    <row r="200" spans="1:8" x14ac:dyDescent="0.15">
      <c r="A200" s="264">
        <v>1</v>
      </c>
      <c r="B200" s="41" t="s">
        <v>301</v>
      </c>
      <c r="C200" s="63" t="s">
        <v>302</v>
      </c>
      <c r="D200" s="45">
        <v>8563521</v>
      </c>
      <c r="E200" s="44">
        <v>2467.6549080848695</v>
      </c>
      <c r="H200" s="356"/>
    </row>
    <row r="201" spans="1:8" x14ac:dyDescent="0.15">
      <c r="A201" s="264">
        <v>2</v>
      </c>
      <c r="B201" s="41" t="s">
        <v>313</v>
      </c>
      <c r="C201" s="63" t="s">
        <v>314</v>
      </c>
      <c r="D201" s="45">
        <v>8045425</v>
      </c>
      <c r="E201" s="44">
        <v>8537.7468915195459</v>
      </c>
      <c r="H201" s="356"/>
    </row>
    <row r="202" spans="1:8" x14ac:dyDescent="0.15">
      <c r="A202" s="264">
        <v>3</v>
      </c>
      <c r="B202" s="41" t="s">
        <v>497</v>
      </c>
      <c r="C202" s="63" t="s">
        <v>498</v>
      </c>
      <c r="D202" s="45">
        <v>7218381</v>
      </c>
      <c r="E202" s="44">
        <v>1582.0043485774993</v>
      </c>
      <c r="H202" s="356"/>
    </row>
    <row r="203" spans="1:8" x14ac:dyDescent="0.15">
      <c r="A203" s="264">
        <v>4</v>
      </c>
      <c r="B203" s="41" t="s">
        <v>503</v>
      </c>
      <c r="C203" s="63" t="s">
        <v>504</v>
      </c>
      <c r="D203" s="45">
        <v>6340602</v>
      </c>
      <c r="E203" s="44">
        <v>1415.799168732643</v>
      </c>
      <c r="H203" s="356"/>
    </row>
    <row r="204" spans="1:8" x14ac:dyDescent="0.15">
      <c r="A204" s="264">
        <v>5</v>
      </c>
      <c r="B204" s="41" t="s">
        <v>495</v>
      </c>
      <c r="C204" s="56" t="s">
        <v>496</v>
      </c>
      <c r="D204" s="45">
        <v>6246276</v>
      </c>
      <c r="E204" s="44">
        <v>7757.075707175255</v>
      </c>
      <c r="H204" s="356"/>
    </row>
    <row r="205" spans="1:8" x14ac:dyDescent="0.15">
      <c r="A205" s="264">
        <v>6</v>
      </c>
      <c r="B205" s="41" t="s">
        <v>309</v>
      </c>
      <c r="C205" s="56" t="s">
        <v>310</v>
      </c>
      <c r="D205" s="45">
        <v>6053135</v>
      </c>
      <c r="E205" s="44">
        <v>6706.0223517961504</v>
      </c>
      <c r="H205" s="356"/>
    </row>
    <row r="206" spans="1:8" x14ac:dyDescent="0.15">
      <c r="A206" s="264">
        <v>7</v>
      </c>
      <c r="B206" s="41" t="s">
        <v>509</v>
      </c>
      <c r="C206" s="56" t="s">
        <v>510</v>
      </c>
      <c r="D206" s="45">
        <v>5495849</v>
      </c>
      <c r="E206" s="44">
        <v>2977.9350210409166</v>
      </c>
      <c r="H206" s="356"/>
    </row>
    <row r="207" spans="1:8" x14ac:dyDescent="0.15">
      <c r="A207" s="264">
        <v>8</v>
      </c>
      <c r="B207" s="41" t="s">
        <v>511</v>
      </c>
      <c r="C207" s="56" t="s">
        <v>512</v>
      </c>
      <c r="D207" s="45">
        <v>5467986</v>
      </c>
      <c r="E207" s="44">
        <v>12.806673331260681</v>
      </c>
      <c r="H207" s="356"/>
    </row>
    <row r="208" spans="1:8" x14ac:dyDescent="0.15">
      <c r="A208" s="264">
        <v>9</v>
      </c>
      <c r="B208" s="41" t="s">
        <v>291</v>
      </c>
      <c r="C208" s="29" t="s">
        <v>443</v>
      </c>
      <c r="D208" s="45">
        <v>5151841</v>
      </c>
      <c r="E208" s="44">
        <v>73541.154313241001</v>
      </c>
      <c r="H208" s="356"/>
    </row>
    <row r="209" spans="1:8" x14ac:dyDescent="0.15">
      <c r="A209" s="264">
        <v>10</v>
      </c>
      <c r="B209" s="41" t="s">
        <v>305</v>
      </c>
      <c r="C209" s="63" t="s">
        <v>513</v>
      </c>
      <c r="D209" s="45">
        <v>5025697</v>
      </c>
      <c r="E209" s="44">
        <v>5184.2265083084103</v>
      </c>
      <c r="H209" s="356"/>
    </row>
    <row r="210" spans="1:8" x14ac:dyDescent="0.15">
      <c r="A210" s="356"/>
      <c r="B210" s="356"/>
      <c r="C210" s="356"/>
      <c r="D210" s="356"/>
      <c r="H210" s="356"/>
    </row>
    <row r="211" spans="1:8" ht="16" x14ac:dyDescent="0.2">
      <c r="A211" s="985" t="s">
        <v>514</v>
      </c>
      <c r="B211" s="986"/>
      <c r="C211" s="986"/>
      <c r="D211" s="986"/>
      <c r="E211" s="987"/>
      <c r="H211" s="356"/>
    </row>
    <row r="212" spans="1:8" x14ac:dyDescent="0.15">
      <c r="A212" s="264" t="s">
        <v>201</v>
      </c>
      <c r="B212" s="47" t="s">
        <v>217</v>
      </c>
      <c r="C212" s="264" t="s">
        <v>466</v>
      </c>
      <c r="D212" s="47" t="s">
        <v>218</v>
      </c>
      <c r="E212" s="218" t="s">
        <v>67</v>
      </c>
    </row>
    <row r="213" spans="1:8" x14ac:dyDescent="0.15">
      <c r="A213" s="264">
        <v>1</v>
      </c>
      <c r="B213" s="41" t="s">
        <v>291</v>
      </c>
      <c r="C213" s="63" t="s">
        <v>515</v>
      </c>
      <c r="D213" s="45">
        <v>47126600</v>
      </c>
      <c r="E213" s="44">
        <v>2782.47</v>
      </c>
    </row>
    <row r="214" spans="1:8" x14ac:dyDescent="0.15">
      <c r="A214" s="264">
        <v>2</v>
      </c>
      <c r="B214" s="41" t="s">
        <v>301</v>
      </c>
      <c r="C214" s="63" t="s">
        <v>302</v>
      </c>
      <c r="D214" s="45">
        <v>15365035</v>
      </c>
      <c r="E214" s="44">
        <v>5158.2879999999996</v>
      </c>
    </row>
    <row r="215" spans="1:8" x14ac:dyDescent="0.15">
      <c r="A215" s="264">
        <v>3</v>
      </c>
      <c r="B215" s="41" t="s">
        <v>305</v>
      </c>
      <c r="C215" s="63" t="s">
        <v>306</v>
      </c>
      <c r="D215" s="45">
        <v>12207462</v>
      </c>
      <c r="E215" s="44">
        <v>14338.23</v>
      </c>
    </row>
    <row r="216" spans="1:8" x14ac:dyDescent="0.15">
      <c r="A216" s="264">
        <v>4</v>
      </c>
      <c r="B216" s="63">
        <v>248</v>
      </c>
      <c r="C216" s="63" t="s">
        <v>516</v>
      </c>
      <c r="D216" s="45">
        <v>12004610</v>
      </c>
      <c r="E216" s="44">
        <v>15691.49</v>
      </c>
    </row>
    <row r="217" spans="1:8" x14ac:dyDescent="0.15">
      <c r="A217" s="264">
        <v>5</v>
      </c>
      <c r="B217" s="41" t="s">
        <v>309</v>
      </c>
      <c r="C217" s="56" t="s">
        <v>310</v>
      </c>
      <c r="D217" s="45">
        <v>9906940</v>
      </c>
      <c r="E217" s="44">
        <v>11740.5</v>
      </c>
    </row>
    <row r="218" spans="1:8" x14ac:dyDescent="0.15">
      <c r="A218" s="264">
        <v>6</v>
      </c>
      <c r="B218" s="63">
        <v>250</v>
      </c>
      <c r="C218" s="56" t="s">
        <v>517</v>
      </c>
      <c r="D218" s="45">
        <v>9506179</v>
      </c>
      <c r="E218" s="44">
        <v>9297.75</v>
      </c>
    </row>
    <row r="219" spans="1:8" x14ac:dyDescent="0.15">
      <c r="A219" s="264">
        <v>7</v>
      </c>
      <c r="B219" s="41" t="s">
        <v>293</v>
      </c>
      <c r="C219" s="56" t="s">
        <v>294</v>
      </c>
      <c r="D219" s="45">
        <v>9320890</v>
      </c>
      <c r="E219" s="44">
        <v>141685.42000000001</v>
      </c>
    </row>
    <row r="220" spans="1:8" x14ac:dyDescent="0.15">
      <c r="A220" s="264">
        <v>8</v>
      </c>
      <c r="B220" s="41" t="s">
        <v>313</v>
      </c>
      <c r="C220" s="56" t="s">
        <v>314</v>
      </c>
      <c r="D220" s="45">
        <v>7170225</v>
      </c>
      <c r="E220" s="44">
        <v>8949.83</v>
      </c>
    </row>
    <row r="221" spans="1:8" x14ac:dyDescent="0.15">
      <c r="A221" s="264">
        <v>9</v>
      </c>
      <c r="B221" s="41" t="s">
        <v>509</v>
      </c>
      <c r="C221" s="29" t="s">
        <v>510</v>
      </c>
      <c r="D221" s="45">
        <v>6810203</v>
      </c>
      <c r="E221" s="44">
        <v>4584.3990000000003</v>
      </c>
    </row>
    <row r="222" spans="1:8" ht="15" customHeight="1" x14ac:dyDescent="0.15">
      <c r="A222" s="264">
        <v>10</v>
      </c>
      <c r="B222" s="41" t="s">
        <v>295</v>
      </c>
      <c r="C222" s="63" t="s">
        <v>296</v>
      </c>
      <c r="D222" s="45">
        <v>6432178</v>
      </c>
      <c r="E222" s="44">
        <v>158329.60000000001</v>
      </c>
    </row>
    <row r="223" spans="1:8" x14ac:dyDescent="0.15">
      <c r="A223" s="356"/>
      <c r="B223" s="356"/>
      <c r="C223" s="356"/>
      <c r="D223" s="356"/>
    </row>
    <row r="224" spans="1:8" ht="16" x14ac:dyDescent="0.2">
      <c r="A224" s="985" t="s">
        <v>518</v>
      </c>
      <c r="B224" s="986"/>
      <c r="C224" s="986"/>
      <c r="D224" s="986"/>
      <c r="E224" s="987"/>
    </row>
    <row r="225" spans="1:5" x14ac:dyDescent="0.15">
      <c r="A225" s="264" t="s">
        <v>201</v>
      </c>
      <c r="B225" s="47" t="s">
        <v>217</v>
      </c>
      <c r="C225" s="264" t="s">
        <v>276</v>
      </c>
      <c r="D225" s="47" t="s">
        <v>218</v>
      </c>
      <c r="E225" s="218" t="s">
        <v>298</v>
      </c>
    </row>
    <row r="226" spans="1:5" x14ac:dyDescent="0.15">
      <c r="A226" s="264">
        <v>1</v>
      </c>
      <c r="B226" s="41" t="s">
        <v>511</v>
      </c>
      <c r="C226" s="56" t="s">
        <v>512</v>
      </c>
      <c r="D226" s="45">
        <v>24961658</v>
      </c>
      <c r="E226" s="44">
        <v>106.90853583984375</v>
      </c>
    </row>
    <row r="227" spans="1:5" x14ac:dyDescent="0.15">
      <c r="A227" s="264">
        <v>2</v>
      </c>
      <c r="B227" s="41" t="s">
        <v>301</v>
      </c>
      <c r="C227" s="56" t="s">
        <v>302</v>
      </c>
      <c r="D227" s="45">
        <v>22823601</v>
      </c>
      <c r="E227" s="44">
        <v>9062.9296328125001</v>
      </c>
    </row>
    <row r="228" spans="1:5" x14ac:dyDescent="0.15">
      <c r="A228" s="264">
        <v>3</v>
      </c>
      <c r="B228" s="41" t="s">
        <v>305</v>
      </c>
      <c r="C228" s="56" t="s">
        <v>306</v>
      </c>
      <c r="D228" s="45">
        <v>19239372</v>
      </c>
      <c r="E228" s="44">
        <v>22705.279999999999</v>
      </c>
    </row>
    <row r="229" spans="1:5" x14ac:dyDescent="0.15">
      <c r="A229" s="265">
        <v>4</v>
      </c>
      <c r="B229" s="41" t="s">
        <v>519</v>
      </c>
      <c r="C229" s="56" t="s">
        <v>520</v>
      </c>
      <c r="D229" s="45">
        <v>13794053</v>
      </c>
      <c r="E229" s="44">
        <v>46353.120000000003</v>
      </c>
    </row>
    <row r="230" spans="1:5" x14ac:dyDescent="0.15">
      <c r="A230" s="265">
        <v>5</v>
      </c>
      <c r="B230" s="41" t="s">
        <v>495</v>
      </c>
      <c r="C230" s="56" t="s">
        <v>496</v>
      </c>
      <c r="D230" s="45">
        <v>13136109</v>
      </c>
      <c r="E230" s="44">
        <v>21111.94</v>
      </c>
    </row>
    <row r="231" spans="1:5" x14ac:dyDescent="0.15">
      <c r="A231" s="265">
        <v>6</v>
      </c>
      <c r="B231" s="41" t="s">
        <v>309</v>
      </c>
      <c r="C231" s="56" t="s">
        <v>310</v>
      </c>
      <c r="D231" s="45">
        <v>11539969</v>
      </c>
      <c r="E231" s="44">
        <v>13665.43</v>
      </c>
    </row>
    <row r="232" spans="1:5" x14ac:dyDescent="0.15">
      <c r="A232" s="265">
        <v>7</v>
      </c>
      <c r="B232" s="41" t="s">
        <v>293</v>
      </c>
      <c r="C232" s="56" t="s">
        <v>294</v>
      </c>
      <c r="D232" s="45">
        <v>10548705</v>
      </c>
      <c r="E232" s="44">
        <v>272356.18</v>
      </c>
    </row>
    <row r="233" spans="1:5" x14ac:dyDescent="0.15">
      <c r="A233" s="265">
        <v>8</v>
      </c>
      <c r="B233" s="41" t="s">
        <v>313</v>
      </c>
      <c r="C233" s="56" t="s">
        <v>314</v>
      </c>
      <c r="D233" s="45">
        <v>8812313</v>
      </c>
      <c r="E233" s="44">
        <v>11632.24</v>
      </c>
    </row>
    <row r="234" spans="1:5" x14ac:dyDescent="0.15">
      <c r="A234" s="265">
        <v>9</v>
      </c>
      <c r="B234" s="41" t="s">
        <v>521</v>
      </c>
      <c r="C234" s="56" t="s">
        <v>522</v>
      </c>
      <c r="D234" s="45">
        <v>8470895</v>
      </c>
      <c r="E234" s="44">
        <v>1340.7070565429688</v>
      </c>
    </row>
    <row r="235" spans="1:5" ht="14" x14ac:dyDescent="0.15">
      <c r="A235" s="265">
        <v>10</v>
      </c>
      <c r="B235" s="63">
        <v>248</v>
      </c>
      <c r="C235" s="361" t="s">
        <v>516</v>
      </c>
      <c r="D235" s="45">
        <v>8022077</v>
      </c>
      <c r="E235" s="44">
        <v>18781.63</v>
      </c>
    </row>
    <row r="236" spans="1:5" x14ac:dyDescent="0.15">
      <c r="A236" s="363"/>
      <c r="B236" s="49"/>
      <c r="C236" s="20"/>
      <c r="D236" s="66"/>
      <c r="E236" s="65"/>
    </row>
    <row r="237" spans="1:5" ht="16" x14ac:dyDescent="0.2">
      <c r="A237" s="985" t="s">
        <v>523</v>
      </c>
      <c r="B237" s="986"/>
      <c r="C237" s="986"/>
      <c r="D237" s="986"/>
      <c r="E237" s="987"/>
    </row>
    <row r="238" spans="1:5" x14ac:dyDescent="0.15">
      <c r="A238" s="264" t="s">
        <v>201</v>
      </c>
      <c r="B238" s="47" t="s">
        <v>217</v>
      </c>
      <c r="C238" s="264" t="s">
        <v>276</v>
      </c>
      <c r="D238" s="47" t="s">
        <v>218</v>
      </c>
      <c r="E238" s="218" t="s">
        <v>298</v>
      </c>
    </row>
    <row r="239" spans="1:5" ht="14" x14ac:dyDescent="0.15">
      <c r="A239" s="264">
        <v>1</v>
      </c>
      <c r="B239" s="63" t="s">
        <v>301</v>
      </c>
      <c r="C239" s="361" t="s">
        <v>302</v>
      </c>
      <c r="D239" s="45">
        <v>29844606</v>
      </c>
      <c r="E239" s="44">
        <v>11780.851087988282</v>
      </c>
    </row>
    <row r="240" spans="1:5" x14ac:dyDescent="0.15">
      <c r="A240" s="264">
        <v>2</v>
      </c>
      <c r="B240" s="366" t="s">
        <v>511</v>
      </c>
      <c r="C240" s="368" t="s">
        <v>512</v>
      </c>
      <c r="D240" s="45">
        <v>17669010</v>
      </c>
      <c r="E240" s="44">
        <v>65.004666015625006</v>
      </c>
    </row>
    <row r="241" spans="1:5" x14ac:dyDescent="0.15">
      <c r="A241" s="264">
        <v>3</v>
      </c>
      <c r="B241" s="366" t="s">
        <v>313</v>
      </c>
      <c r="C241" s="366" t="s">
        <v>314</v>
      </c>
      <c r="D241" s="45">
        <v>17276942</v>
      </c>
      <c r="E241" s="44">
        <v>27756.79</v>
      </c>
    </row>
    <row r="242" spans="1:5" x14ac:dyDescent="0.15">
      <c r="A242" s="265">
        <v>4</v>
      </c>
      <c r="B242" s="366" t="s">
        <v>305</v>
      </c>
      <c r="C242" s="369" t="s">
        <v>306</v>
      </c>
      <c r="D242" s="45">
        <v>16172906</v>
      </c>
      <c r="E242" s="44">
        <v>18844.099999999999</v>
      </c>
    </row>
    <row r="243" spans="1:5" x14ac:dyDescent="0.15">
      <c r="A243" s="265">
        <v>5</v>
      </c>
      <c r="B243" s="366" t="s">
        <v>309</v>
      </c>
      <c r="C243" s="369" t="s">
        <v>310</v>
      </c>
      <c r="D243" s="45">
        <v>13195856</v>
      </c>
      <c r="E243" s="44">
        <v>15827.18</v>
      </c>
    </row>
    <row r="244" spans="1:5" x14ac:dyDescent="0.15">
      <c r="A244" s="265">
        <v>6</v>
      </c>
      <c r="B244" s="366" t="s">
        <v>524</v>
      </c>
      <c r="C244" s="366" t="s">
        <v>525</v>
      </c>
      <c r="D244" s="45">
        <v>13095069</v>
      </c>
      <c r="E244" s="44">
        <v>89816.26</v>
      </c>
    </row>
    <row r="245" spans="1:5" x14ac:dyDescent="0.15">
      <c r="A245" s="265">
        <v>7</v>
      </c>
      <c r="B245" s="366" t="s">
        <v>495</v>
      </c>
      <c r="C245" s="366" t="s">
        <v>496</v>
      </c>
      <c r="D245" s="45">
        <v>12975075</v>
      </c>
      <c r="E245" s="44">
        <v>17416.080000000002</v>
      </c>
    </row>
    <row r="246" spans="1:5" x14ac:dyDescent="0.15">
      <c r="A246" s="265">
        <v>8</v>
      </c>
      <c r="B246" s="366" t="s">
        <v>303</v>
      </c>
      <c r="C246" s="366" t="s">
        <v>304</v>
      </c>
      <c r="D246" s="45">
        <v>12242371</v>
      </c>
      <c r="E246" s="44">
        <v>18612.650000000001</v>
      </c>
    </row>
    <row r="247" spans="1:5" x14ac:dyDescent="0.15">
      <c r="A247" s="265">
        <v>9</v>
      </c>
      <c r="B247" s="366" t="s">
        <v>299</v>
      </c>
      <c r="C247" s="366" t="s">
        <v>300</v>
      </c>
      <c r="D247" s="45">
        <v>11973896</v>
      </c>
      <c r="E247" s="44">
        <v>95156.49</v>
      </c>
    </row>
    <row r="248" spans="1:5" x14ac:dyDescent="0.15">
      <c r="A248" s="265">
        <v>10</v>
      </c>
      <c r="B248" s="366" t="s">
        <v>526</v>
      </c>
      <c r="C248" s="366" t="s">
        <v>527</v>
      </c>
      <c r="D248" s="45">
        <v>11513184</v>
      </c>
      <c r="E248" s="44">
        <v>4025.5542292968748</v>
      </c>
    </row>
    <row r="249" spans="1:5" x14ac:dyDescent="0.15">
      <c r="A249" s="363"/>
      <c r="B249" s="356"/>
      <c r="C249" s="356"/>
      <c r="D249" s="356"/>
    </row>
    <row r="250" spans="1:5" ht="16" x14ac:dyDescent="0.2">
      <c r="A250" s="985" t="s">
        <v>528</v>
      </c>
      <c r="B250" s="986"/>
      <c r="C250" s="986"/>
      <c r="D250" s="986"/>
      <c r="E250" s="987"/>
    </row>
    <row r="251" spans="1:5" x14ac:dyDescent="0.15">
      <c r="A251" s="264" t="s">
        <v>201</v>
      </c>
      <c r="B251" s="47" t="s">
        <v>217</v>
      </c>
      <c r="C251" s="264" t="s">
        <v>276</v>
      </c>
      <c r="D251" s="47" t="s">
        <v>218</v>
      </c>
      <c r="E251" s="218" t="s">
        <v>298</v>
      </c>
    </row>
    <row r="252" spans="1:5" x14ac:dyDescent="0.15">
      <c r="A252" s="264">
        <v>1</v>
      </c>
      <c r="B252" s="366" t="s">
        <v>301</v>
      </c>
      <c r="C252" s="366" t="s">
        <v>302</v>
      </c>
      <c r="D252" s="45">
        <v>28919111</v>
      </c>
      <c r="E252" s="44">
        <v>12842.113461230469</v>
      </c>
    </row>
    <row r="253" spans="1:5" x14ac:dyDescent="0.15">
      <c r="A253" s="264">
        <v>2</v>
      </c>
      <c r="B253" s="366" t="s">
        <v>313</v>
      </c>
      <c r="C253" s="366" t="s">
        <v>314</v>
      </c>
      <c r="D253" s="45">
        <v>25323244</v>
      </c>
      <c r="E253" s="44">
        <v>53091.72</v>
      </c>
    </row>
    <row r="254" spans="1:5" x14ac:dyDescent="0.15">
      <c r="A254" s="264">
        <v>3</v>
      </c>
      <c r="B254" s="366" t="s">
        <v>303</v>
      </c>
      <c r="C254" s="366" t="s">
        <v>304</v>
      </c>
      <c r="D254" s="45">
        <v>20555802</v>
      </c>
      <c r="E254" s="44">
        <v>27881.16</v>
      </c>
    </row>
    <row r="255" spans="1:5" x14ac:dyDescent="0.15">
      <c r="A255" s="265">
        <v>4</v>
      </c>
      <c r="B255" s="366" t="s">
        <v>299</v>
      </c>
      <c r="C255" s="366" t="s">
        <v>300</v>
      </c>
      <c r="D255" s="45">
        <v>19053338</v>
      </c>
      <c r="E255" s="44">
        <v>142137.39000000001</v>
      </c>
    </row>
    <row r="256" spans="1:5" x14ac:dyDescent="0.15">
      <c r="A256" s="265">
        <v>5</v>
      </c>
      <c r="B256" s="366" t="s">
        <v>317</v>
      </c>
      <c r="C256" s="366" t="s">
        <v>318</v>
      </c>
      <c r="D256" s="45">
        <v>16873392</v>
      </c>
      <c r="E256" s="44">
        <v>951.32</v>
      </c>
    </row>
    <row r="257" spans="1:5" x14ac:dyDescent="0.15">
      <c r="A257" s="265">
        <v>6</v>
      </c>
      <c r="B257" s="366" t="s">
        <v>495</v>
      </c>
      <c r="C257" s="366" t="s">
        <v>496</v>
      </c>
      <c r="D257" s="45">
        <v>16458995</v>
      </c>
      <c r="E257" s="44">
        <v>31694.880000000001</v>
      </c>
    </row>
    <row r="258" spans="1:5" x14ac:dyDescent="0.15">
      <c r="A258" s="265">
        <v>7</v>
      </c>
      <c r="B258" s="366" t="s">
        <v>305</v>
      </c>
      <c r="C258" s="369" t="s">
        <v>306</v>
      </c>
      <c r="D258" s="45">
        <v>15387273</v>
      </c>
      <c r="E258" s="44">
        <v>17264.45</v>
      </c>
    </row>
    <row r="259" spans="1:5" x14ac:dyDescent="0.15">
      <c r="A259" s="265">
        <v>8</v>
      </c>
      <c r="B259" s="366" t="s">
        <v>529</v>
      </c>
      <c r="C259" s="366" t="s">
        <v>530</v>
      </c>
      <c r="D259" s="45">
        <v>12222989</v>
      </c>
      <c r="E259" s="44">
        <v>29765.81</v>
      </c>
    </row>
    <row r="260" spans="1:5" x14ac:dyDescent="0.15">
      <c r="A260" s="265">
        <v>9</v>
      </c>
      <c r="B260" s="366" t="s">
        <v>315</v>
      </c>
      <c r="C260" s="366" t="s">
        <v>316</v>
      </c>
      <c r="D260" s="45">
        <v>12050596</v>
      </c>
      <c r="E260" s="44">
        <v>431.6720498046875</v>
      </c>
    </row>
    <row r="261" spans="1:5" x14ac:dyDescent="0.15">
      <c r="A261" s="265">
        <v>10</v>
      </c>
      <c r="B261" s="366" t="s">
        <v>309</v>
      </c>
      <c r="C261" s="369" t="s">
        <v>310</v>
      </c>
      <c r="D261" s="45">
        <v>11394147</v>
      </c>
      <c r="E261" s="44">
        <v>13304.16</v>
      </c>
    </row>
    <row r="262" spans="1:5" x14ac:dyDescent="0.15">
      <c r="A262" s="363"/>
      <c r="B262" s="370"/>
      <c r="C262" s="370"/>
      <c r="D262" s="66"/>
      <c r="E262" s="65"/>
    </row>
    <row r="263" spans="1:5" ht="16" x14ac:dyDescent="0.2">
      <c r="A263" s="985" t="s">
        <v>531</v>
      </c>
      <c r="B263" s="986"/>
      <c r="C263" s="986"/>
      <c r="D263" s="986"/>
      <c r="E263" s="987"/>
    </row>
    <row r="264" spans="1:5" x14ac:dyDescent="0.15">
      <c r="A264" s="264" t="s">
        <v>201</v>
      </c>
      <c r="B264" s="47" t="s">
        <v>217</v>
      </c>
      <c r="C264" s="264" t="s">
        <v>276</v>
      </c>
      <c r="D264" s="47" t="s">
        <v>218</v>
      </c>
      <c r="E264" s="218" t="s">
        <v>298</v>
      </c>
    </row>
    <row r="265" spans="1:5" x14ac:dyDescent="0.15">
      <c r="A265" s="264">
        <v>1</v>
      </c>
      <c r="B265" s="366" t="s">
        <v>299</v>
      </c>
      <c r="C265" s="366" t="s">
        <v>300</v>
      </c>
      <c r="D265" s="45">
        <v>51046105</v>
      </c>
      <c r="E265" s="44">
        <v>114732.58</v>
      </c>
    </row>
    <row r="266" spans="1:5" x14ac:dyDescent="0.15">
      <c r="A266" s="264">
        <v>2</v>
      </c>
      <c r="B266" s="366" t="s">
        <v>301</v>
      </c>
      <c r="C266" s="366" t="s">
        <v>302</v>
      </c>
      <c r="D266" s="45">
        <v>39740493</v>
      </c>
      <c r="E266" s="44">
        <v>18259.095474511701</v>
      </c>
    </row>
    <row r="267" spans="1:5" x14ac:dyDescent="0.15">
      <c r="A267" s="264">
        <v>3</v>
      </c>
      <c r="B267" s="366" t="s">
        <v>309</v>
      </c>
      <c r="C267" s="369" t="s">
        <v>310</v>
      </c>
      <c r="D267" s="45">
        <v>34267640</v>
      </c>
      <c r="E267" s="44">
        <v>61498.6</v>
      </c>
    </row>
    <row r="268" spans="1:5" x14ac:dyDescent="0.15">
      <c r="A268" s="265">
        <v>4</v>
      </c>
      <c r="B268" s="366" t="s">
        <v>532</v>
      </c>
      <c r="C268" s="366" t="s">
        <v>533</v>
      </c>
      <c r="D268" s="45">
        <v>24826841</v>
      </c>
      <c r="E268" s="44">
        <v>3656.01</v>
      </c>
    </row>
    <row r="269" spans="1:5" x14ac:dyDescent="0.15">
      <c r="A269" s="265">
        <v>5</v>
      </c>
      <c r="B269" s="366" t="s">
        <v>313</v>
      </c>
      <c r="C269" s="366" t="s">
        <v>314</v>
      </c>
      <c r="D269" s="45">
        <v>24255307</v>
      </c>
      <c r="E269" s="44">
        <v>53109.74</v>
      </c>
    </row>
    <row r="270" spans="1:5" x14ac:dyDescent="0.15">
      <c r="A270" s="265">
        <v>6</v>
      </c>
      <c r="B270" s="366" t="s">
        <v>317</v>
      </c>
      <c r="C270" s="366" t="s">
        <v>318</v>
      </c>
      <c r="D270" s="45">
        <v>21274787</v>
      </c>
      <c r="E270" s="44">
        <v>1063.04</v>
      </c>
    </row>
    <row r="271" spans="1:5" x14ac:dyDescent="0.15">
      <c r="A271" s="265">
        <v>7</v>
      </c>
      <c r="B271" s="366" t="s">
        <v>534</v>
      </c>
      <c r="C271" s="366" t="s">
        <v>535</v>
      </c>
      <c r="D271" s="45">
        <v>21092187</v>
      </c>
      <c r="E271" s="44">
        <v>6932.64</v>
      </c>
    </row>
    <row r="272" spans="1:5" x14ac:dyDescent="0.15">
      <c r="A272" s="265">
        <v>8</v>
      </c>
      <c r="B272" s="366" t="s">
        <v>303</v>
      </c>
      <c r="C272" s="366" t="s">
        <v>304</v>
      </c>
      <c r="D272" s="45">
        <v>20844102</v>
      </c>
      <c r="E272" s="44">
        <v>28965.37</v>
      </c>
    </row>
    <row r="273" spans="1:5" x14ac:dyDescent="0.15">
      <c r="A273" s="265">
        <v>9</v>
      </c>
      <c r="B273" s="366" t="s">
        <v>305</v>
      </c>
      <c r="C273" s="369" t="s">
        <v>306</v>
      </c>
      <c r="D273" s="45">
        <v>20516923</v>
      </c>
      <c r="E273" s="44">
        <v>21358.48</v>
      </c>
    </row>
    <row r="274" spans="1:5" x14ac:dyDescent="0.15">
      <c r="A274" s="265">
        <v>10</v>
      </c>
      <c r="B274" s="366" t="s">
        <v>315</v>
      </c>
      <c r="C274" s="366" t="s">
        <v>316</v>
      </c>
      <c r="D274" s="45">
        <v>13015846</v>
      </c>
      <c r="E274" s="44">
        <v>566.53351474609303</v>
      </c>
    </row>
    <row r="275" spans="1:5" x14ac:dyDescent="0.15">
      <c r="A275" s="356"/>
      <c r="B275" s="356"/>
      <c r="C275" s="356"/>
      <c r="D275" s="356"/>
    </row>
    <row r="276" spans="1:5" ht="16" x14ac:dyDescent="0.2">
      <c r="A276" s="985" t="s">
        <v>536</v>
      </c>
      <c r="B276" s="986"/>
      <c r="C276" s="986"/>
      <c r="D276" s="986"/>
      <c r="E276" s="987"/>
    </row>
    <row r="277" spans="1:5" ht="14" x14ac:dyDescent="0.15">
      <c r="A277" s="264" t="s">
        <v>201</v>
      </c>
      <c r="B277" s="122" t="s">
        <v>217</v>
      </c>
      <c r="C277" s="26" t="s">
        <v>213</v>
      </c>
      <c r="D277" s="122" t="s">
        <v>218</v>
      </c>
      <c r="E277" s="129" t="s">
        <v>214</v>
      </c>
    </row>
    <row r="278" spans="1:5" ht="14" x14ac:dyDescent="0.15">
      <c r="A278" s="26">
        <v>1</v>
      </c>
      <c r="B278" s="19" t="s">
        <v>299</v>
      </c>
      <c r="C278" s="366" t="s">
        <v>300</v>
      </c>
      <c r="D278" s="227">
        <v>156274156</v>
      </c>
      <c r="E278" s="281">
        <v>154615.41673967399</v>
      </c>
    </row>
    <row r="279" spans="1:5" ht="14" x14ac:dyDescent="0.15">
      <c r="A279" s="26">
        <v>2</v>
      </c>
      <c r="B279" s="19" t="s">
        <v>301</v>
      </c>
      <c r="C279" s="22" t="s">
        <v>302</v>
      </c>
      <c r="D279" s="227">
        <v>43841314</v>
      </c>
      <c r="E279" s="281">
        <v>19700.5781418234</v>
      </c>
    </row>
    <row r="280" spans="1:5" ht="14" x14ac:dyDescent="0.15">
      <c r="A280" s="26">
        <v>3</v>
      </c>
      <c r="B280" s="19" t="s">
        <v>307</v>
      </c>
      <c r="C280" s="22" t="s">
        <v>308</v>
      </c>
      <c r="D280" s="227">
        <v>34827539</v>
      </c>
      <c r="E280" s="281">
        <v>58496.911023476132</v>
      </c>
    </row>
    <row r="281" spans="1:5" ht="14" x14ac:dyDescent="0.15">
      <c r="A281" s="269">
        <v>4</v>
      </c>
      <c r="B281" s="19" t="s">
        <v>303</v>
      </c>
      <c r="C281" s="22" t="s">
        <v>304</v>
      </c>
      <c r="D281" s="227">
        <v>34191347</v>
      </c>
      <c r="E281" s="281">
        <v>39174.5310987345</v>
      </c>
    </row>
    <row r="282" spans="1:5" ht="14" x14ac:dyDescent="0.15">
      <c r="A282" s="269">
        <v>5</v>
      </c>
      <c r="B282" s="19" t="s">
        <v>305</v>
      </c>
      <c r="C282" s="22" t="s">
        <v>306</v>
      </c>
      <c r="D282" s="227">
        <v>28465985</v>
      </c>
      <c r="E282" s="281">
        <v>42521.468939030499</v>
      </c>
    </row>
    <row r="283" spans="1:5" ht="14" x14ac:dyDescent="0.15">
      <c r="A283" s="269">
        <v>6</v>
      </c>
      <c r="B283" s="19" t="s">
        <v>311</v>
      </c>
      <c r="C283" s="22" t="s">
        <v>312</v>
      </c>
      <c r="D283" s="227">
        <v>23475021</v>
      </c>
      <c r="E283" s="281">
        <v>35998.955197973082</v>
      </c>
    </row>
    <row r="284" spans="1:5" ht="14" x14ac:dyDescent="0.15">
      <c r="A284" s="269">
        <v>7</v>
      </c>
      <c r="B284" s="19" t="s">
        <v>309</v>
      </c>
      <c r="C284" s="22" t="s">
        <v>310</v>
      </c>
      <c r="D284" s="227">
        <v>21496377</v>
      </c>
      <c r="E284" s="281">
        <v>32553.784273294728</v>
      </c>
    </row>
    <row r="285" spans="1:5" ht="14" x14ac:dyDescent="0.15">
      <c r="A285" s="269">
        <v>8</v>
      </c>
      <c r="B285" s="19" t="s">
        <v>313</v>
      </c>
      <c r="C285" s="22" t="s">
        <v>314</v>
      </c>
      <c r="D285" s="227">
        <v>18120743</v>
      </c>
      <c r="E285" s="281">
        <v>51735.613265655003</v>
      </c>
    </row>
    <row r="286" spans="1:5" ht="14" x14ac:dyDescent="0.15">
      <c r="A286" s="269">
        <v>9</v>
      </c>
      <c r="B286" s="19" t="s">
        <v>315</v>
      </c>
      <c r="C286" s="22" t="s">
        <v>316</v>
      </c>
      <c r="D286" s="227">
        <v>17102848</v>
      </c>
      <c r="E286" s="281">
        <v>700.96587290149103</v>
      </c>
    </row>
    <row r="287" spans="1:5" ht="14" x14ac:dyDescent="0.15">
      <c r="A287" s="269">
        <v>10</v>
      </c>
      <c r="B287" s="19" t="s">
        <v>317</v>
      </c>
      <c r="C287" s="22" t="s">
        <v>318</v>
      </c>
      <c r="D287" s="227">
        <v>16740616</v>
      </c>
      <c r="E287" s="281">
        <v>1710.9792967420001</v>
      </c>
    </row>
    <row r="288" spans="1:5" x14ac:dyDescent="0.15">
      <c r="A288" s="356"/>
      <c r="B288" s="356"/>
      <c r="C288" s="356"/>
      <c r="D288" s="356"/>
    </row>
    <row r="289" spans="1:5" ht="16" x14ac:dyDescent="0.2">
      <c r="A289" s="985" t="s">
        <v>730</v>
      </c>
      <c r="B289" s="986"/>
      <c r="C289" s="986"/>
      <c r="D289" s="986"/>
      <c r="E289" s="987"/>
    </row>
    <row r="290" spans="1:5" ht="14" x14ac:dyDescent="0.15">
      <c r="A290" s="264" t="s">
        <v>201</v>
      </c>
      <c r="B290" s="122" t="s">
        <v>217</v>
      </c>
      <c r="C290" s="26" t="s">
        <v>706</v>
      </c>
      <c r="D290" s="122" t="s">
        <v>218</v>
      </c>
      <c r="E290" s="129" t="s">
        <v>707</v>
      </c>
    </row>
    <row r="291" spans="1:5" ht="14" x14ac:dyDescent="0.15">
      <c r="A291" s="26">
        <v>1</v>
      </c>
      <c r="B291" s="19" t="s">
        <v>299</v>
      </c>
      <c r="C291" s="366" t="s">
        <v>300</v>
      </c>
      <c r="D291" s="227">
        <v>79021668</v>
      </c>
      <c r="E291" s="281">
        <v>138703.784636828</v>
      </c>
    </row>
    <row r="292" spans="1:5" ht="14" x14ac:dyDescent="0.15">
      <c r="A292" s="26">
        <v>2</v>
      </c>
      <c r="B292" s="19" t="s">
        <v>301</v>
      </c>
      <c r="C292" s="22" t="s">
        <v>302</v>
      </c>
      <c r="D292" s="227">
        <v>61698017</v>
      </c>
      <c r="E292" s="281">
        <v>24634.493798705698</v>
      </c>
    </row>
    <row r="293" spans="1:5" ht="14" x14ac:dyDescent="0.15">
      <c r="A293" s="26">
        <v>3</v>
      </c>
      <c r="B293" s="19" t="s">
        <v>303</v>
      </c>
      <c r="C293" s="22" t="s">
        <v>304</v>
      </c>
      <c r="D293" s="227">
        <v>36127605</v>
      </c>
      <c r="E293" s="281">
        <v>43378.644197227397</v>
      </c>
    </row>
    <row r="294" spans="1:5" ht="14" x14ac:dyDescent="0.15">
      <c r="A294" s="269">
        <v>4</v>
      </c>
      <c r="B294" s="19" t="s">
        <v>307</v>
      </c>
      <c r="C294" s="22" t="s">
        <v>308</v>
      </c>
      <c r="D294" s="227">
        <v>29779125</v>
      </c>
      <c r="E294" s="281">
        <v>56304.404286751444</v>
      </c>
    </row>
    <row r="295" spans="1:5" ht="14" x14ac:dyDescent="0.15">
      <c r="A295" s="269">
        <v>5</v>
      </c>
      <c r="B295" s="19" t="s">
        <v>495</v>
      </c>
      <c r="C295" s="22" t="s">
        <v>496</v>
      </c>
      <c r="D295" s="227">
        <v>26431635</v>
      </c>
      <c r="E295" s="281">
        <v>19210.120307651301</v>
      </c>
    </row>
    <row r="296" spans="1:5" ht="14" x14ac:dyDescent="0.15">
      <c r="A296" s="269">
        <v>6</v>
      </c>
      <c r="B296" s="19" t="s">
        <v>313</v>
      </c>
      <c r="C296" s="22" t="s">
        <v>314</v>
      </c>
      <c r="D296" s="227">
        <v>24782980</v>
      </c>
      <c r="E296" s="281">
        <v>44565.891134066449</v>
      </c>
    </row>
    <row r="297" spans="1:5" ht="14" x14ac:dyDescent="0.15">
      <c r="A297" s="269">
        <v>7</v>
      </c>
      <c r="B297" s="19" t="s">
        <v>509</v>
      </c>
      <c r="C297" s="22" t="s">
        <v>510</v>
      </c>
      <c r="D297" s="227">
        <v>24364827</v>
      </c>
      <c r="E297" s="281">
        <v>29416.414307565399</v>
      </c>
    </row>
    <row r="298" spans="1:5" ht="14" x14ac:dyDescent="0.15">
      <c r="A298" s="269">
        <v>8</v>
      </c>
      <c r="B298" s="19" t="s">
        <v>317</v>
      </c>
      <c r="C298" s="22" t="s">
        <v>318</v>
      </c>
      <c r="D298" s="227">
        <v>23317839</v>
      </c>
      <c r="E298" s="281">
        <v>3730.56477037165</v>
      </c>
    </row>
    <row r="299" spans="1:5" ht="28" x14ac:dyDescent="0.15">
      <c r="A299" s="269">
        <v>9</v>
      </c>
      <c r="B299" s="19" t="s">
        <v>723</v>
      </c>
      <c r="C299" s="22" t="s">
        <v>731</v>
      </c>
      <c r="D299" s="227">
        <v>22878252</v>
      </c>
      <c r="E299" s="281">
        <v>176759.91550470699</v>
      </c>
    </row>
    <row r="300" spans="1:5" ht="14" x14ac:dyDescent="0.15">
      <c r="A300" s="269">
        <v>10</v>
      </c>
      <c r="B300" s="19" t="s">
        <v>305</v>
      </c>
      <c r="C300" s="22" t="s">
        <v>724</v>
      </c>
      <c r="D300" s="227">
        <v>22345069</v>
      </c>
      <c r="E300" s="281">
        <v>24607.603147198348</v>
      </c>
    </row>
    <row r="302" spans="1:5" ht="16" x14ac:dyDescent="0.2">
      <c r="A302" s="985" t="s">
        <v>794</v>
      </c>
      <c r="B302" s="986"/>
      <c r="C302" s="986"/>
      <c r="D302" s="986"/>
      <c r="E302" s="987"/>
    </row>
    <row r="303" spans="1:5" ht="14" x14ac:dyDescent="0.15">
      <c r="A303" s="264" t="s">
        <v>201</v>
      </c>
      <c r="B303" s="122" t="s">
        <v>217</v>
      </c>
      <c r="C303" s="26" t="s">
        <v>213</v>
      </c>
      <c r="D303" s="122" t="s">
        <v>218</v>
      </c>
      <c r="E303" s="129" t="s">
        <v>214</v>
      </c>
    </row>
    <row r="304" spans="1:5" ht="14" x14ac:dyDescent="0.15">
      <c r="A304" s="26">
        <v>1</v>
      </c>
      <c r="B304" s="19" t="s">
        <v>789</v>
      </c>
      <c r="C304" s="366" t="s">
        <v>790</v>
      </c>
      <c r="D304" s="227">
        <v>83986418</v>
      </c>
      <c r="E304" s="281">
        <v>19862.4528385661</v>
      </c>
    </row>
    <row r="305" spans="1:5" ht="14" x14ac:dyDescent="0.15">
      <c r="A305" s="26">
        <v>2</v>
      </c>
      <c r="B305" s="19" t="s">
        <v>301</v>
      </c>
      <c r="C305" s="22" t="s">
        <v>302</v>
      </c>
      <c r="D305" s="227">
        <v>61858748</v>
      </c>
      <c r="E305" s="281">
        <v>22130.217754843601</v>
      </c>
    </row>
    <row r="306" spans="1:5" ht="14" x14ac:dyDescent="0.15">
      <c r="A306" s="26">
        <v>3</v>
      </c>
      <c r="B306" s="19" t="s">
        <v>511</v>
      </c>
      <c r="C306" s="22" t="s">
        <v>512</v>
      </c>
      <c r="D306" s="227">
        <v>41730776</v>
      </c>
      <c r="E306" s="281">
        <v>105.39634930063001</v>
      </c>
    </row>
    <row r="307" spans="1:5" ht="14" x14ac:dyDescent="0.15">
      <c r="A307" s="269">
        <v>4</v>
      </c>
      <c r="B307" s="19" t="s">
        <v>303</v>
      </c>
      <c r="C307" s="22" t="s">
        <v>304</v>
      </c>
      <c r="D307" s="227">
        <v>28392879</v>
      </c>
      <c r="E307" s="281">
        <v>39398.268786398599</v>
      </c>
    </row>
    <row r="308" spans="1:5" ht="14" x14ac:dyDescent="0.15">
      <c r="A308" s="269">
        <v>5</v>
      </c>
      <c r="B308" s="19" t="s">
        <v>285</v>
      </c>
      <c r="C308" s="22" t="s">
        <v>286</v>
      </c>
      <c r="D308" s="227">
        <v>26371984</v>
      </c>
      <c r="E308" s="281">
        <v>729258.33458006126</v>
      </c>
    </row>
    <row r="309" spans="1:5" ht="28" x14ac:dyDescent="0.15">
      <c r="A309" s="269">
        <v>6</v>
      </c>
      <c r="B309" s="19" t="s">
        <v>723</v>
      </c>
      <c r="C309" s="22" t="s">
        <v>731</v>
      </c>
      <c r="D309" s="227">
        <v>18624144</v>
      </c>
      <c r="E309" s="281">
        <v>267435.92744638002</v>
      </c>
    </row>
    <row r="310" spans="1:5" ht="14" x14ac:dyDescent="0.15">
      <c r="A310" s="269">
        <v>7</v>
      </c>
      <c r="B310" s="19" t="s">
        <v>307</v>
      </c>
      <c r="C310" s="22" t="s">
        <v>308</v>
      </c>
      <c r="D310" s="227">
        <v>18045832</v>
      </c>
      <c r="E310" s="281">
        <v>36450.548845692458</v>
      </c>
    </row>
    <row r="311" spans="1:5" ht="14" x14ac:dyDescent="0.15">
      <c r="A311" s="269">
        <v>8</v>
      </c>
      <c r="B311" s="19" t="s">
        <v>313</v>
      </c>
      <c r="C311" s="22" t="s">
        <v>314</v>
      </c>
      <c r="D311" s="227">
        <v>17745518</v>
      </c>
      <c r="E311" s="281">
        <v>28686.0179706737</v>
      </c>
    </row>
    <row r="312" spans="1:5" ht="14" x14ac:dyDescent="0.15">
      <c r="A312" s="269">
        <v>9</v>
      </c>
      <c r="B312" s="19" t="s">
        <v>534</v>
      </c>
      <c r="C312" s="22" t="s">
        <v>535</v>
      </c>
      <c r="D312" s="227">
        <v>15524038</v>
      </c>
      <c r="E312" s="281">
        <v>36496.146870997698</v>
      </c>
    </row>
    <row r="313" spans="1:5" ht="14" x14ac:dyDescent="0.15">
      <c r="A313" s="269">
        <v>10</v>
      </c>
      <c r="B313" s="19" t="s">
        <v>509</v>
      </c>
      <c r="C313" s="22" t="s">
        <v>510</v>
      </c>
      <c r="D313" s="227">
        <v>13470667</v>
      </c>
      <c r="E313" s="281">
        <v>18747.948906420701</v>
      </c>
    </row>
    <row r="314" spans="1:5" x14ac:dyDescent="0.15">
      <c r="A314" s="282"/>
      <c r="B314" s="142"/>
      <c r="C314" s="565"/>
      <c r="D314" s="152"/>
      <c r="E314" s="283"/>
    </row>
    <row r="315" spans="1:5" ht="16" x14ac:dyDescent="0.2">
      <c r="A315" s="981" t="s">
        <v>865</v>
      </c>
      <c r="B315" s="982"/>
      <c r="C315" s="982"/>
      <c r="D315" s="982"/>
      <c r="E315" s="983"/>
    </row>
    <row r="316" spans="1:5" ht="14" x14ac:dyDescent="0.15">
      <c r="A316" s="772" t="s">
        <v>201</v>
      </c>
      <c r="B316" s="271" t="s">
        <v>217</v>
      </c>
      <c r="C316" s="271" t="s">
        <v>213</v>
      </c>
      <c r="D316" s="271" t="s">
        <v>218</v>
      </c>
      <c r="E316" s="763" t="s">
        <v>214</v>
      </c>
    </row>
    <row r="317" spans="1:5" ht="14" x14ac:dyDescent="0.15">
      <c r="A317" s="271">
        <v>1</v>
      </c>
      <c r="B317" s="377" t="s">
        <v>301</v>
      </c>
      <c r="C317" s="842" t="s">
        <v>302</v>
      </c>
      <c r="D317" s="764">
        <v>54345193</v>
      </c>
      <c r="E317" s="840">
        <v>26445.9624078208</v>
      </c>
    </row>
    <row r="318" spans="1:5" ht="14" x14ac:dyDescent="0.15">
      <c r="A318" s="271">
        <v>2</v>
      </c>
      <c r="B318" s="377" t="s">
        <v>303</v>
      </c>
      <c r="C318" s="381" t="s">
        <v>304</v>
      </c>
      <c r="D318" s="764">
        <v>42191186</v>
      </c>
      <c r="E318" s="840">
        <v>68622.826720035606</v>
      </c>
    </row>
    <row r="319" spans="1:5" ht="14" x14ac:dyDescent="0.15">
      <c r="A319" s="271">
        <v>3</v>
      </c>
      <c r="B319" s="377" t="s">
        <v>315</v>
      </c>
      <c r="C319" s="381" t="s">
        <v>316</v>
      </c>
      <c r="D319" s="764">
        <v>27055478</v>
      </c>
      <c r="E319" s="840">
        <v>666.2029130226</v>
      </c>
    </row>
    <row r="320" spans="1:5" ht="14" x14ac:dyDescent="0.15">
      <c r="A320" s="268">
        <v>4</v>
      </c>
      <c r="B320" s="377" t="s">
        <v>307</v>
      </c>
      <c r="C320" s="381" t="s">
        <v>308</v>
      </c>
      <c r="D320" s="764">
        <v>25472039</v>
      </c>
      <c r="E320" s="840">
        <v>53581.791571218455</v>
      </c>
    </row>
    <row r="321" spans="1:5" ht="14" x14ac:dyDescent="0.15">
      <c r="A321" s="268">
        <v>5</v>
      </c>
      <c r="B321" s="377" t="s">
        <v>511</v>
      </c>
      <c r="C321" s="381" t="s">
        <v>512</v>
      </c>
      <c r="D321" s="764">
        <v>22008656</v>
      </c>
      <c r="E321" s="840">
        <v>96.788221632130401</v>
      </c>
    </row>
    <row r="322" spans="1:5" ht="14" x14ac:dyDescent="0.15">
      <c r="A322" s="268">
        <v>6</v>
      </c>
      <c r="B322" s="377" t="s">
        <v>789</v>
      </c>
      <c r="C322" s="381" t="s">
        <v>790</v>
      </c>
      <c r="D322" s="764">
        <v>20569036</v>
      </c>
      <c r="E322" s="840">
        <v>2320.1327329343098</v>
      </c>
    </row>
    <row r="323" spans="1:5" ht="14" x14ac:dyDescent="0.15">
      <c r="A323" s="268">
        <v>7</v>
      </c>
      <c r="B323" s="377" t="s">
        <v>305</v>
      </c>
      <c r="C323" s="381" t="s">
        <v>724</v>
      </c>
      <c r="D323" s="764">
        <v>20358366</v>
      </c>
      <c r="E323" s="840">
        <v>48973.8587606484</v>
      </c>
    </row>
    <row r="324" spans="1:5" ht="14" x14ac:dyDescent="0.15">
      <c r="A324" s="268">
        <v>8</v>
      </c>
      <c r="B324" s="377" t="s">
        <v>863</v>
      </c>
      <c r="C324" s="381" t="s">
        <v>864</v>
      </c>
      <c r="D324" s="764">
        <v>19692861</v>
      </c>
      <c r="E324" s="840">
        <v>548.22342562209803</v>
      </c>
    </row>
    <row r="325" spans="1:5" ht="14" x14ac:dyDescent="0.15">
      <c r="A325" s="268">
        <v>9</v>
      </c>
      <c r="B325" s="377" t="s">
        <v>509</v>
      </c>
      <c r="C325" s="381" t="s">
        <v>510</v>
      </c>
      <c r="D325" s="764">
        <v>19652342</v>
      </c>
      <c r="E325" s="840">
        <v>28253.253996175699</v>
      </c>
    </row>
    <row r="326" spans="1:5" ht="14" x14ac:dyDescent="0.15">
      <c r="A326" s="268">
        <v>10</v>
      </c>
      <c r="B326" s="377" t="s">
        <v>534</v>
      </c>
      <c r="C326" s="381" t="s">
        <v>535</v>
      </c>
      <c r="D326" s="764">
        <v>19109256</v>
      </c>
      <c r="E326" s="840">
        <v>60874.971949586579</v>
      </c>
    </row>
    <row r="327" spans="1:5" x14ac:dyDescent="0.15">
      <c r="A327" s="843"/>
      <c r="B327" s="844"/>
      <c r="C327" s="844"/>
      <c r="D327" s="845"/>
      <c r="E327" s="843"/>
    </row>
    <row r="328" spans="1:5" ht="16" x14ac:dyDescent="0.2">
      <c r="A328" s="981" t="s">
        <v>927</v>
      </c>
      <c r="B328" s="982"/>
      <c r="C328" s="982"/>
      <c r="D328" s="982"/>
      <c r="E328" s="983"/>
    </row>
    <row r="329" spans="1:5" ht="14" x14ac:dyDescent="0.15">
      <c r="A329" s="772" t="s">
        <v>201</v>
      </c>
      <c r="B329" s="271" t="s">
        <v>217</v>
      </c>
      <c r="C329" s="271" t="s">
        <v>213</v>
      </c>
      <c r="D329" s="271" t="s">
        <v>218</v>
      </c>
      <c r="E329" s="763" t="s">
        <v>214</v>
      </c>
    </row>
    <row r="330" spans="1:5" ht="14" x14ac:dyDescent="0.15">
      <c r="A330" s="271">
        <v>1</v>
      </c>
      <c r="B330" s="377" t="s">
        <v>921</v>
      </c>
      <c r="C330" s="842" t="s">
        <v>922</v>
      </c>
      <c r="D330" s="764">
        <v>68365198</v>
      </c>
      <c r="E330" s="840">
        <v>135.67266906891001</v>
      </c>
    </row>
    <row r="331" spans="1:5" ht="14" x14ac:dyDescent="0.15">
      <c r="A331" s="271">
        <v>2</v>
      </c>
      <c r="B331" s="377" t="s">
        <v>301</v>
      </c>
      <c r="C331" s="381" t="s">
        <v>302</v>
      </c>
      <c r="D331" s="764">
        <v>63449206</v>
      </c>
      <c r="E331" s="840">
        <v>32824.0876573473</v>
      </c>
    </row>
    <row r="332" spans="1:5" ht="14" x14ac:dyDescent="0.15">
      <c r="A332" s="271">
        <v>3</v>
      </c>
      <c r="B332" s="377" t="s">
        <v>946</v>
      </c>
      <c r="C332" s="381" t="s">
        <v>947</v>
      </c>
      <c r="D332" s="764">
        <v>61769058</v>
      </c>
      <c r="E332" s="840">
        <v>49722.686307153599</v>
      </c>
    </row>
    <row r="333" spans="1:5" ht="14" x14ac:dyDescent="0.15">
      <c r="A333" s="268">
        <v>4</v>
      </c>
      <c r="B333" s="377" t="s">
        <v>303</v>
      </c>
      <c r="C333" s="381" t="s">
        <v>304</v>
      </c>
      <c r="D333" s="764">
        <v>48018476</v>
      </c>
      <c r="E333" s="840">
        <v>101784.04840855001</v>
      </c>
    </row>
    <row r="334" spans="1:5" ht="14" x14ac:dyDescent="0.15">
      <c r="A334" s="268">
        <v>5</v>
      </c>
      <c r="B334" s="377" t="s">
        <v>948</v>
      </c>
      <c r="C334" s="381" t="s">
        <v>949</v>
      </c>
      <c r="D334" s="764">
        <v>42308474</v>
      </c>
      <c r="E334" s="840">
        <v>187711.06755561399</v>
      </c>
    </row>
    <row r="335" spans="1:5" ht="14" x14ac:dyDescent="0.15">
      <c r="A335" s="268">
        <v>6</v>
      </c>
      <c r="B335" s="377" t="s">
        <v>511</v>
      </c>
      <c r="C335" s="381" t="s">
        <v>512</v>
      </c>
      <c r="D335" s="764">
        <v>33127112</v>
      </c>
      <c r="E335" s="840">
        <v>150.95213065761999</v>
      </c>
    </row>
    <row r="336" spans="1:5" ht="14" x14ac:dyDescent="0.15">
      <c r="A336" s="268">
        <v>7</v>
      </c>
      <c r="B336" s="377" t="s">
        <v>950</v>
      </c>
      <c r="C336" s="381" t="s">
        <v>951</v>
      </c>
      <c r="D336" s="764">
        <v>30400777</v>
      </c>
      <c r="E336" s="840">
        <v>95406.427747247799</v>
      </c>
    </row>
    <row r="337" spans="1:5" ht="14" x14ac:dyDescent="0.15">
      <c r="A337" s="268">
        <v>8</v>
      </c>
      <c r="B337" s="377" t="s">
        <v>307</v>
      </c>
      <c r="C337" s="381" t="s">
        <v>308</v>
      </c>
      <c r="D337" s="764">
        <v>28668439</v>
      </c>
      <c r="E337" s="840">
        <v>59475.445085276799</v>
      </c>
    </row>
    <row r="338" spans="1:5" ht="14" x14ac:dyDescent="0.15">
      <c r="A338" s="268">
        <v>9</v>
      </c>
      <c r="B338" s="377" t="s">
        <v>920</v>
      </c>
      <c r="C338" s="381" t="s">
        <v>864</v>
      </c>
      <c r="D338" s="764">
        <v>27126879</v>
      </c>
      <c r="E338" s="840">
        <v>730.91353843547404</v>
      </c>
    </row>
    <row r="339" spans="1:5" ht="14" x14ac:dyDescent="0.15">
      <c r="A339" s="268">
        <v>10</v>
      </c>
      <c r="B339" s="377" t="s">
        <v>305</v>
      </c>
      <c r="C339" s="381" t="s">
        <v>724</v>
      </c>
      <c r="D339" s="764">
        <v>26540800</v>
      </c>
      <c r="E339" s="840">
        <v>62873.408854574802</v>
      </c>
    </row>
    <row r="340" spans="1:5" x14ac:dyDescent="0.15">
      <c r="A340" s="356" t="s">
        <v>537</v>
      </c>
    </row>
  </sheetData>
  <mergeCells count="26">
    <mergeCell ref="A211:E211"/>
    <mergeCell ref="A224:E224"/>
    <mergeCell ref="A118:E118"/>
    <mergeCell ref="A302:E302"/>
    <mergeCell ref="A131:E131"/>
    <mergeCell ref="A237:E237"/>
    <mergeCell ref="A250:E250"/>
    <mergeCell ref="A263:E263"/>
    <mergeCell ref="A289:E289"/>
    <mergeCell ref="A157:E157"/>
    <mergeCell ref="A328:E328"/>
    <mergeCell ref="A315:E315"/>
    <mergeCell ref="A144:E144"/>
    <mergeCell ref="A1:E1"/>
    <mergeCell ref="A14:E14"/>
    <mergeCell ref="A27:E27"/>
    <mergeCell ref="A40:E40"/>
    <mergeCell ref="A53:E53"/>
    <mergeCell ref="A66:E66"/>
    <mergeCell ref="A276:E276"/>
    <mergeCell ref="A79:E79"/>
    <mergeCell ref="A92:E92"/>
    <mergeCell ref="A105:E105"/>
    <mergeCell ref="A172:E172"/>
    <mergeCell ref="A185:E185"/>
    <mergeCell ref="A198:E19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theme="0"/>
  </sheetPr>
  <dimension ref="A1:P56"/>
  <sheetViews>
    <sheetView zoomScaleNormal="100" workbookViewId="0">
      <selection activeCell="N72" sqref="N72"/>
    </sheetView>
  </sheetViews>
  <sheetFormatPr baseColWidth="10" defaultColWidth="11.5" defaultRowHeight="13" x14ac:dyDescent="0.15"/>
  <cols>
    <col min="1" max="1" width="17.33203125" customWidth="1"/>
    <col min="2" max="4" width="13.6640625" customWidth="1"/>
    <col min="5" max="7" width="13.6640625" style="217" customWidth="1"/>
    <col min="8" max="14" width="13.6640625" customWidth="1"/>
  </cols>
  <sheetData>
    <row r="1" spans="1:16" ht="36" customHeight="1" x14ac:dyDescent="0.15">
      <c r="A1" s="900" t="s">
        <v>538</v>
      </c>
      <c r="B1" s="978"/>
      <c r="C1" s="978"/>
      <c r="D1" s="978"/>
      <c r="E1" s="978"/>
      <c r="F1" s="978"/>
      <c r="G1" s="978"/>
      <c r="H1" s="978"/>
      <c r="I1" s="978"/>
      <c r="J1" s="978"/>
      <c r="K1" s="978"/>
      <c r="L1" s="978"/>
      <c r="M1" s="978"/>
      <c r="N1" s="978"/>
      <c r="O1" s="978"/>
      <c r="P1" s="978"/>
    </row>
    <row r="5" spans="1:16" s="217" customFormat="1" x14ac:dyDescent="0.15">
      <c r="A5" s="25" t="s">
        <v>539</v>
      </c>
      <c r="B5"/>
      <c r="C5"/>
      <c r="D5"/>
    </row>
    <row r="6" spans="1:16" x14ac:dyDescent="0.15">
      <c r="A6" s="47" t="s">
        <v>251</v>
      </c>
      <c r="B6" s="47" t="s">
        <v>732</v>
      </c>
      <c r="C6" s="47" t="s">
        <v>733</v>
      </c>
      <c r="D6" s="264" t="s">
        <v>391</v>
      </c>
      <c r="E6" s="264" t="s">
        <v>394</v>
      </c>
      <c r="F6" s="264" t="s">
        <v>397</v>
      </c>
      <c r="G6" s="264" t="s">
        <v>400</v>
      </c>
      <c r="H6" s="264" t="s">
        <v>403</v>
      </c>
      <c r="I6" s="264" t="s">
        <v>406</v>
      </c>
      <c r="J6" s="264" t="s">
        <v>261</v>
      </c>
      <c r="K6" s="436" t="s">
        <v>695</v>
      </c>
      <c r="L6" s="436" t="s">
        <v>793</v>
      </c>
      <c r="M6" s="436" t="s">
        <v>832</v>
      </c>
      <c r="N6" s="436" t="s">
        <v>923</v>
      </c>
    </row>
    <row r="7" spans="1:16" x14ac:dyDescent="0.15">
      <c r="A7" s="41" t="s">
        <v>114</v>
      </c>
      <c r="B7" s="45">
        <v>35960845</v>
      </c>
      <c r="C7" s="45">
        <v>56769710</v>
      </c>
      <c r="D7" s="45">
        <v>120843195</v>
      </c>
      <c r="E7" s="45">
        <v>152842193</v>
      </c>
      <c r="F7" s="45">
        <v>189496476</v>
      </c>
      <c r="G7" s="45">
        <v>259717671</v>
      </c>
      <c r="H7" s="45">
        <v>360372707</v>
      </c>
      <c r="I7" s="45">
        <v>477031976</v>
      </c>
      <c r="J7" s="198">
        <v>680428098.00000012</v>
      </c>
      <c r="K7" s="198">
        <v>744358007</v>
      </c>
      <c r="L7" s="198">
        <v>702137155</v>
      </c>
      <c r="M7" s="198">
        <v>814115145</v>
      </c>
      <c r="N7" s="198">
        <v>985368045</v>
      </c>
    </row>
    <row r="8" spans="1:16" x14ac:dyDescent="0.15">
      <c r="A8" s="41" t="s">
        <v>115</v>
      </c>
      <c r="B8" s="45">
        <v>4047924</v>
      </c>
      <c r="C8" s="45">
        <v>4775660</v>
      </c>
      <c r="D8" s="45">
        <v>8503374</v>
      </c>
      <c r="E8" s="45">
        <v>21765044</v>
      </c>
      <c r="F8" s="45">
        <v>107011477</v>
      </c>
      <c r="G8" s="45">
        <v>35943372</v>
      </c>
      <c r="H8" s="45">
        <v>72702676</v>
      </c>
      <c r="I8" s="45">
        <v>125777971</v>
      </c>
      <c r="J8" s="198">
        <v>127150385.00000001</v>
      </c>
      <c r="K8" s="198">
        <v>158474491</v>
      </c>
      <c r="L8" s="198">
        <v>144763451</v>
      </c>
      <c r="M8" s="198">
        <v>135478418</v>
      </c>
      <c r="N8" s="198">
        <v>158037525</v>
      </c>
    </row>
    <row r="9" spans="1:16" x14ac:dyDescent="0.15">
      <c r="A9" s="41" t="s">
        <v>540</v>
      </c>
      <c r="B9" s="45">
        <v>21807890</v>
      </c>
      <c r="C9" s="45">
        <v>29173637</v>
      </c>
      <c r="D9" s="45">
        <v>44757028</v>
      </c>
      <c r="E9" s="45">
        <v>108980268</v>
      </c>
      <c r="F9" s="45">
        <v>98764041</v>
      </c>
      <c r="G9" s="45">
        <v>103754571</v>
      </c>
      <c r="H9" s="45">
        <v>137982009</v>
      </c>
      <c r="I9" s="45">
        <v>156409930</v>
      </c>
      <c r="J9" s="198">
        <v>157031275</v>
      </c>
      <c r="K9" s="198">
        <v>184770346</v>
      </c>
      <c r="L9" s="198">
        <v>204265215</v>
      </c>
      <c r="M9" s="198">
        <v>214398674</v>
      </c>
      <c r="N9" s="198">
        <v>317180069</v>
      </c>
    </row>
    <row r="10" spans="1:16" x14ac:dyDescent="0.15">
      <c r="A10" s="41" t="s">
        <v>541</v>
      </c>
      <c r="B10" s="45">
        <v>35546541</v>
      </c>
      <c r="C10" s="45">
        <v>29382642</v>
      </c>
      <c r="D10" s="45">
        <v>43295098</v>
      </c>
      <c r="E10" s="45">
        <v>91176918</v>
      </c>
      <c r="F10" s="45">
        <v>34184239</v>
      </c>
      <c r="G10" s="45">
        <v>100139259</v>
      </c>
      <c r="H10" s="45">
        <v>120786612</v>
      </c>
      <c r="I10" s="45">
        <v>114651934</v>
      </c>
      <c r="J10" s="198">
        <v>276579140</v>
      </c>
      <c r="K10" s="198">
        <v>189614241</v>
      </c>
      <c r="L10" s="198">
        <v>142824512</v>
      </c>
      <c r="M10" s="198">
        <v>235635798</v>
      </c>
      <c r="N10" s="198">
        <v>245121094</v>
      </c>
    </row>
    <row r="11" spans="1:16" x14ac:dyDescent="0.15">
      <c r="A11" s="41" t="s">
        <v>542</v>
      </c>
      <c r="B11" s="45">
        <v>430281</v>
      </c>
      <c r="C11" s="45">
        <v>309215</v>
      </c>
      <c r="D11" s="45">
        <v>658128</v>
      </c>
      <c r="E11" s="45">
        <v>995209</v>
      </c>
      <c r="F11" s="45">
        <v>658529</v>
      </c>
      <c r="G11" s="45">
        <v>1413004</v>
      </c>
      <c r="H11" s="45">
        <v>849380</v>
      </c>
      <c r="I11" s="45">
        <v>1661021</v>
      </c>
      <c r="J11" s="198">
        <v>3177806.0000000005</v>
      </c>
      <c r="K11" s="198">
        <v>16309698</v>
      </c>
      <c r="L11" s="198">
        <v>5365161</v>
      </c>
      <c r="M11" s="198">
        <v>7281286</v>
      </c>
      <c r="N11" s="198">
        <v>6911643</v>
      </c>
    </row>
    <row r="12" spans="1:16" x14ac:dyDescent="0.15">
      <c r="A12" s="41" t="s">
        <v>119</v>
      </c>
      <c r="B12" s="45">
        <v>3730370</v>
      </c>
      <c r="C12" s="45">
        <v>6215965</v>
      </c>
      <c r="D12" s="45">
        <v>15838991</v>
      </c>
      <c r="E12" s="45">
        <v>19175655</v>
      </c>
      <c r="F12" s="45">
        <v>21685919</v>
      </c>
      <c r="G12" s="45">
        <v>31009401</v>
      </c>
      <c r="H12" s="45">
        <v>39923913</v>
      </c>
      <c r="I12" s="45">
        <v>48626749</v>
      </c>
      <c r="J12" s="198">
        <v>61986652</v>
      </c>
      <c r="K12" s="198">
        <v>84356796</v>
      </c>
      <c r="L12" s="198">
        <v>70306746</v>
      </c>
      <c r="M12" s="198">
        <v>67286103</v>
      </c>
      <c r="N12" s="198">
        <v>107755561</v>
      </c>
    </row>
    <row r="13" spans="1:16" x14ac:dyDescent="0.15">
      <c r="A13" s="29" t="s">
        <v>240</v>
      </c>
      <c r="B13" s="45">
        <v>26014450</v>
      </c>
      <c r="C13" s="45">
        <v>29034367.000000004</v>
      </c>
      <c r="D13" s="45">
        <v>20768015</v>
      </c>
      <c r="E13" s="45">
        <v>17864446</v>
      </c>
      <c r="F13" s="45">
        <v>29041301</v>
      </c>
      <c r="G13" s="45">
        <v>38305071</v>
      </c>
      <c r="H13" s="45">
        <v>16782843</v>
      </c>
      <c r="I13" s="45">
        <v>34146558</v>
      </c>
      <c r="J13" s="198">
        <v>44510036</v>
      </c>
      <c r="K13" s="198">
        <v>58663923</v>
      </c>
      <c r="L13" s="198">
        <v>824034</v>
      </c>
      <c r="M13" s="198">
        <v>2868632</v>
      </c>
      <c r="N13" s="198">
        <v>1210718</v>
      </c>
    </row>
    <row r="14" spans="1:16" x14ac:dyDescent="0.15">
      <c r="A14" s="521" t="s">
        <v>63</v>
      </c>
      <c r="B14" s="74">
        <f t="shared" ref="B14:H14" si="0">SUM(B7:B13)</f>
        <v>127538301</v>
      </c>
      <c r="C14" s="74">
        <f t="shared" si="0"/>
        <v>155661196</v>
      </c>
      <c r="D14" s="74">
        <f t="shared" si="0"/>
        <v>254663829</v>
      </c>
      <c r="E14" s="74">
        <f t="shared" si="0"/>
        <v>412799733</v>
      </c>
      <c r="F14" s="74">
        <f t="shared" si="0"/>
        <v>480841982</v>
      </c>
      <c r="G14" s="74">
        <f t="shared" si="0"/>
        <v>570282349</v>
      </c>
      <c r="H14" s="74">
        <f t="shared" si="0"/>
        <v>749400140</v>
      </c>
      <c r="I14" s="74">
        <f t="shared" ref="I14:N14" si="1">SUM(I7:I13)</f>
        <v>958306139</v>
      </c>
      <c r="J14" s="260">
        <f t="shared" si="1"/>
        <v>1350863392</v>
      </c>
      <c r="K14" s="260">
        <f t="shared" si="1"/>
        <v>1436547502</v>
      </c>
      <c r="L14" s="260">
        <f t="shared" si="1"/>
        <v>1270486274</v>
      </c>
      <c r="M14" s="260">
        <f t="shared" si="1"/>
        <v>1477064056</v>
      </c>
      <c r="N14" s="260">
        <f t="shared" si="1"/>
        <v>1821584655</v>
      </c>
    </row>
    <row r="15" spans="1:16" x14ac:dyDescent="0.15">
      <c r="A15" s="521" t="s">
        <v>796</v>
      </c>
      <c r="B15" s="66"/>
      <c r="C15" s="49"/>
      <c r="D15" s="66"/>
      <c r="E15" s="339"/>
      <c r="F15" s="339"/>
      <c r="G15" s="339"/>
      <c r="H15" s="339"/>
    </row>
    <row r="16" spans="1:16" x14ac:dyDescent="0.15">
      <c r="B16" s="74"/>
      <c r="D16" s="74"/>
      <c r="H16" s="217"/>
    </row>
    <row r="17" spans="1:14" ht="16" x14ac:dyDescent="0.2">
      <c r="A17" s="773" t="s">
        <v>734</v>
      </c>
      <c r="B17" s="773" t="s">
        <v>732</v>
      </c>
      <c r="C17" s="773" t="s">
        <v>733</v>
      </c>
      <c r="D17" s="773" t="s">
        <v>391</v>
      </c>
      <c r="E17" s="773" t="s">
        <v>394</v>
      </c>
      <c r="F17" s="773" t="s">
        <v>397</v>
      </c>
      <c r="G17" s="773" t="s">
        <v>400</v>
      </c>
      <c r="H17" s="773" t="s">
        <v>403</v>
      </c>
      <c r="I17" s="773" t="s">
        <v>406</v>
      </c>
      <c r="J17" s="773" t="s">
        <v>261</v>
      </c>
      <c r="K17" s="773" t="str">
        <f>K6</f>
        <v>FY2016</v>
      </c>
      <c r="L17" s="773" t="str">
        <f>L6</f>
        <v>FY2017</v>
      </c>
      <c r="M17" s="773" t="str">
        <f>M6</f>
        <v>FY2018</v>
      </c>
      <c r="N17" s="773" t="str">
        <f>N6</f>
        <v>FY2019</v>
      </c>
    </row>
    <row r="18" spans="1:14" ht="16" x14ac:dyDescent="0.2">
      <c r="A18" s="846" t="s">
        <v>114</v>
      </c>
      <c r="B18" s="769">
        <f>B$7</f>
        <v>35960845</v>
      </c>
      <c r="C18" s="769">
        <f>C$7</f>
        <v>56769710</v>
      </c>
      <c r="D18" s="769">
        <f>$D7</f>
        <v>120843195</v>
      </c>
      <c r="E18" s="769">
        <f t="shared" ref="E18:K18" si="2">E7</f>
        <v>152842193</v>
      </c>
      <c r="F18" s="769">
        <f t="shared" si="2"/>
        <v>189496476</v>
      </c>
      <c r="G18" s="769">
        <f t="shared" si="2"/>
        <v>259717671</v>
      </c>
      <c r="H18" s="769">
        <f t="shared" si="2"/>
        <v>360372707</v>
      </c>
      <c r="I18" s="769">
        <f t="shared" si="2"/>
        <v>477031976</v>
      </c>
      <c r="J18" s="769">
        <f t="shared" si="2"/>
        <v>680428098.00000012</v>
      </c>
      <c r="K18" s="769">
        <f t="shared" si="2"/>
        <v>744358007</v>
      </c>
      <c r="L18" s="769">
        <f>L7</f>
        <v>702137155</v>
      </c>
      <c r="M18" s="769">
        <f>M7</f>
        <v>814115145</v>
      </c>
      <c r="N18" s="769">
        <f>N7</f>
        <v>985368045</v>
      </c>
    </row>
    <row r="19" spans="1:14" ht="16" x14ac:dyDescent="0.2">
      <c r="A19" s="846" t="s">
        <v>735</v>
      </c>
      <c r="B19" s="769">
        <f>SUM(B$8:B$12)</f>
        <v>65563006</v>
      </c>
      <c r="C19" s="769">
        <f t="shared" ref="C19:K19" si="3">SUM(C8:C12)</f>
        <v>69857119</v>
      </c>
      <c r="D19" s="769">
        <f t="shared" si="3"/>
        <v>113052619</v>
      </c>
      <c r="E19" s="769">
        <f t="shared" si="3"/>
        <v>242093094</v>
      </c>
      <c r="F19" s="769">
        <f t="shared" si="3"/>
        <v>262304205</v>
      </c>
      <c r="G19" s="769">
        <f t="shared" si="3"/>
        <v>272259607</v>
      </c>
      <c r="H19" s="769">
        <f t="shared" si="3"/>
        <v>372244590</v>
      </c>
      <c r="I19" s="769">
        <f t="shared" si="3"/>
        <v>447127605</v>
      </c>
      <c r="J19" s="769">
        <f t="shared" si="3"/>
        <v>625925258</v>
      </c>
      <c r="K19" s="769">
        <f t="shared" si="3"/>
        <v>633525572</v>
      </c>
      <c r="L19" s="769">
        <f>SUM(L8:L12)</f>
        <v>567525085</v>
      </c>
      <c r="M19" s="769">
        <f>SUM(M8:M12)</f>
        <v>660080279</v>
      </c>
      <c r="N19" s="769">
        <f>SUM(N8:N12)</f>
        <v>835005892</v>
      </c>
    </row>
    <row r="20" spans="1:14" ht="16" x14ac:dyDescent="0.2">
      <c r="A20" s="846" t="s">
        <v>240</v>
      </c>
      <c r="B20" s="769">
        <v>26014450</v>
      </c>
      <c r="C20" s="769">
        <v>29034367.000000004</v>
      </c>
      <c r="D20" s="769">
        <v>20768015</v>
      </c>
      <c r="E20" s="769">
        <v>17864446</v>
      </c>
      <c r="F20" s="769">
        <v>29041301</v>
      </c>
      <c r="G20" s="769">
        <v>38305071</v>
      </c>
      <c r="H20" s="769">
        <v>16782843</v>
      </c>
      <c r="I20" s="769">
        <v>34146558</v>
      </c>
      <c r="J20" s="847">
        <v>44510036</v>
      </c>
      <c r="K20" s="847">
        <f>K13</f>
        <v>58663923</v>
      </c>
      <c r="L20" s="847">
        <f>L13</f>
        <v>824034</v>
      </c>
      <c r="M20" s="847">
        <f>M13</f>
        <v>2868632</v>
      </c>
      <c r="N20" s="847">
        <f>N13</f>
        <v>1210718</v>
      </c>
    </row>
    <row r="21" spans="1:14" x14ac:dyDescent="0.15">
      <c r="E21"/>
      <c r="F21"/>
      <c r="G21"/>
      <c r="I21" s="74"/>
    </row>
    <row r="22" spans="1:14" x14ac:dyDescent="0.15">
      <c r="A22" s="41" t="s">
        <v>543</v>
      </c>
      <c r="B22" s="47" t="s">
        <v>385</v>
      </c>
      <c r="C22" s="47" t="s">
        <v>733</v>
      </c>
      <c r="D22" s="264" t="s">
        <v>391</v>
      </c>
      <c r="E22" s="264" t="s">
        <v>394</v>
      </c>
      <c r="F22" s="264" t="s">
        <v>397</v>
      </c>
      <c r="G22" s="264" t="s">
        <v>400</v>
      </c>
      <c r="H22" s="264" t="s">
        <v>403</v>
      </c>
      <c r="I22" s="264" t="s">
        <v>406</v>
      </c>
      <c r="J22" s="264" t="s">
        <v>261</v>
      </c>
      <c r="K22" s="436" t="str">
        <f>K17</f>
        <v>FY2016</v>
      </c>
      <c r="L22" s="436" t="str">
        <f>L17</f>
        <v>FY2017</v>
      </c>
      <c r="M22" s="436" t="str">
        <f>M17</f>
        <v>FY2018</v>
      </c>
      <c r="N22" s="436" t="str">
        <f>N17</f>
        <v>FY2019</v>
      </c>
    </row>
    <row r="23" spans="1:14" x14ac:dyDescent="0.15">
      <c r="A23" s="41" t="s">
        <v>114</v>
      </c>
      <c r="B23" s="371">
        <v>630.5</v>
      </c>
      <c r="C23" s="371">
        <v>763.25908203125016</v>
      </c>
      <c r="D23" s="371">
        <v>886.57</v>
      </c>
      <c r="E23" s="371">
        <v>1195.22</v>
      </c>
      <c r="F23" s="371">
        <v>1294.5927050781249</v>
      </c>
      <c r="G23" s="372">
        <v>1775.4870273437502</v>
      </c>
      <c r="H23" s="371">
        <v>2836.6972070312499</v>
      </c>
      <c r="I23" s="371">
        <v>4200.9830761718749</v>
      </c>
      <c r="J23" s="371">
        <v>5367.2086138699924</v>
      </c>
      <c r="K23" s="371">
        <v>6006.3277095801423</v>
      </c>
      <c r="L23" s="371">
        <v>8402.1707444398817</v>
      </c>
      <c r="M23" s="371">
        <v>10834.050270752225</v>
      </c>
      <c r="N23" s="371">
        <v>20575.841948059358</v>
      </c>
    </row>
    <row r="24" spans="1:14" x14ac:dyDescent="0.15">
      <c r="A24" s="41" t="s">
        <v>735</v>
      </c>
      <c r="B24" s="371">
        <v>757.3</v>
      </c>
      <c r="C24" s="371">
        <v>1063.0125683593751</v>
      </c>
      <c r="D24" s="371">
        <f>1396.45-(23.4-7.5)</f>
        <v>1380.55</v>
      </c>
      <c r="E24" s="371">
        <v>2097.4899999999998</v>
      </c>
      <c r="F24" s="371">
        <v>2720.0899609375006</v>
      </c>
      <c r="G24" s="372">
        <v>3076.5047451171872</v>
      </c>
      <c r="H24" s="371">
        <v>4220.2481835937497</v>
      </c>
      <c r="I24" s="371">
        <v>4942.3835058593759</v>
      </c>
      <c r="J24" s="371">
        <v>5169.4109953024918</v>
      </c>
      <c r="K24" s="371">
        <v>7288.2044517720969</v>
      </c>
      <c r="L24" s="371">
        <v>10095.33559349347</v>
      </c>
      <c r="M24" s="371">
        <v>12621.020823261959</v>
      </c>
      <c r="N24" s="371">
        <v>16089.793061915127</v>
      </c>
    </row>
    <row r="25" spans="1:14" x14ac:dyDescent="0.15">
      <c r="A25" s="50" t="s">
        <v>240</v>
      </c>
      <c r="B25" s="429">
        <v>156.73087562561045</v>
      </c>
      <c r="C25" s="429">
        <v>139.63734375000001</v>
      </c>
      <c r="D25" s="429">
        <v>162.09251074218747</v>
      </c>
      <c r="E25" s="430">
        <v>335.58049804687499</v>
      </c>
      <c r="F25" s="430">
        <v>715.02095703124996</v>
      </c>
      <c r="G25" s="430">
        <v>555.32116992187503</v>
      </c>
      <c r="H25" s="429">
        <v>116.788388671875</v>
      </c>
      <c r="I25" s="429">
        <v>137.30723632812501</v>
      </c>
      <c r="J25" s="429">
        <v>410.30184036109381</v>
      </c>
      <c r="K25" s="429">
        <v>592.28979210035232</v>
      </c>
      <c r="L25" s="429">
        <v>10.652811782890218</v>
      </c>
      <c r="M25" s="429">
        <v>46.809912131616919</v>
      </c>
      <c r="N25" s="429">
        <v>11.042999999999999</v>
      </c>
    </row>
    <row r="26" spans="1:14" x14ac:dyDescent="0.15">
      <c r="A26" s="428"/>
    </row>
    <row r="27" spans="1:14" x14ac:dyDescent="0.15">
      <c r="A27" s="466" t="s">
        <v>544</v>
      </c>
      <c r="C27" s="373"/>
      <c r="J27" s="374"/>
    </row>
    <row r="28" spans="1:14" ht="15" customHeight="1" x14ac:dyDescent="0.15">
      <c r="A28" s="374"/>
      <c r="C28" s="373"/>
      <c r="J28" s="374"/>
    </row>
    <row r="29" spans="1:14" ht="16" x14ac:dyDescent="0.2">
      <c r="A29" s="905" t="s">
        <v>545</v>
      </c>
      <c r="B29" s="960"/>
      <c r="C29" s="960"/>
      <c r="D29" s="960"/>
      <c r="E29" s="960"/>
      <c r="F29" s="960"/>
      <c r="G29" s="960"/>
      <c r="H29" s="960"/>
      <c r="I29" s="960"/>
      <c r="J29" s="375"/>
    </row>
    <row r="30" spans="1:14" ht="12" customHeight="1" x14ac:dyDescent="0.15">
      <c r="A30" s="960"/>
      <c r="B30" s="960"/>
      <c r="C30" s="960"/>
      <c r="D30" s="960"/>
      <c r="E30" s="960"/>
      <c r="F30" s="960"/>
      <c r="G30" s="960"/>
      <c r="H30" s="960"/>
      <c r="I30" s="960"/>
    </row>
    <row r="31" spans="1:14" hidden="1" x14ac:dyDescent="0.15">
      <c r="A31" s="960"/>
      <c r="B31" s="960"/>
      <c r="C31" s="960"/>
      <c r="D31" s="960"/>
      <c r="E31" s="960"/>
      <c r="F31" s="960"/>
      <c r="G31" s="960"/>
      <c r="H31" s="960"/>
      <c r="I31" s="960"/>
    </row>
    <row r="32" spans="1:14" hidden="1" x14ac:dyDescent="0.15">
      <c r="A32" s="960"/>
      <c r="B32" s="960"/>
      <c r="C32" s="960"/>
      <c r="D32" s="960"/>
      <c r="E32" s="960"/>
      <c r="F32" s="960"/>
      <c r="G32" s="960"/>
      <c r="H32" s="960"/>
      <c r="I32" s="960"/>
    </row>
    <row r="33" spans="1:9" ht="23.25" hidden="1" customHeight="1" x14ac:dyDescent="0.15">
      <c r="A33" s="960"/>
      <c r="B33" s="960"/>
      <c r="C33" s="960"/>
      <c r="D33" s="960"/>
      <c r="E33" s="960"/>
      <c r="F33" s="960"/>
      <c r="G33" s="960"/>
      <c r="H33" s="960"/>
      <c r="I33" s="960"/>
    </row>
    <row r="34" spans="1:9" x14ac:dyDescent="0.15">
      <c r="A34" s="960"/>
      <c r="B34" s="960"/>
      <c r="C34" s="960"/>
      <c r="D34" s="960"/>
      <c r="E34" s="960"/>
      <c r="F34" s="960"/>
      <c r="G34" s="960"/>
      <c r="H34" s="960"/>
      <c r="I34" s="960"/>
    </row>
    <row r="46" spans="1:9" x14ac:dyDescent="0.15">
      <c r="E46"/>
      <c r="F46"/>
      <c r="G46"/>
    </row>
    <row r="47" spans="1:9" x14ac:dyDescent="0.15">
      <c r="E47"/>
      <c r="F47"/>
      <c r="G47"/>
    </row>
    <row r="48" spans="1:9" x14ac:dyDescent="0.15">
      <c r="E48"/>
      <c r="F48"/>
      <c r="G48"/>
    </row>
    <row r="49" spans="5:7" x14ac:dyDescent="0.15">
      <c r="E49"/>
      <c r="F49"/>
      <c r="G49"/>
    </row>
    <row r="50" spans="5:7" x14ac:dyDescent="0.15">
      <c r="E50"/>
      <c r="F50"/>
      <c r="G50"/>
    </row>
    <row r="51" spans="5:7" x14ac:dyDescent="0.15">
      <c r="E51"/>
      <c r="F51"/>
      <c r="G51"/>
    </row>
    <row r="52" spans="5:7" x14ac:dyDescent="0.15">
      <c r="E52"/>
      <c r="F52"/>
      <c r="G52"/>
    </row>
    <row r="53" spans="5:7" x14ac:dyDescent="0.15">
      <c r="E53"/>
      <c r="F53"/>
      <c r="G53"/>
    </row>
    <row r="54" spans="5:7" x14ac:dyDescent="0.15">
      <c r="E54"/>
      <c r="F54"/>
      <c r="G54"/>
    </row>
    <row r="55" spans="5:7" x14ac:dyDescent="0.15">
      <c r="E55"/>
      <c r="F55"/>
      <c r="G55"/>
    </row>
    <row r="56" spans="5:7" x14ac:dyDescent="0.15">
      <c r="E56"/>
      <c r="F56"/>
      <c r="G56"/>
    </row>
  </sheetData>
  <mergeCells count="2">
    <mergeCell ref="A1:P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theme="0"/>
  </sheetPr>
  <dimension ref="A1:K17"/>
  <sheetViews>
    <sheetView zoomScaleNormal="100" workbookViewId="0">
      <selection activeCell="N72" sqref="N72"/>
    </sheetView>
  </sheetViews>
  <sheetFormatPr baseColWidth="10" defaultColWidth="11.5" defaultRowHeight="13" x14ac:dyDescent="0.15"/>
  <cols>
    <col min="1" max="6" width="12.6640625" customWidth="1"/>
  </cols>
  <sheetData>
    <row r="1" spans="1:11" ht="24.75" customHeight="1" x14ac:dyDescent="0.15">
      <c r="A1" s="900" t="s">
        <v>546</v>
      </c>
      <c r="B1" s="978"/>
      <c r="C1" s="978"/>
      <c r="D1" s="978"/>
      <c r="E1" s="978"/>
      <c r="F1" s="978"/>
      <c r="G1" s="978"/>
      <c r="H1" s="978"/>
      <c r="I1" s="978"/>
      <c r="J1" s="978"/>
      <c r="K1" s="10"/>
    </row>
    <row r="4" spans="1:11" s="219" customFormat="1" ht="14" x14ac:dyDescent="0.15">
      <c r="A4" s="122" t="s">
        <v>736</v>
      </c>
      <c r="B4" s="68" t="s">
        <v>547</v>
      </c>
      <c r="C4" s="68" t="s">
        <v>548</v>
      </c>
      <c r="D4" s="68" t="s">
        <v>549</v>
      </c>
      <c r="E4" s="26" t="s">
        <v>550</v>
      </c>
      <c r="F4" s="68" t="s">
        <v>551</v>
      </c>
    </row>
    <row r="5" spans="1:11" x14ac:dyDescent="0.15">
      <c r="A5" s="47" t="s">
        <v>338</v>
      </c>
      <c r="B5" s="41">
        <v>72</v>
      </c>
      <c r="C5" s="41">
        <v>136</v>
      </c>
      <c r="D5" s="41">
        <v>51</v>
      </c>
      <c r="E5" s="41">
        <v>24</v>
      </c>
      <c r="F5" s="45">
        <v>179703</v>
      </c>
    </row>
    <row r="6" spans="1:11" x14ac:dyDescent="0.15">
      <c r="A6" s="47" t="s">
        <v>339</v>
      </c>
      <c r="B6" s="41">
        <v>168</v>
      </c>
      <c r="C6" s="41">
        <v>283</v>
      </c>
      <c r="D6" s="41">
        <v>41</v>
      </c>
      <c r="E6" s="41">
        <v>144</v>
      </c>
      <c r="F6" s="45">
        <v>147847</v>
      </c>
    </row>
    <row r="7" spans="1:11" x14ac:dyDescent="0.15">
      <c r="A7" s="264" t="s">
        <v>340</v>
      </c>
      <c r="B7" s="41">
        <v>167</v>
      </c>
      <c r="C7" s="41">
        <v>329</v>
      </c>
      <c r="D7" s="41">
        <v>27</v>
      </c>
      <c r="E7" s="41">
        <v>161</v>
      </c>
      <c r="F7" s="45">
        <v>280987</v>
      </c>
    </row>
    <row r="8" spans="1:11" x14ac:dyDescent="0.15">
      <c r="A8" s="264" t="s">
        <v>341</v>
      </c>
      <c r="B8" s="41">
        <v>124</v>
      </c>
      <c r="C8" s="41">
        <v>250</v>
      </c>
      <c r="D8" s="41">
        <v>18</v>
      </c>
      <c r="E8" s="41">
        <v>340</v>
      </c>
      <c r="F8" s="45">
        <v>481872</v>
      </c>
    </row>
    <row r="9" spans="1:11" x14ac:dyDescent="0.15">
      <c r="A9" s="47" t="s">
        <v>342</v>
      </c>
      <c r="B9" s="45">
        <v>64</v>
      </c>
      <c r="C9" s="45">
        <v>210</v>
      </c>
      <c r="D9" s="45">
        <v>26</v>
      </c>
      <c r="E9" s="45">
        <v>303</v>
      </c>
      <c r="F9" s="45">
        <v>407039</v>
      </c>
    </row>
    <row r="10" spans="1:11" x14ac:dyDescent="0.15">
      <c r="A10" s="47" t="s">
        <v>343</v>
      </c>
      <c r="B10" s="45">
        <v>107</v>
      </c>
      <c r="C10" s="45">
        <v>163</v>
      </c>
      <c r="D10" s="45">
        <v>12</v>
      </c>
      <c r="E10" s="45">
        <v>304</v>
      </c>
      <c r="F10" s="45">
        <v>460597</v>
      </c>
    </row>
    <row r="11" spans="1:11" x14ac:dyDescent="0.15">
      <c r="A11" s="264" t="s">
        <v>344</v>
      </c>
      <c r="B11" s="45">
        <v>139</v>
      </c>
      <c r="C11" s="45">
        <v>136</v>
      </c>
      <c r="D11" s="45">
        <v>78</v>
      </c>
      <c r="E11" s="45">
        <v>509</v>
      </c>
      <c r="F11" s="45">
        <v>728724</v>
      </c>
    </row>
    <row r="12" spans="1:11" x14ac:dyDescent="0.15">
      <c r="A12" s="264" t="s">
        <v>345</v>
      </c>
      <c r="B12" s="45">
        <v>93</v>
      </c>
      <c r="C12" s="45">
        <v>304</v>
      </c>
      <c r="D12" s="45">
        <v>159</v>
      </c>
      <c r="E12" s="45">
        <v>296</v>
      </c>
      <c r="F12" s="45">
        <v>999738</v>
      </c>
    </row>
    <row r="13" spans="1:11" x14ac:dyDescent="0.15">
      <c r="A13" s="264" t="s">
        <v>256</v>
      </c>
      <c r="B13" s="45">
        <v>94</v>
      </c>
      <c r="C13" s="45">
        <v>344</v>
      </c>
      <c r="D13" s="45">
        <v>126</v>
      </c>
      <c r="E13" s="45">
        <v>1850</v>
      </c>
      <c r="F13" s="45">
        <v>1346891</v>
      </c>
    </row>
    <row r="14" spans="1:11" x14ac:dyDescent="0.15">
      <c r="A14" s="436" t="s">
        <v>694</v>
      </c>
      <c r="B14" s="45">
        <v>32</v>
      </c>
      <c r="C14" s="45">
        <v>318</v>
      </c>
      <c r="D14" s="45">
        <v>55</v>
      </c>
      <c r="E14" s="45">
        <v>313</v>
      </c>
      <c r="F14" s="45">
        <v>1730430</v>
      </c>
    </row>
    <row r="15" spans="1:11" x14ac:dyDescent="0.15">
      <c r="A15" s="436" t="s">
        <v>780</v>
      </c>
      <c r="B15" s="45">
        <v>46</v>
      </c>
      <c r="C15" s="45">
        <v>239</v>
      </c>
      <c r="D15" s="45">
        <v>42</v>
      </c>
      <c r="E15" s="45">
        <v>257</v>
      </c>
      <c r="F15" s="45">
        <v>1237197</v>
      </c>
    </row>
    <row r="16" spans="1:11" x14ac:dyDescent="0.15">
      <c r="A16" s="436" t="s">
        <v>831</v>
      </c>
      <c r="B16" s="45">
        <v>34</v>
      </c>
      <c r="C16" s="45">
        <v>177</v>
      </c>
      <c r="D16" s="45">
        <v>47</v>
      </c>
      <c r="E16" s="45">
        <v>245</v>
      </c>
      <c r="F16" s="45">
        <v>2130318</v>
      </c>
    </row>
    <row r="17" spans="1:6" x14ac:dyDescent="0.15">
      <c r="A17" s="436" t="s">
        <v>897</v>
      </c>
      <c r="B17" s="45">
        <v>35</v>
      </c>
      <c r="C17" s="45">
        <v>175</v>
      </c>
      <c r="D17" s="45">
        <v>45</v>
      </c>
      <c r="E17" s="45">
        <v>304</v>
      </c>
      <c r="F17" s="45">
        <v>1240435</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K13"/>
  <sheetViews>
    <sheetView showGridLines="0" zoomScaleNormal="100" workbookViewId="0">
      <selection activeCell="K64" sqref="K64"/>
    </sheetView>
  </sheetViews>
  <sheetFormatPr baseColWidth="10" defaultColWidth="8.83203125" defaultRowHeight="13" x14ac:dyDescent="0.15"/>
  <cols>
    <col min="1" max="1" width="53.5" style="10" customWidth="1"/>
    <col min="2" max="2" width="60.6640625" style="10" customWidth="1"/>
    <col min="3" max="16384" width="8.83203125" style="10"/>
  </cols>
  <sheetData>
    <row r="1" spans="1:11" ht="108" customHeight="1" x14ac:dyDescent="0.15">
      <c r="A1" s="849" t="s">
        <v>1</v>
      </c>
      <c r="B1" s="850"/>
    </row>
    <row r="2" spans="1:11" ht="51" customHeight="1" x14ac:dyDescent="0.15">
      <c r="A2" s="851" t="s">
        <v>985</v>
      </c>
      <c r="B2" s="852"/>
    </row>
    <row r="3" spans="1:11" ht="16" customHeight="1" x14ac:dyDescent="0.15">
      <c r="A3" s="853"/>
      <c r="B3" s="853"/>
    </row>
    <row r="4" spans="1:11" ht="64" customHeight="1" x14ac:dyDescent="0.15">
      <c r="A4" s="851" t="s">
        <v>2</v>
      </c>
      <c r="B4" s="851"/>
    </row>
    <row r="5" spans="1:11" ht="15" customHeight="1" x14ac:dyDescent="0.15">
      <c r="A5" s="853"/>
      <c r="B5" s="853"/>
    </row>
    <row r="6" spans="1:11" ht="67.5" customHeight="1" x14ac:dyDescent="0.15">
      <c r="A6" s="851" t="s">
        <v>3</v>
      </c>
      <c r="B6" s="851"/>
    </row>
    <row r="7" spans="1:11" ht="15" customHeight="1" x14ac:dyDescent="0.15">
      <c r="A7" s="527"/>
      <c r="B7" s="527"/>
    </row>
    <row r="8" spans="1:11" ht="266" customHeight="1" x14ac:dyDescent="0.15">
      <c r="A8" s="854" t="s">
        <v>1034</v>
      </c>
      <c r="B8" s="854"/>
    </row>
    <row r="9" spans="1:11" ht="23" customHeight="1" x14ac:dyDescent="0.15">
      <c r="A9"/>
      <c r="B9"/>
    </row>
    <row r="10" spans="1:11" ht="51" customHeight="1" x14ac:dyDescent="0.15">
      <c r="A10" s="856" t="s">
        <v>1068</v>
      </c>
      <c r="B10" s="856"/>
      <c r="C10" s="267"/>
      <c r="D10" s="267"/>
      <c r="E10" s="267"/>
      <c r="F10" s="267"/>
      <c r="G10" s="267"/>
      <c r="H10" s="267"/>
      <c r="I10" s="267"/>
      <c r="J10" s="267"/>
      <c r="K10" s="267"/>
    </row>
    <row r="11" spans="1:11" ht="10.5" customHeight="1" x14ac:dyDescent="0.15">
      <c r="A11" s="497"/>
      <c r="B11" s="497"/>
      <c r="C11" s="267"/>
      <c r="D11" s="267"/>
      <c r="E11" s="267"/>
      <c r="F11" s="267"/>
      <c r="G11" s="267"/>
      <c r="H11" s="267"/>
      <c r="I11" s="267"/>
      <c r="J11" s="267"/>
      <c r="K11" s="267"/>
    </row>
    <row r="12" spans="1:11" ht="16" x14ac:dyDescent="0.15">
      <c r="A12" s="851" t="s">
        <v>4</v>
      </c>
      <c r="B12" s="851"/>
    </row>
    <row r="13" spans="1:11" x14ac:dyDescent="0.15">
      <c r="A13" s="855"/>
      <c r="B13" s="855"/>
    </row>
  </sheetData>
  <mergeCells count="10">
    <mergeCell ref="A8:B8"/>
    <mergeCell ref="A12:B12"/>
    <mergeCell ref="A13:B13"/>
    <mergeCell ref="A10:B10"/>
    <mergeCell ref="A6:B6"/>
    <mergeCell ref="A1:B1"/>
    <mergeCell ref="A2:B2"/>
    <mergeCell ref="A3:B3"/>
    <mergeCell ref="A4:B4"/>
    <mergeCell ref="A5:B5"/>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theme="0"/>
  </sheetPr>
  <dimension ref="A1:DE411"/>
  <sheetViews>
    <sheetView zoomScale="90" zoomScaleNormal="90" zoomScalePageLayoutView="96" workbookViewId="0">
      <selection activeCell="N72" sqref="N72"/>
    </sheetView>
  </sheetViews>
  <sheetFormatPr baseColWidth="10" defaultColWidth="8.83203125" defaultRowHeight="13" x14ac:dyDescent="0.15"/>
  <cols>
    <col min="1" max="1" width="36" style="165" customWidth="1"/>
    <col min="2" max="2" width="23.5" style="590" bestFit="1" customWidth="1"/>
    <col min="3" max="3" width="14.6640625" style="590" customWidth="1"/>
    <col min="4" max="4" width="13.5" style="590" bestFit="1" customWidth="1"/>
    <col min="5" max="5" width="12.5" style="590" customWidth="1"/>
    <col min="6" max="7" width="11.5" style="590" customWidth="1"/>
    <col min="8" max="8" width="8.83203125" style="590"/>
    <col min="9" max="9" width="13.33203125" style="590" customWidth="1"/>
    <col min="10" max="10" width="8.83203125" style="590"/>
    <col min="11" max="11" width="11" style="590" customWidth="1"/>
    <col min="12" max="12" width="11.1640625" style="590" customWidth="1"/>
    <col min="13" max="13" width="11.6640625" style="590" customWidth="1"/>
    <col min="14" max="16" width="8.83203125" style="590"/>
    <col min="17" max="18" width="13.5" style="590" bestFit="1" customWidth="1"/>
    <col min="19" max="19" width="8.83203125" style="590"/>
    <col min="20" max="20" width="8.83203125" style="590" customWidth="1"/>
    <col min="21" max="21" width="14.5" style="590" bestFit="1" customWidth="1"/>
    <col min="22" max="22" width="8.83203125" style="590"/>
    <col min="23" max="23" width="7.5" style="590" bestFit="1" customWidth="1"/>
    <col min="24" max="24" width="10.5" style="590" bestFit="1" customWidth="1"/>
    <col min="25" max="25" width="8.83203125" style="590"/>
    <col min="26" max="27" width="8.83203125" style="590" bestFit="1" customWidth="1"/>
    <col min="28" max="28" width="8.83203125" style="590"/>
    <col min="29" max="29" width="9.5" style="590" bestFit="1" customWidth="1"/>
    <col min="30" max="30" width="16.33203125" style="590" customWidth="1"/>
    <col min="31" max="31" width="8.83203125" style="590"/>
    <col min="32" max="32" width="8.6640625" style="165" customWidth="1"/>
    <col min="33" max="33" width="8.83203125" style="165"/>
    <col min="34" max="34" width="9.5" style="590" customWidth="1"/>
    <col min="35" max="36" width="8.83203125" style="165"/>
    <col min="37" max="40" width="8.83203125" style="590"/>
    <col min="41" max="41" width="14.1640625" style="590" bestFit="1" customWidth="1"/>
    <col min="42" max="43" width="8.83203125" style="590"/>
    <col min="44" max="45" width="8.83203125" style="165"/>
    <col min="46" max="46" width="8.83203125" style="590"/>
    <col min="47" max="47" width="9.5" style="165" bestFit="1" customWidth="1"/>
    <col min="48" max="48" width="12.5" style="165" bestFit="1" customWidth="1"/>
    <col min="49" max="49" width="8.83203125" style="590"/>
    <col min="50" max="51" width="8.83203125" style="165"/>
    <col min="52" max="52" width="9.6640625" style="590" bestFit="1" customWidth="1"/>
    <col min="53" max="53" width="5.1640625" style="165" bestFit="1" customWidth="1"/>
    <col min="54" max="55" width="8.83203125" style="590"/>
    <col min="56" max="56" width="5.1640625" style="590" bestFit="1" customWidth="1"/>
    <col min="57" max="57" width="3.83203125" style="590" bestFit="1" customWidth="1"/>
    <col min="58" max="58" width="7.6640625" style="590" customWidth="1"/>
    <col min="59" max="59" width="30.5" style="590" customWidth="1"/>
    <col min="60" max="60" width="9.5" style="590" bestFit="1" customWidth="1"/>
    <col min="61" max="61" width="13.33203125" style="590" bestFit="1" customWidth="1"/>
    <col min="62" max="62" width="4.33203125" style="590" bestFit="1" customWidth="1"/>
    <col min="63" max="63" width="9.83203125" style="165" customWidth="1"/>
    <col min="64" max="64" width="12.6640625" style="165" customWidth="1"/>
    <col min="65" max="68" width="8.83203125" style="590"/>
    <col min="69" max="70" width="7.5" style="590" bestFit="1" customWidth="1"/>
    <col min="71" max="71" width="4.33203125" style="590" bestFit="1" customWidth="1"/>
    <col min="72" max="72" width="5.1640625" style="590" bestFit="1" customWidth="1"/>
    <col min="73" max="73" width="4.1640625" style="590" bestFit="1" customWidth="1"/>
    <col min="74" max="74" width="4.33203125" style="590" bestFit="1" customWidth="1"/>
    <col min="75" max="75" width="9" style="590" bestFit="1" customWidth="1"/>
    <col min="76" max="76" width="9.1640625" style="590" bestFit="1" customWidth="1"/>
    <col min="77" max="77" width="9.1640625" style="590" customWidth="1"/>
    <col min="78" max="78" width="10" style="590" customWidth="1"/>
    <col min="79" max="79" width="9.6640625" style="590" bestFit="1" customWidth="1"/>
    <col min="80" max="80" width="9.1640625" style="590" bestFit="1" customWidth="1"/>
    <col min="81" max="81" width="12.1640625" style="590" bestFit="1" customWidth="1"/>
    <col min="82" max="82" width="8.83203125" style="590"/>
    <col min="83" max="86" width="10.33203125" style="590" customWidth="1"/>
    <col min="87" max="87" width="8.83203125" style="590"/>
    <col min="88" max="88" width="11.6640625" style="590" bestFit="1" customWidth="1"/>
    <col min="89" max="91" width="8.83203125" style="590"/>
    <col min="92" max="92" width="9.5" style="590" bestFit="1" customWidth="1"/>
    <col min="93" max="93" width="8.83203125" style="590"/>
    <col min="94" max="94" width="12.1640625" style="590" bestFit="1" customWidth="1"/>
    <col min="95" max="95" width="14.6640625" style="590" bestFit="1" customWidth="1"/>
    <col min="96" max="98" width="8.83203125" style="590"/>
    <col min="99" max="99" width="19.1640625" style="590" customWidth="1"/>
    <col min="100" max="100" width="15.1640625" style="590" bestFit="1" customWidth="1"/>
    <col min="101" max="101" width="8.83203125" style="590"/>
    <col min="102" max="102" width="12.83203125" style="163" bestFit="1" customWidth="1"/>
    <col min="103" max="103" width="12.6640625" style="163" customWidth="1"/>
    <col min="104" max="104" width="11.6640625" style="163" customWidth="1"/>
    <col min="105" max="105" width="12.1640625" style="163" bestFit="1" customWidth="1"/>
    <col min="106" max="106" width="10.6640625" style="163" bestFit="1" customWidth="1"/>
    <col min="107" max="107" width="10.33203125" style="163" customWidth="1"/>
    <col min="108" max="16384" width="8.83203125" style="163"/>
  </cols>
  <sheetData>
    <row r="1" spans="1:104" x14ac:dyDescent="0.15">
      <c r="A1" s="589" t="s">
        <v>1035</v>
      </c>
      <c r="AF1" s="590"/>
      <c r="AG1" s="590"/>
      <c r="AO1" s="165"/>
      <c r="AP1" s="165"/>
      <c r="AR1" s="590"/>
      <c r="AS1" s="590"/>
      <c r="BB1" s="165"/>
      <c r="BD1" s="165"/>
      <c r="BK1" s="590"/>
      <c r="BL1" s="590"/>
      <c r="CC1" s="165"/>
      <c r="CD1" s="165"/>
      <c r="CX1" s="590"/>
      <c r="CY1" s="590"/>
      <c r="CZ1" s="590"/>
    </row>
    <row r="2" spans="1:104" ht="25" x14ac:dyDescent="0.15">
      <c r="A2" s="591" t="s">
        <v>1036</v>
      </c>
      <c r="AF2" s="590"/>
      <c r="AG2" s="590"/>
      <c r="AO2" s="165"/>
      <c r="AP2" s="165"/>
      <c r="AR2" s="590"/>
      <c r="AS2" s="590"/>
      <c r="BB2" s="165"/>
      <c r="BD2" s="165"/>
      <c r="BK2" s="590"/>
      <c r="BL2" s="590"/>
      <c r="CC2" s="165"/>
      <c r="CD2" s="165"/>
      <c r="CX2" s="590"/>
      <c r="CY2" s="590"/>
      <c r="CZ2" s="590"/>
    </row>
    <row r="3" spans="1:104" x14ac:dyDescent="0.15">
      <c r="AF3" s="590"/>
      <c r="AG3" s="590"/>
      <c r="AO3" s="165"/>
      <c r="AP3" s="165"/>
      <c r="AR3" s="590"/>
      <c r="AS3" s="590"/>
      <c r="BB3" s="165"/>
      <c r="BD3" s="165"/>
      <c r="BK3" s="590"/>
      <c r="BL3" s="590"/>
      <c r="CC3" s="165"/>
      <c r="CD3" s="165"/>
      <c r="CX3" s="590"/>
      <c r="CY3" s="590"/>
      <c r="CZ3" s="590"/>
    </row>
    <row r="4" spans="1:104" ht="16" x14ac:dyDescent="0.2">
      <c r="A4" s="593" t="s">
        <v>553</v>
      </c>
      <c r="B4" s="165"/>
      <c r="C4" s="165"/>
      <c r="D4" s="163"/>
      <c r="E4" s="163"/>
      <c r="F4" s="163"/>
      <c r="G4" s="163"/>
      <c r="H4" s="163"/>
      <c r="I4" s="163"/>
      <c r="J4" s="163"/>
      <c r="K4" s="163"/>
      <c r="L4" s="163"/>
      <c r="M4" s="163"/>
      <c r="N4" s="163"/>
      <c r="AF4" s="590"/>
      <c r="AG4" s="590"/>
      <c r="AO4" s="165"/>
      <c r="AP4" s="165"/>
      <c r="AR4" s="590"/>
      <c r="AS4" s="590"/>
      <c r="BB4" s="165"/>
      <c r="BD4" s="165"/>
      <c r="BK4" s="590"/>
      <c r="BL4" s="590"/>
      <c r="CC4" s="165"/>
      <c r="CD4" s="165"/>
      <c r="CX4" s="590"/>
      <c r="CY4" s="590"/>
      <c r="CZ4" s="590"/>
    </row>
    <row r="5" spans="1:104" ht="14" x14ac:dyDescent="0.15">
      <c r="A5" s="193" t="s">
        <v>554</v>
      </c>
      <c r="B5" s="677" t="s">
        <v>555</v>
      </c>
      <c r="C5" s="677" t="s">
        <v>556</v>
      </c>
      <c r="D5" s="594"/>
      <c r="E5" s="594"/>
      <c r="F5" s="594"/>
      <c r="G5" s="594"/>
      <c r="H5" s="594"/>
      <c r="I5" s="594"/>
      <c r="J5" s="594"/>
      <c r="K5" s="594"/>
      <c r="L5" s="594"/>
      <c r="M5" s="594"/>
      <c r="N5" s="594"/>
      <c r="O5" s="595"/>
      <c r="P5" s="595"/>
      <c r="AF5" s="596"/>
      <c r="AG5" s="590"/>
      <c r="AO5" s="165"/>
      <c r="AP5" s="165"/>
      <c r="AR5" s="590"/>
      <c r="AS5" s="590"/>
      <c r="BB5" s="165"/>
      <c r="BD5" s="165"/>
      <c r="BK5" s="590"/>
      <c r="BL5" s="590"/>
      <c r="CC5" s="165"/>
      <c r="CD5" s="165"/>
      <c r="CX5" s="590"/>
      <c r="CY5" s="590"/>
      <c r="CZ5" s="590"/>
    </row>
    <row r="6" spans="1:104" ht="14" x14ac:dyDescent="0.15">
      <c r="A6" s="597"/>
      <c r="B6" s="677"/>
      <c r="C6" s="677"/>
      <c r="D6" s="594"/>
      <c r="E6" s="594"/>
      <c r="F6" s="594"/>
      <c r="G6" s="594"/>
      <c r="H6" s="594"/>
      <c r="I6" s="594"/>
      <c r="J6" s="594"/>
      <c r="K6" s="594"/>
      <c r="L6" s="594"/>
      <c r="M6" s="594"/>
      <c r="N6" s="594"/>
      <c r="O6" s="595"/>
      <c r="P6" s="595"/>
      <c r="AF6" s="590"/>
      <c r="AG6" s="590"/>
      <c r="AO6" s="165"/>
      <c r="AP6" s="165"/>
      <c r="AR6" s="590"/>
      <c r="AS6" s="590"/>
      <c r="BB6" s="165"/>
      <c r="BD6" s="165"/>
      <c r="BK6" s="590"/>
      <c r="BL6" s="590"/>
      <c r="CC6" s="165"/>
      <c r="CD6" s="165"/>
      <c r="CX6" s="590"/>
      <c r="CY6" s="590"/>
      <c r="CZ6" s="590"/>
    </row>
    <row r="7" spans="1:104" ht="30" customHeight="1" x14ac:dyDescent="0.15">
      <c r="A7" s="598"/>
      <c r="B7" s="599" t="s">
        <v>806</v>
      </c>
      <c r="C7" s="677" t="s">
        <v>557</v>
      </c>
      <c r="D7" s="594"/>
      <c r="E7" s="594"/>
      <c r="F7" s="594"/>
      <c r="G7" s="594"/>
      <c r="H7" s="594"/>
      <c r="I7" s="594"/>
      <c r="J7" s="594"/>
      <c r="K7" s="594"/>
      <c r="L7" s="594"/>
      <c r="M7" s="594"/>
      <c r="N7" s="594"/>
      <c r="O7" s="595"/>
      <c r="P7" s="595"/>
      <c r="AF7" s="590"/>
      <c r="AG7" s="590"/>
      <c r="AO7" s="165"/>
      <c r="AP7" s="165"/>
      <c r="AR7" s="590"/>
      <c r="AS7" s="590"/>
      <c r="BB7" s="165"/>
      <c r="BD7" s="165"/>
      <c r="BK7" s="590"/>
      <c r="BL7" s="590"/>
      <c r="CC7" s="165"/>
      <c r="CD7" s="165"/>
      <c r="CX7" s="590"/>
      <c r="CY7" s="590"/>
      <c r="CZ7" s="590"/>
    </row>
    <row r="8" spans="1:104" ht="14" x14ac:dyDescent="0.15">
      <c r="A8" s="600"/>
      <c r="B8" s="599"/>
      <c r="C8" s="677"/>
      <c r="D8" s="594"/>
      <c r="E8" s="594"/>
      <c r="F8" s="594"/>
      <c r="G8" s="594"/>
      <c r="H8" s="594"/>
      <c r="I8" s="594"/>
      <c r="J8" s="594"/>
      <c r="K8" s="594"/>
      <c r="L8" s="594"/>
      <c r="M8" s="594"/>
      <c r="N8" s="594"/>
      <c r="O8" s="595"/>
      <c r="P8" s="595"/>
      <c r="AF8" s="590"/>
      <c r="AG8" s="590"/>
      <c r="AO8" s="165"/>
      <c r="AP8" s="165"/>
      <c r="AR8" s="590"/>
      <c r="AS8" s="590"/>
      <c r="BB8" s="165"/>
      <c r="BD8" s="165"/>
      <c r="BK8" s="590"/>
      <c r="BL8" s="590"/>
      <c r="CC8" s="165"/>
      <c r="CD8" s="165"/>
      <c r="CX8" s="590"/>
      <c r="CY8" s="590"/>
      <c r="CZ8" s="590"/>
    </row>
    <row r="9" spans="1:104" ht="14" x14ac:dyDescent="0.15">
      <c r="A9" s="991" t="s">
        <v>807</v>
      </c>
      <c r="B9" s="993" t="s">
        <v>808</v>
      </c>
      <c r="C9" s="994" t="s">
        <v>809</v>
      </c>
      <c r="D9" s="994"/>
      <c r="E9" s="994"/>
      <c r="F9" s="594"/>
      <c r="G9" s="594"/>
      <c r="H9" s="594"/>
      <c r="I9" s="594"/>
      <c r="J9" s="594"/>
      <c r="K9" s="594"/>
      <c r="L9" s="594"/>
      <c r="M9" s="594"/>
      <c r="N9" s="594"/>
      <c r="O9" s="595"/>
      <c r="P9" s="595"/>
      <c r="AF9" s="590"/>
      <c r="AG9" s="590"/>
      <c r="AO9" s="165"/>
      <c r="AP9" s="165"/>
      <c r="AR9" s="590"/>
      <c r="AS9" s="590"/>
      <c r="BB9" s="165"/>
      <c r="BD9" s="165"/>
      <c r="BK9" s="590"/>
      <c r="BL9" s="590"/>
      <c r="CC9" s="165"/>
      <c r="CD9" s="165"/>
      <c r="CX9" s="590"/>
      <c r="CY9" s="590"/>
      <c r="CZ9" s="590"/>
    </row>
    <row r="10" spans="1:104" ht="14" x14ac:dyDescent="0.15">
      <c r="A10" s="992"/>
      <c r="B10" s="993"/>
      <c r="C10" s="994"/>
      <c r="D10" s="994"/>
      <c r="E10" s="994"/>
      <c r="F10" s="594"/>
      <c r="G10" s="594"/>
      <c r="H10" s="594"/>
      <c r="I10" s="594"/>
      <c r="J10" s="594"/>
      <c r="K10" s="594"/>
      <c r="L10" s="594"/>
      <c r="M10" s="594"/>
      <c r="N10" s="594"/>
      <c r="O10" s="595"/>
      <c r="P10" s="595"/>
      <c r="AF10" s="590"/>
      <c r="AG10" s="590"/>
      <c r="AO10" s="165"/>
      <c r="AP10" s="165"/>
      <c r="AR10" s="590"/>
      <c r="AS10" s="590"/>
      <c r="BB10" s="165"/>
      <c r="BD10" s="165"/>
      <c r="BK10" s="590"/>
      <c r="BL10" s="590"/>
      <c r="CC10" s="165"/>
      <c r="CD10" s="165"/>
      <c r="CX10" s="590"/>
      <c r="CY10" s="590"/>
      <c r="CZ10" s="590"/>
    </row>
    <row r="11" spans="1:104" ht="14" x14ac:dyDescent="0.15">
      <c r="B11" s="601"/>
      <c r="C11" s="602"/>
      <c r="D11" s="594"/>
      <c r="E11" s="594"/>
      <c r="F11" s="594"/>
      <c r="G11" s="594"/>
      <c r="H11" s="594"/>
      <c r="I11" s="594"/>
      <c r="J11" s="594"/>
      <c r="K11" s="594"/>
      <c r="L11" s="594"/>
      <c r="M11" s="594"/>
      <c r="N11" s="594"/>
      <c r="O11" s="595"/>
      <c r="P11" s="595"/>
      <c r="AF11" s="590"/>
      <c r="AG11" s="590"/>
      <c r="AO11" s="165"/>
      <c r="AP11" s="165"/>
      <c r="AR11" s="590"/>
      <c r="AS11" s="590"/>
      <c r="BB11" s="165"/>
      <c r="BD11" s="165"/>
      <c r="BK11" s="590"/>
      <c r="BL11" s="590"/>
      <c r="CC11" s="165"/>
      <c r="CD11" s="165"/>
      <c r="CX11" s="590"/>
      <c r="CY11" s="590"/>
      <c r="CZ11" s="590"/>
    </row>
    <row r="12" spans="1:104" ht="14" x14ac:dyDescent="0.15">
      <c r="A12" s="603"/>
      <c r="B12" s="601" t="s">
        <v>558</v>
      </c>
      <c r="C12" s="677" t="s">
        <v>559</v>
      </c>
      <c r="D12" s="594"/>
      <c r="E12" s="594"/>
      <c r="F12" s="594"/>
      <c r="G12" s="594"/>
      <c r="H12" s="594"/>
      <c r="I12" s="594"/>
      <c r="J12" s="594"/>
      <c r="K12" s="594"/>
      <c r="L12" s="594"/>
      <c r="M12" s="594"/>
      <c r="N12" s="594"/>
      <c r="O12" s="595"/>
      <c r="P12" s="595"/>
      <c r="AF12" s="590"/>
      <c r="AG12" s="590"/>
      <c r="AO12" s="165"/>
      <c r="AP12" s="165"/>
      <c r="AR12" s="590"/>
      <c r="AS12" s="590"/>
      <c r="BB12" s="165"/>
      <c r="BD12" s="165"/>
      <c r="BK12" s="590"/>
      <c r="BL12" s="590"/>
      <c r="CC12" s="165"/>
      <c r="CD12" s="165"/>
      <c r="CX12" s="590"/>
      <c r="CY12" s="590"/>
      <c r="CZ12" s="590"/>
    </row>
    <row r="13" spans="1:104" ht="14" x14ac:dyDescent="0.15">
      <c r="A13" s="592"/>
      <c r="B13" s="604"/>
      <c r="C13" s="605"/>
      <c r="D13" s="594"/>
      <c r="E13" s="594"/>
      <c r="F13" s="594"/>
      <c r="G13" s="594"/>
      <c r="H13" s="594"/>
      <c r="I13" s="594"/>
      <c r="J13" s="594"/>
      <c r="K13" s="594"/>
      <c r="L13" s="594"/>
      <c r="M13" s="594"/>
      <c r="N13" s="594"/>
      <c r="O13" s="595"/>
      <c r="P13" s="595"/>
      <c r="AF13" s="590"/>
      <c r="AG13" s="590"/>
      <c r="AO13" s="165"/>
      <c r="AP13" s="165"/>
      <c r="AR13" s="590"/>
      <c r="AS13" s="590"/>
      <c r="BB13" s="165"/>
      <c r="BD13" s="165"/>
      <c r="BK13" s="590"/>
      <c r="BL13" s="590"/>
      <c r="CC13" s="165"/>
      <c r="CD13" s="165"/>
      <c r="CX13" s="590"/>
      <c r="CY13" s="590"/>
      <c r="CZ13" s="590"/>
    </row>
    <row r="14" spans="1:104" ht="14" x14ac:dyDescent="0.15">
      <c r="A14" s="598" t="s">
        <v>560</v>
      </c>
      <c r="B14" s="601" t="s">
        <v>561</v>
      </c>
      <c r="C14" s="601" t="s">
        <v>562</v>
      </c>
      <c r="D14" s="594"/>
      <c r="E14" s="594"/>
      <c r="F14" s="594"/>
      <c r="G14" s="594"/>
      <c r="H14" s="594"/>
      <c r="I14" s="594"/>
      <c r="J14" s="594"/>
      <c r="K14" s="594"/>
      <c r="L14" s="594"/>
      <c r="M14" s="594"/>
      <c r="N14" s="594"/>
      <c r="O14" s="595"/>
      <c r="P14" s="595"/>
      <c r="AF14" s="590"/>
      <c r="AG14" s="590"/>
      <c r="AO14" s="165"/>
      <c r="AP14" s="165"/>
      <c r="AR14" s="590"/>
      <c r="AS14" s="590"/>
      <c r="BB14" s="165"/>
      <c r="BD14" s="165"/>
      <c r="BK14" s="590"/>
      <c r="BL14" s="590"/>
      <c r="CC14" s="165"/>
      <c r="CD14" s="165"/>
      <c r="CX14" s="590"/>
      <c r="CY14" s="590"/>
      <c r="CZ14" s="590"/>
    </row>
    <row r="15" spans="1:104" ht="14" x14ac:dyDescent="0.15">
      <c r="A15" s="592"/>
      <c r="B15" s="604"/>
      <c r="C15" s="604"/>
      <c r="D15" s="594"/>
      <c r="E15" s="594"/>
      <c r="F15" s="594"/>
      <c r="G15" s="594"/>
      <c r="H15" s="594"/>
      <c r="I15" s="594"/>
      <c r="J15" s="594"/>
      <c r="K15" s="594"/>
      <c r="L15" s="594"/>
      <c r="M15" s="594"/>
      <c r="N15" s="594"/>
      <c r="O15" s="595"/>
      <c r="P15" s="595"/>
      <c r="AF15" s="590"/>
      <c r="AG15" s="590"/>
      <c r="AO15" s="165"/>
      <c r="AP15" s="165"/>
      <c r="AR15" s="590"/>
      <c r="AS15" s="590"/>
      <c r="BB15" s="165"/>
      <c r="BD15" s="165"/>
      <c r="BK15" s="590"/>
      <c r="BL15" s="590"/>
      <c r="CC15" s="165"/>
      <c r="CD15" s="165"/>
      <c r="CX15" s="590"/>
      <c r="CY15" s="590"/>
      <c r="CZ15" s="590"/>
    </row>
    <row r="16" spans="1:104" ht="14" x14ac:dyDescent="0.15">
      <c r="A16" s="598" t="s">
        <v>563</v>
      </c>
      <c r="B16" s="601" t="s">
        <v>564</v>
      </c>
      <c r="C16" s="601" t="s">
        <v>565</v>
      </c>
      <c r="D16" s="594"/>
      <c r="E16" s="594"/>
      <c r="F16" s="594"/>
      <c r="G16" s="594"/>
      <c r="H16" s="594"/>
      <c r="I16" s="594"/>
      <c r="J16" s="594"/>
      <c r="K16" s="594"/>
      <c r="L16" s="594"/>
      <c r="M16" s="594"/>
      <c r="N16" s="594"/>
      <c r="O16" s="595"/>
      <c r="P16" s="595"/>
      <c r="AF16" s="590"/>
      <c r="AG16" s="590"/>
      <c r="AO16" s="165"/>
      <c r="AP16" s="165"/>
      <c r="AR16" s="590"/>
      <c r="AS16" s="590"/>
      <c r="BB16" s="165"/>
      <c r="BD16" s="165"/>
      <c r="BK16" s="590"/>
      <c r="BL16" s="590"/>
      <c r="CC16" s="165"/>
      <c r="CD16" s="165"/>
      <c r="CX16" s="590"/>
      <c r="CY16" s="590"/>
      <c r="CZ16" s="590"/>
    </row>
    <row r="17" spans="1:107" ht="14" x14ac:dyDescent="0.15">
      <c r="A17" s="592"/>
      <c r="B17" s="604"/>
      <c r="C17" s="604"/>
      <c r="D17" s="594"/>
      <c r="E17" s="594"/>
      <c r="F17" s="594"/>
      <c r="G17" s="594"/>
      <c r="H17" s="594"/>
      <c r="I17" s="594"/>
      <c r="J17" s="594"/>
      <c r="K17" s="594"/>
      <c r="L17" s="594"/>
      <c r="M17" s="594"/>
      <c r="N17" s="594"/>
      <c r="O17" s="595"/>
      <c r="P17" s="595"/>
      <c r="AF17" s="590"/>
      <c r="AG17" s="590"/>
      <c r="AO17" s="165"/>
      <c r="AP17" s="165"/>
      <c r="AR17" s="590"/>
      <c r="AS17" s="590"/>
      <c r="BB17" s="165"/>
      <c r="BD17" s="165"/>
      <c r="BK17" s="590"/>
      <c r="BL17" s="590"/>
      <c r="CC17" s="165"/>
      <c r="CD17" s="165"/>
      <c r="CX17" s="590"/>
      <c r="CY17" s="590"/>
      <c r="CZ17" s="590"/>
    </row>
    <row r="18" spans="1:107" ht="14" x14ac:dyDescent="0.15">
      <c r="A18" s="606" t="s">
        <v>566</v>
      </c>
      <c r="B18" s="601" t="s">
        <v>567</v>
      </c>
      <c r="C18" s="601" t="s">
        <v>568</v>
      </c>
      <c r="D18" s="594"/>
      <c r="E18" s="594"/>
      <c r="F18" s="594"/>
      <c r="G18" s="594"/>
      <c r="H18" s="594"/>
      <c r="I18" s="594"/>
      <c r="J18" s="594"/>
      <c r="K18" s="594"/>
      <c r="L18" s="594"/>
      <c r="M18" s="594"/>
      <c r="N18" s="594"/>
      <c r="O18" s="595"/>
      <c r="P18" s="595"/>
      <c r="AF18" s="590"/>
      <c r="AG18" s="590"/>
      <c r="AO18" s="165"/>
      <c r="AP18" s="165"/>
      <c r="AR18" s="590"/>
      <c r="AS18" s="590"/>
      <c r="BB18" s="165"/>
      <c r="BD18" s="165"/>
      <c r="BK18" s="590"/>
      <c r="BL18" s="590"/>
      <c r="CC18" s="165"/>
      <c r="CD18" s="165"/>
      <c r="CX18" s="590"/>
      <c r="CY18" s="590"/>
      <c r="CZ18" s="590"/>
    </row>
    <row r="19" spans="1:107" ht="14" x14ac:dyDescent="0.15">
      <c r="A19" s="607"/>
      <c r="B19" s="601"/>
      <c r="C19" s="601"/>
      <c r="D19" s="594"/>
      <c r="E19" s="594"/>
      <c r="F19" s="594"/>
      <c r="G19" s="594"/>
      <c r="H19" s="594"/>
      <c r="I19" s="594"/>
      <c r="J19" s="594"/>
      <c r="K19" s="594"/>
      <c r="L19" s="594"/>
      <c r="M19" s="594"/>
      <c r="N19" s="594"/>
      <c r="O19" s="595"/>
      <c r="P19" s="595"/>
      <c r="AF19" s="590"/>
      <c r="AG19" s="590"/>
      <c r="AO19" s="165"/>
      <c r="AP19" s="165"/>
      <c r="AR19" s="590"/>
      <c r="AS19" s="590"/>
      <c r="BB19" s="165"/>
      <c r="BD19" s="165"/>
      <c r="BK19" s="590"/>
      <c r="BL19" s="590"/>
      <c r="CC19" s="165"/>
      <c r="CD19" s="165"/>
      <c r="CX19" s="590"/>
      <c r="CY19" s="590"/>
      <c r="CZ19" s="590"/>
    </row>
    <row r="20" spans="1:107" ht="14" x14ac:dyDescent="0.15">
      <c r="A20" s="606"/>
      <c r="B20" s="677" t="s">
        <v>569</v>
      </c>
      <c r="C20" s="677" t="s">
        <v>570</v>
      </c>
      <c r="D20" s="594"/>
      <c r="E20" s="594"/>
      <c r="F20" s="594"/>
      <c r="G20" s="594"/>
      <c r="H20" s="608"/>
      <c r="I20" s="594"/>
      <c r="J20" s="594"/>
      <c r="K20" s="594"/>
      <c r="L20" s="594"/>
      <c r="M20" s="594"/>
      <c r="N20" s="594"/>
      <c r="O20" s="595"/>
      <c r="P20" s="595"/>
      <c r="AF20" s="590"/>
      <c r="AG20" s="590"/>
      <c r="AO20" s="165"/>
      <c r="AP20" s="165"/>
      <c r="AR20" s="590"/>
      <c r="AS20" s="590"/>
      <c r="BB20" s="165"/>
      <c r="BD20" s="165"/>
      <c r="BK20" s="590"/>
      <c r="BL20" s="590"/>
      <c r="CC20" s="165"/>
      <c r="CD20" s="165"/>
      <c r="CX20" s="590"/>
      <c r="CY20" s="590"/>
      <c r="CZ20" s="590"/>
    </row>
    <row r="21" spans="1:107" ht="14" x14ac:dyDescent="0.15">
      <c r="A21" s="609"/>
      <c r="B21" s="677"/>
      <c r="C21" s="677"/>
      <c r="D21" s="163"/>
      <c r="E21" s="163"/>
      <c r="F21" s="163"/>
      <c r="G21" s="610"/>
      <c r="H21" s="611"/>
      <c r="I21" s="163"/>
      <c r="J21" s="163"/>
      <c r="K21" s="163"/>
      <c r="L21" s="163"/>
      <c r="M21" s="163"/>
      <c r="N21" s="163"/>
      <c r="AF21" s="590"/>
      <c r="AG21" s="590"/>
      <c r="AO21" s="165"/>
      <c r="AP21" s="165"/>
      <c r="AR21" s="590"/>
      <c r="AS21" s="590"/>
      <c r="BB21" s="165"/>
      <c r="BD21" s="165"/>
      <c r="BK21" s="590"/>
      <c r="BL21" s="590"/>
      <c r="CC21" s="165"/>
      <c r="CD21" s="165"/>
      <c r="CX21" s="590"/>
      <c r="CY21" s="590"/>
      <c r="CZ21" s="590"/>
    </row>
    <row r="22" spans="1:107" ht="14" x14ac:dyDescent="0.15">
      <c r="B22" s="989" t="s">
        <v>696</v>
      </c>
      <c r="C22" s="989"/>
      <c r="D22" s="990"/>
      <c r="E22" s="995" t="s">
        <v>810</v>
      </c>
      <c r="F22" s="995"/>
      <c r="G22" s="995"/>
      <c r="H22" s="988" t="s">
        <v>53</v>
      </c>
      <c r="I22" s="989"/>
      <c r="J22" s="990"/>
      <c r="K22" s="988" t="s">
        <v>54</v>
      </c>
      <c r="L22" s="989"/>
      <c r="M22" s="990"/>
      <c r="N22" s="988" t="s">
        <v>55</v>
      </c>
      <c r="O22" s="989"/>
      <c r="P22" s="990"/>
      <c r="Q22" s="988" t="s">
        <v>571</v>
      </c>
      <c r="R22" s="989"/>
      <c r="S22" s="989"/>
      <c r="T22" s="988" t="s">
        <v>811</v>
      </c>
      <c r="U22" s="989"/>
      <c r="V22" s="990"/>
      <c r="W22" s="988" t="s">
        <v>56</v>
      </c>
      <c r="X22" s="989"/>
      <c r="Y22" s="990"/>
      <c r="Z22" s="988" t="s">
        <v>882</v>
      </c>
      <c r="AA22" s="989"/>
      <c r="AB22" s="990"/>
      <c r="AC22" s="988" t="s">
        <v>76</v>
      </c>
      <c r="AD22" s="989"/>
      <c r="AE22" s="990"/>
      <c r="AF22" s="988" t="s">
        <v>77</v>
      </c>
      <c r="AG22" s="989"/>
      <c r="AH22" s="990"/>
      <c r="AI22" s="988" t="s">
        <v>655</v>
      </c>
      <c r="AJ22" s="989"/>
      <c r="AK22" s="990"/>
      <c r="AL22" s="988" t="s">
        <v>812</v>
      </c>
      <c r="AM22" s="989"/>
      <c r="AN22" s="990"/>
      <c r="AO22" s="988" t="s">
        <v>572</v>
      </c>
      <c r="AP22" s="989"/>
      <c r="AQ22" s="990"/>
      <c r="AR22" s="988" t="s">
        <v>227</v>
      </c>
      <c r="AS22" s="989"/>
      <c r="AT22" s="990"/>
      <c r="AU22" s="988" t="s">
        <v>57</v>
      </c>
      <c r="AV22" s="989"/>
      <c r="AW22" s="990"/>
      <c r="AX22" s="988" t="s">
        <v>573</v>
      </c>
      <c r="AY22" s="989"/>
      <c r="AZ22" s="990"/>
      <c r="BA22" s="988" t="s">
        <v>574</v>
      </c>
      <c r="BB22" s="989"/>
      <c r="BC22" s="990"/>
      <c r="BD22" s="988" t="s">
        <v>575</v>
      </c>
      <c r="BE22" s="989"/>
      <c r="BF22" s="989"/>
      <c r="BG22" s="165"/>
      <c r="BH22" s="989" t="s">
        <v>58</v>
      </c>
      <c r="BI22" s="989"/>
      <c r="BJ22" s="990"/>
      <c r="BK22" s="988" t="s">
        <v>576</v>
      </c>
      <c r="BL22" s="989"/>
      <c r="BM22" s="990"/>
      <c r="BN22" s="988" t="s">
        <v>813</v>
      </c>
      <c r="BO22" s="989"/>
      <c r="BP22" s="990"/>
      <c r="BQ22" s="988" t="s">
        <v>814</v>
      </c>
      <c r="BR22" s="989"/>
      <c r="BS22" s="990"/>
      <c r="BT22" s="988" t="s">
        <v>815</v>
      </c>
      <c r="BU22" s="989"/>
      <c r="BV22" s="990"/>
      <c r="BW22" s="988" t="s">
        <v>883</v>
      </c>
      <c r="BX22" s="989"/>
      <c r="BY22" s="989"/>
      <c r="BZ22" s="989" t="s">
        <v>884</v>
      </c>
      <c r="CA22" s="989"/>
      <c r="CB22" s="990"/>
      <c r="CC22" s="988" t="s">
        <v>59</v>
      </c>
      <c r="CD22" s="989"/>
      <c r="CE22" s="990"/>
      <c r="CF22" s="988" t="s">
        <v>420</v>
      </c>
      <c r="CG22" s="989"/>
      <c r="CH22" s="990"/>
      <c r="CI22" s="988" t="s">
        <v>92</v>
      </c>
      <c r="CJ22" s="989"/>
      <c r="CK22" s="990"/>
      <c r="CL22" s="988" t="s">
        <v>697</v>
      </c>
      <c r="CM22" s="989"/>
      <c r="CN22" s="990"/>
      <c r="CO22" s="988" t="s">
        <v>577</v>
      </c>
      <c r="CP22" s="989"/>
      <c r="CQ22" s="989"/>
      <c r="CR22" s="989" t="s">
        <v>816</v>
      </c>
      <c r="CS22" s="989"/>
      <c r="CT22" s="990"/>
      <c r="CU22" s="988" t="s">
        <v>60</v>
      </c>
      <c r="CV22" s="989"/>
      <c r="CW22" s="990"/>
      <c r="CX22" s="988" t="s">
        <v>78</v>
      </c>
      <c r="CY22" s="989"/>
      <c r="CZ22" s="990"/>
      <c r="DA22" s="988" t="s">
        <v>62</v>
      </c>
      <c r="DB22" s="989"/>
      <c r="DC22" s="989"/>
    </row>
    <row r="23" spans="1:107" ht="14" x14ac:dyDescent="0.15">
      <c r="A23" s="48"/>
      <c r="B23" s="612" t="s">
        <v>578</v>
      </c>
      <c r="C23" s="612" t="s">
        <v>579</v>
      </c>
      <c r="D23" s="612" t="s">
        <v>580</v>
      </c>
      <c r="E23" s="612" t="s">
        <v>578</v>
      </c>
      <c r="F23" s="612" t="s">
        <v>579</v>
      </c>
      <c r="G23" s="612" t="s">
        <v>580</v>
      </c>
      <c r="H23" s="613" t="s">
        <v>578</v>
      </c>
      <c r="I23" s="613" t="s">
        <v>579</v>
      </c>
      <c r="J23" s="613" t="s">
        <v>580</v>
      </c>
      <c r="K23" s="613" t="s">
        <v>578</v>
      </c>
      <c r="L23" s="613" t="s">
        <v>579</v>
      </c>
      <c r="M23" s="613" t="s">
        <v>580</v>
      </c>
      <c r="N23" s="613" t="s">
        <v>578</v>
      </c>
      <c r="O23" s="613" t="s">
        <v>579</v>
      </c>
      <c r="P23" s="613" t="s">
        <v>580</v>
      </c>
      <c r="Q23" s="613" t="s">
        <v>578</v>
      </c>
      <c r="R23" s="613" t="s">
        <v>579</v>
      </c>
      <c r="S23" s="613" t="s">
        <v>580</v>
      </c>
      <c r="T23" s="613" t="s">
        <v>578</v>
      </c>
      <c r="U23" s="613" t="s">
        <v>579</v>
      </c>
      <c r="V23" s="613" t="s">
        <v>580</v>
      </c>
      <c r="W23" s="613" t="s">
        <v>578</v>
      </c>
      <c r="X23" s="613" t="s">
        <v>579</v>
      </c>
      <c r="Y23" s="613" t="s">
        <v>580</v>
      </c>
      <c r="Z23" s="613" t="s">
        <v>578</v>
      </c>
      <c r="AA23" s="613" t="s">
        <v>579</v>
      </c>
      <c r="AB23" s="613" t="s">
        <v>580</v>
      </c>
      <c r="AC23" s="613" t="s">
        <v>578</v>
      </c>
      <c r="AD23" s="613" t="s">
        <v>579</v>
      </c>
      <c r="AE23" s="613" t="s">
        <v>580</v>
      </c>
      <c r="AF23" s="613" t="s">
        <v>578</v>
      </c>
      <c r="AG23" s="613" t="s">
        <v>579</v>
      </c>
      <c r="AH23" s="613" t="s">
        <v>580</v>
      </c>
      <c r="AI23" s="613" t="s">
        <v>578</v>
      </c>
      <c r="AJ23" s="613" t="s">
        <v>579</v>
      </c>
      <c r="AK23" s="613" t="s">
        <v>580</v>
      </c>
      <c r="AL23" s="613" t="s">
        <v>578</v>
      </c>
      <c r="AM23" s="613" t="s">
        <v>579</v>
      </c>
      <c r="AN23" s="613" t="s">
        <v>580</v>
      </c>
      <c r="AO23" s="612" t="s">
        <v>578</v>
      </c>
      <c r="AP23" s="612" t="s">
        <v>579</v>
      </c>
      <c r="AQ23" s="613" t="s">
        <v>580</v>
      </c>
      <c r="AR23" s="612" t="s">
        <v>578</v>
      </c>
      <c r="AS23" s="612" t="s">
        <v>579</v>
      </c>
      <c r="AT23" s="613" t="s">
        <v>580</v>
      </c>
      <c r="AU23" s="613" t="s">
        <v>578</v>
      </c>
      <c r="AV23" s="613" t="s">
        <v>579</v>
      </c>
      <c r="AW23" s="613" t="s">
        <v>580</v>
      </c>
      <c r="AX23" s="612" t="s">
        <v>578</v>
      </c>
      <c r="AY23" s="612" t="s">
        <v>579</v>
      </c>
      <c r="AZ23" s="613" t="s">
        <v>580</v>
      </c>
      <c r="BA23" s="612" t="s">
        <v>578</v>
      </c>
      <c r="BB23" s="612" t="s">
        <v>579</v>
      </c>
      <c r="BC23" s="613" t="s">
        <v>580</v>
      </c>
      <c r="BD23" s="612" t="s">
        <v>578</v>
      </c>
      <c r="BE23" s="612" t="s">
        <v>579</v>
      </c>
      <c r="BF23" s="613" t="s">
        <v>580</v>
      </c>
      <c r="BG23" s="48"/>
      <c r="BH23" s="613" t="s">
        <v>578</v>
      </c>
      <c r="BI23" s="613" t="s">
        <v>579</v>
      </c>
      <c r="BJ23" s="613" t="s">
        <v>580</v>
      </c>
      <c r="BK23" s="613" t="s">
        <v>578</v>
      </c>
      <c r="BL23" s="613" t="s">
        <v>579</v>
      </c>
      <c r="BM23" s="613" t="s">
        <v>580</v>
      </c>
      <c r="BN23" s="613" t="s">
        <v>578</v>
      </c>
      <c r="BO23" s="613" t="s">
        <v>579</v>
      </c>
      <c r="BP23" s="613" t="s">
        <v>580</v>
      </c>
      <c r="BQ23" s="613" t="s">
        <v>578</v>
      </c>
      <c r="BR23" s="613" t="s">
        <v>579</v>
      </c>
      <c r="BS23" s="613" t="s">
        <v>580</v>
      </c>
      <c r="BT23" s="613" t="s">
        <v>578</v>
      </c>
      <c r="BU23" s="613" t="s">
        <v>579</v>
      </c>
      <c r="BV23" s="613" t="s">
        <v>580</v>
      </c>
      <c r="BW23" s="613" t="s">
        <v>578</v>
      </c>
      <c r="BX23" s="613" t="s">
        <v>579</v>
      </c>
      <c r="BY23" s="613" t="s">
        <v>580</v>
      </c>
      <c r="BZ23" s="613" t="s">
        <v>578</v>
      </c>
      <c r="CA23" s="613" t="s">
        <v>579</v>
      </c>
      <c r="CB23" s="613" t="s">
        <v>580</v>
      </c>
      <c r="CC23" s="613" t="s">
        <v>578</v>
      </c>
      <c r="CD23" s="613" t="s">
        <v>579</v>
      </c>
      <c r="CE23" s="613" t="s">
        <v>580</v>
      </c>
      <c r="CF23" s="613" t="s">
        <v>578</v>
      </c>
      <c r="CG23" s="613" t="s">
        <v>579</v>
      </c>
      <c r="CH23" s="613" t="s">
        <v>580</v>
      </c>
      <c r="CI23" s="613" t="s">
        <v>578</v>
      </c>
      <c r="CJ23" s="613" t="s">
        <v>579</v>
      </c>
      <c r="CK23" s="613" t="s">
        <v>580</v>
      </c>
      <c r="CL23" s="613" t="s">
        <v>578</v>
      </c>
      <c r="CM23" s="613" t="s">
        <v>579</v>
      </c>
      <c r="CN23" s="613" t="s">
        <v>580</v>
      </c>
      <c r="CO23" s="613" t="s">
        <v>578</v>
      </c>
      <c r="CP23" s="613" t="s">
        <v>579</v>
      </c>
      <c r="CQ23" s="613" t="s">
        <v>580</v>
      </c>
      <c r="CR23" s="613" t="s">
        <v>578</v>
      </c>
      <c r="CS23" s="613" t="s">
        <v>579</v>
      </c>
      <c r="CT23" s="613" t="s">
        <v>580</v>
      </c>
      <c r="CU23" s="613" t="s">
        <v>578</v>
      </c>
      <c r="CV23" s="613" t="s">
        <v>579</v>
      </c>
      <c r="CW23" s="613" t="s">
        <v>580</v>
      </c>
      <c r="CX23" s="613" t="s">
        <v>578</v>
      </c>
      <c r="CY23" s="613" t="s">
        <v>579</v>
      </c>
      <c r="CZ23" s="613" t="s">
        <v>580</v>
      </c>
      <c r="DA23" s="613" t="s">
        <v>578</v>
      </c>
      <c r="DB23" s="613" t="s">
        <v>579</v>
      </c>
      <c r="DC23" s="613" t="s">
        <v>580</v>
      </c>
    </row>
    <row r="24" spans="1:107" ht="14" x14ac:dyDescent="0.15">
      <c r="A24" s="612" t="s">
        <v>581</v>
      </c>
      <c r="B24" s="612">
        <v>365</v>
      </c>
      <c r="C24" s="612">
        <v>365</v>
      </c>
      <c r="D24" s="612">
        <v>365</v>
      </c>
      <c r="E24" s="612">
        <v>365</v>
      </c>
      <c r="F24" s="612">
        <v>365</v>
      </c>
      <c r="G24" s="612">
        <v>365</v>
      </c>
      <c r="H24" s="613">
        <v>365</v>
      </c>
      <c r="I24" s="613">
        <v>365</v>
      </c>
      <c r="J24" s="613">
        <v>365</v>
      </c>
      <c r="K24" s="613">
        <v>365</v>
      </c>
      <c r="L24" s="613">
        <v>365</v>
      </c>
      <c r="M24" s="613">
        <v>365</v>
      </c>
      <c r="N24" s="613">
        <v>365</v>
      </c>
      <c r="O24" s="613">
        <v>365</v>
      </c>
      <c r="P24" s="613">
        <v>365</v>
      </c>
      <c r="Q24" s="613">
        <v>365</v>
      </c>
      <c r="R24" s="613">
        <v>365</v>
      </c>
      <c r="S24" s="613">
        <v>365</v>
      </c>
      <c r="T24" s="613">
        <v>365</v>
      </c>
      <c r="U24" s="613">
        <v>365</v>
      </c>
      <c r="V24" s="613"/>
      <c r="W24" s="613">
        <v>365</v>
      </c>
      <c r="X24" s="613">
        <v>365</v>
      </c>
      <c r="Y24" s="613">
        <v>365</v>
      </c>
      <c r="Z24" s="613">
        <v>365</v>
      </c>
      <c r="AA24" s="613">
        <v>365</v>
      </c>
      <c r="AB24" s="613">
        <v>365</v>
      </c>
      <c r="AC24" s="613">
        <v>365</v>
      </c>
      <c r="AD24" s="613">
        <v>365</v>
      </c>
      <c r="AE24" s="613">
        <v>365</v>
      </c>
      <c r="AF24" s="613">
        <v>365</v>
      </c>
      <c r="AG24" s="613">
        <v>365</v>
      </c>
      <c r="AH24" s="613">
        <v>365</v>
      </c>
      <c r="AI24" s="613">
        <v>365</v>
      </c>
      <c r="AJ24" s="613">
        <v>365</v>
      </c>
      <c r="AK24" s="613">
        <v>365</v>
      </c>
      <c r="AL24" s="613">
        <v>365</v>
      </c>
      <c r="AM24" s="613">
        <v>365</v>
      </c>
      <c r="AN24" s="613">
        <v>365</v>
      </c>
      <c r="AO24" s="613"/>
      <c r="AP24" s="613"/>
      <c r="AQ24" s="613">
        <v>365</v>
      </c>
      <c r="AR24" s="613"/>
      <c r="AS24" s="613"/>
      <c r="AT24" s="613">
        <v>365</v>
      </c>
      <c r="AU24" s="613">
        <v>365</v>
      </c>
      <c r="AV24" s="613">
        <v>365</v>
      </c>
      <c r="AW24" s="613">
        <v>365</v>
      </c>
      <c r="AX24" s="613"/>
      <c r="AY24" s="613"/>
      <c r="AZ24" s="613">
        <v>365</v>
      </c>
      <c r="BA24" s="613"/>
      <c r="BB24" s="613"/>
      <c r="BC24" s="613">
        <v>365</v>
      </c>
      <c r="BD24" s="613"/>
      <c r="BE24" s="613"/>
      <c r="BF24" s="613">
        <v>365</v>
      </c>
      <c r="BG24" s="612" t="s">
        <v>581</v>
      </c>
      <c r="BH24" s="613">
        <v>365</v>
      </c>
      <c r="BI24" s="613">
        <v>365</v>
      </c>
      <c r="BJ24" s="613">
        <v>365</v>
      </c>
      <c r="BK24" s="613"/>
      <c r="BL24" s="613"/>
      <c r="BM24" s="613">
        <v>365</v>
      </c>
      <c r="BN24" s="613"/>
      <c r="BO24" s="613"/>
      <c r="BP24" s="613"/>
      <c r="BQ24" s="613">
        <v>365</v>
      </c>
      <c r="BR24" s="613">
        <v>365</v>
      </c>
      <c r="BS24" s="613"/>
      <c r="BT24" s="613">
        <v>365</v>
      </c>
      <c r="BU24" s="613">
        <v>365</v>
      </c>
      <c r="BV24" s="613"/>
      <c r="BW24" s="613">
        <v>365</v>
      </c>
      <c r="BX24" s="613">
        <v>364</v>
      </c>
      <c r="BY24" s="613">
        <v>364</v>
      </c>
      <c r="BZ24" s="613">
        <v>365</v>
      </c>
      <c r="CA24" s="613">
        <v>364</v>
      </c>
      <c r="CB24" s="613">
        <v>364</v>
      </c>
      <c r="CC24" s="613">
        <v>365</v>
      </c>
      <c r="CD24" s="613">
        <v>365</v>
      </c>
      <c r="CE24" s="613">
        <v>365</v>
      </c>
      <c r="CF24" s="613"/>
      <c r="CG24" s="613"/>
      <c r="CH24" s="613"/>
      <c r="CI24" s="613"/>
      <c r="CJ24" s="613"/>
      <c r="CK24" s="613">
        <v>365</v>
      </c>
      <c r="CL24" s="613">
        <v>182</v>
      </c>
      <c r="CM24" s="613">
        <v>182</v>
      </c>
      <c r="CN24" s="613">
        <v>365</v>
      </c>
      <c r="CO24" s="613">
        <v>365</v>
      </c>
      <c r="CP24" s="613">
        <v>365</v>
      </c>
      <c r="CQ24" s="613">
        <v>365</v>
      </c>
      <c r="CR24" s="613">
        <v>365</v>
      </c>
      <c r="CS24" s="613">
        <v>365</v>
      </c>
      <c r="CT24" s="613">
        <v>365</v>
      </c>
      <c r="CU24" s="613">
        <v>274</v>
      </c>
      <c r="CV24" s="613">
        <v>365</v>
      </c>
      <c r="CW24" s="613">
        <v>365</v>
      </c>
      <c r="CX24" s="613">
        <v>365</v>
      </c>
      <c r="CY24" s="613">
        <v>365</v>
      </c>
      <c r="CZ24" s="613">
        <v>365</v>
      </c>
      <c r="DA24" s="613">
        <v>365</v>
      </c>
      <c r="DB24" s="613">
        <v>365</v>
      </c>
      <c r="DC24" s="613">
        <v>365</v>
      </c>
    </row>
    <row r="25" spans="1:107" ht="14" x14ac:dyDescent="0.15">
      <c r="A25" s="612" t="s">
        <v>817</v>
      </c>
      <c r="B25" s="612">
        <v>0</v>
      </c>
      <c r="C25" s="612">
        <v>0</v>
      </c>
      <c r="D25" s="612">
        <v>0</v>
      </c>
      <c r="E25" s="612">
        <v>0</v>
      </c>
      <c r="F25" s="612">
        <v>0</v>
      </c>
      <c r="G25" s="612">
        <v>0</v>
      </c>
      <c r="H25" s="613">
        <v>0</v>
      </c>
      <c r="I25" s="613">
        <v>0</v>
      </c>
      <c r="J25" s="613">
        <v>0</v>
      </c>
      <c r="K25" s="613">
        <v>0</v>
      </c>
      <c r="L25" s="613">
        <v>0</v>
      </c>
      <c r="M25" s="613">
        <v>0</v>
      </c>
      <c r="N25" s="613">
        <v>0</v>
      </c>
      <c r="O25" s="613">
        <v>0</v>
      </c>
      <c r="P25" s="613">
        <v>0</v>
      </c>
      <c r="Q25" s="613">
        <v>0</v>
      </c>
      <c r="R25" s="613">
        <v>0</v>
      </c>
      <c r="S25" s="613">
        <v>0</v>
      </c>
      <c r="T25" s="613">
        <v>0</v>
      </c>
      <c r="U25" s="613">
        <v>0</v>
      </c>
      <c r="V25" s="613"/>
      <c r="W25" s="613">
        <v>0</v>
      </c>
      <c r="X25" s="613">
        <v>0</v>
      </c>
      <c r="Y25" s="613">
        <v>0</v>
      </c>
      <c r="Z25" s="613">
        <v>0</v>
      </c>
      <c r="AA25" s="613">
        <v>0</v>
      </c>
      <c r="AB25" s="613">
        <v>0</v>
      </c>
      <c r="AC25" s="613">
        <v>0</v>
      </c>
      <c r="AD25" s="613">
        <v>0</v>
      </c>
      <c r="AE25" s="613">
        <v>0</v>
      </c>
      <c r="AF25" s="613">
        <v>0</v>
      </c>
      <c r="AG25" s="613">
        <v>0</v>
      </c>
      <c r="AH25" s="613">
        <v>0</v>
      </c>
      <c r="AI25" s="613">
        <v>0</v>
      </c>
      <c r="AJ25" s="613">
        <v>0</v>
      </c>
      <c r="AK25" s="613">
        <v>0</v>
      </c>
      <c r="AL25" s="613">
        <v>0</v>
      </c>
      <c r="AM25" s="613">
        <v>0</v>
      </c>
      <c r="AN25" s="613">
        <v>0</v>
      </c>
      <c r="AO25" s="613"/>
      <c r="AP25" s="613"/>
      <c r="AQ25" s="613">
        <v>0</v>
      </c>
      <c r="AR25" s="613"/>
      <c r="AS25" s="613"/>
      <c r="AT25" s="613">
        <v>0</v>
      </c>
      <c r="AU25" s="613">
        <v>0</v>
      </c>
      <c r="AV25" s="613">
        <v>0</v>
      </c>
      <c r="AW25" s="613">
        <v>0</v>
      </c>
      <c r="AX25" s="613"/>
      <c r="AY25" s="613"/>
      <c r="AZ25" s="613">
        <v>0</v>
      </c>
      <c r="BA25" s="613"/>
      <c r="BB25" s="613"/>
      <c r="BC25" s="613">
        <v>0</v>
      </c>
      <c r="BD25" s="613"/>
      <c r="BE25" s="613"/>
      <c r="BF25" s="613">
        <v>0</v>
      </c>
      <c r="BG25" s="612" t="s">
        <v>817</v>
      </c>
      <c r="BH25" s="613">
        <v>0</v>
      </c>
      <c r="BI25" s="613">
        <v>0</v>
      </c>
      <c r="BJ25" s="613">
        <v>0</v>
      </c>
      <c r="BK25" s="613"/>
      <c r="BL25" s="613"/>
      <c r="BM25" s="613">
        <v>0</v>
      </c>
      <c r="BN25" s="613"/>
      <c r="BO25" s="613"/>
      <c r="BP25" s="613"/>
      <c r="BQ25" s="613">
        <v>0</v>
      </c>
      <c r="BR25" s="613">
        <v>0</v>
      </c>
      <c r="BS25" s="613"/>
      <c r="BT25" s="613">
        <v>0</v>
      </c>
      <c r="BU25" s="613">
        <v>0</v>
      </c>
      <c r="BV25" s="613"/>
      <c r="BW25" s="613">
        <v>0</v>
      </c>
      <c r="BX25" s="613">
        <v>1</v>
      </c>
      <c r="BY25" s="613">
        <v>1</v>
      </c>
      <c r="BZ25" s="613">
        <v>0</v>
      </c>
      <c r="CA25" s="613">
        <v>1</v>
      </c>
      <c r="CB25" s="613">
        <v>1</v>
      </c>
      <c r="CC25" s="613">
        <v>0</v>
      </c>
      <c r="CD25" s="613">
        <v>0</v>
      </c>
      <c r="CE25" s="613">
        <v>0</v>
      </c>
      <c r="CF25" s="613"/>
      <c r="CG25" s="613"/>
      <c r="CH25" s="613"/>
      <c r="CI25" s="613"/>
      <c r="CJ25" s="613"/>
      <c r="CK25" s="613">
        <v>0</v>
      </c>
      <c r="CL25" s="613">
        <v>183</v>
      </c>
      <c r="CM25" s="613">
        <v>183</v>
      </c>
      <c r="CN25" s="613">
        <v>0</v>
      </c>
      <c r="CO25" s="613">
        <v>0</v>
      </c>
      <c r="CP25" s="613">
        <v>0</v>
      </c>
      <c r="CQ25" s="613">
        <v>0</v>
      </c>
      <c r="CR25" s="613">
        <v>0</v>
      </c>
      <c r="CS25" s="613">
        <v>0</v>
      </c>
      <c r="CT25" s="613"/>
      <c r="CU25" s="613">
        <v>91</v>
      </c>
      <c r="CV25" s="613">
        <v>0</v>
      </c>
      <c r="CW25" s="613">
        <v>0</v>
      </c>
      <c r="CX25" s="613">
        <v>0</v>
      </c>
      <c r="CY25" s="613">
        <v>0</v>
      </c>
      <c r="CZ25" s="613">
        <v>0</v>
      </c>
      <c r="DA25" s="613">
        <v>0</v>
      </c>
      <c r="DB25" s="613">
        <v>0</v>
      </c>
      <c r="DC25" s="613">
        <v>0</v>
      </c>
    </row>
    <row r="26" spans="1:107" ht="14" x14ac:dyDescent="0.15">
      <c r="A26" s="612" t="s">
        <v>75</v>
      </c>
      <c r="B26" s="612"/>
      <c r="C26" s="612"/>
      <c r="D26" s="612"/>
      <c r="E26" s="612"/>
      <c r="F26" s="612"/>
      <c r="G26" s="612"/>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5"/>
      <c r="AP26" s="615"/>
      <c r="AQ26" s="614"/>
      <c r="AR26" s="615"/>
      <c r="AS26" s="615"/>
      <c r="AT26" s="614"/>
      <c r="AU26" s="614"/>
      <c r="AV26" s="614"/>
      <c r="AW26" s="614"/>
      <c r="AX26" s="615"/>
      <c r="AY26" s="615"/>
      <c r="AZ26" s="614"/>
      <c r="BA26" s="48"/>
      <c r="BB26" s="48"/>
      <c r="BC26" s="614"/>
      <c r="BD26" s="48"/>
      <c r="BE26" s="48"/>
      <c r="BF26" s="614"/>
      <c r="BG26" s="612" t="s">
        <v>75</v>
      </c>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c r="CU26" s="614"/>
      <c r="CV26" s="614"/>
      <c r="CW26" s="614"/>
      <c r="CX26" s="614"/>
      <c r="CY26" s="614"/>
      <c r="CZ26" s="614"/>
      <c r="DA26" s="614"/>
      <c r="DB26" s="614"/>
      <c r="DC26" s="614"/>
    </row>
    <row r="27" spans="1:107" ht="14" x14ac:dyDescent="0.15">
      <c r="A27" s="678">
        <v>43374</v>
      </c>
      <c r="B27" s="48" t="s">
        <v>554</v>
      </c>
      <c r="C27" s="48" t="s">
        <v>554</v>
      </c>
      <c r="D27" s="679" t="s">
        <v>554</v>
      </c>
      <c r="E27" s="615" t="s">
        <v>554</v>
      </c>
      <c r="F27" s="615" t="s">
        <v>554</v>
      </c>
      <c r="G27" s="615" t="s">
        <v>554</v>
      </c>
      <c r="H27" s="48" t="s">
        <v>554</v>
      </c>
      <c r="I27" s="48" t="s">
        <v>554</v>
      </c>
      <c r="J27" s="48" t="s">
        <v>554</v>
      </c>
      <c r="K27" s="48" t="s">
        <v>554</v>
      </c>
      <c r="L27" s="48" t="s">
        <v>554</v>
      </c>
      <c r="M27" s="48" t="s">
        <v>554</v>
      </c>
      <c r="N27" s="48" t="s">
        <v>554</v>
      </c>
      <c r="O27" s="48" t="s">
        <v>554</v>
      </c>
      <c r="P27" s="48" t="s">
        <v>554</v>
      </c>
      <c r="Q27" s="48" t="s">
        <v>554</v>
      </c>
      <c r="R27" s="48" t="s">
        <v>554</v>
      </c>
      <c r="S27" s="48" t="s">
        <v>554</v>
      </c>
      <c r="T27" s="48" t="s">
        <v>554</v>
      </c>
      <c r="U27" s="48" t="s">
        <v>554</v>
      </c>
      <c r="V27" s="603"/>
      <c r="W27" s="680" t="s">
        <v>554</v>
      </c>
      <c r="X27" s="48" t="s">
        <v>554</v>
      </c>
      <c r="Y27" s="48" t="s">
        <v>554</v>
      </c>
      <c r="Z27" s="615" t="s">
        <v>554</v>
      </c>
      <c r="AA27" s="615" t="s">
        <v>554</v>
      </c>
      <c r="AB27" s="615" t="s">
        <v>554</v>
      </c>
      <c r="AC27" s="680" t="s">
        <v>554</v>
      </c>
      <c r="AD27" s="680" t="s">
        <v>554</v>
      </c>
      <c r="AE27" s="681" t="s">
        <v>554</v>
      </c>
      <c r="AF27" s="680" t="s">
        <v>554</v>
      </c>
      <c r="AG27" s="680" t="s">
        <v>554</v>
      </c>
      <c r="AH27" s="48" t="s">
        <v>554</v>
      </c>
      <c r="AI27" s="680" t="s">
        <v>554</v>
      </c>
      <c r="AJ27" s="680" t="s">
        <v>554</v>
      </c>
      <c r="AK27" s="679" t="s">
        <v>554</v>
      </c>
      <c r="AL27" s="48" t="s">
        <v>554</v>
      </c>
      <c r="AM27" s="48" t="s">
        <v>554</v>
      </c>
      <c r="AN27" s="48" t="s">
        <v>554</v>
      </c>
      <c r="AO27" s="603"/>
      <c r="AP27" s="603"/>
      <c r="AQ27" s="679" t="s">
        <v>554</v>
      </c>
      <c r="AR27" s="603"/>
      <c r="AS27" s="603"/>
      <c r="AT27" s="679" t="s">
        <v>554</v>
      </c>
      <c r="AU27" s="680" t="s">
        <v>554</v>
      </c>
      <c r="AV27" s="680" t="s">
        <v>554</v>
      </c>
      <c r="AW27" s="48" t="s">
        <v>554</v>
      </c>
      <c r="AX27" s="603"/>
      <c r="AY27" s="603"/>
      <c r="AZ27" s="679" t="s">
        <v>554</v>
      </c>
      <c r="BA27" s="603"/>
      <c r="BB27" s="603"/>
      <c r="BC27" s="679" t="s">
        <v>554</v>
      </c>
      <c r="BD27" s="603"/>
      <c r="BE27" s="603"/>
      <c r="BF27" s="679" t="s">
        <v>554</v>
      </c>
      <c r="BG27" s="678">
        <v>43374</v>
      </c>
      <c r="BH27" s="680" t="s">
        <v>554</v>
      </c>
      <c r="BI27" s="680" t="s">
        <v>554</v>
      </c>
      <c r="BJ27" s="48" t="s">
        <v>554</v>
      </c>
      <c r="BK27" s="682" t="s">
        <v>807</v>
      </c>
      <c r="BL27" s="682" t="s">
        <v>807</v>
      </c>
      <c r="BM27" s="48" t="s">
        <v>554</v>
      </c>
      <c r="BN27" s="598" t="s">
        <v>807</v>
      </c>
      <c r="BO27" s="598" t="s">
        <v>807</v>
      </c>
      <c r="BP27" s="603"/>
      <c r="BQ27" s="48" t="s">
        <v>554</v>
      </c>
      <c r="BR27" s="48" t="s">
        <v>554</v>
      </c>
      <c r="BS27" s="603"/>
      <c r="BT27" s="615" t="s">
        <v>554</v>
      </c>
      <c r="BU27" s="615" t="s">
        <v>554</v>
      </c>
      <c r="BV27" s="603"/>
      <c r="BW27" s="598" t="s">
        <v>560</v>
      </c>
      <c r="BX27" s="615" t="s">
        <v>554</v>
      </c>
      <c r="BY27" s="615" t="s">
        <v>554</v>
      </c>
      <c r="BZ27" s="598" t="s">
        <v>560</v>
      </c>
      <c r="CA27" s="615" t="s">
        <v>554</v>
      </c>
      <c r="CB27" s="598" t="s">
        <v>560</v>
      </c>
      <c r="CC27" s="48" t="s">
        <v>554</v>
      </c>
      <c r="CD27" s="48" t="s">
        <v>554</v>
      </c>
      <c r="CE27" s="48" t="s">
        <v>554</v>
      </c>
      <c r="CF27" s="603"/>
      <c r="CG27" s="603"/>
      <c r="CH27" s="598" t="s">
        <v>807</v>
      </c>
      <c r="CI27" s="616"/>
      <c r="CJ27" s="616"/>
      <c r="CK27" s="48" t="s">
        <v>554</v>
      </c>
      <c r="CL27" s="616"/>
      <c r="CM27" s="616"/>
      <c r="CN27" s="48" t="s">
        <v>554</v>
      </c>
      <c r="CO27" s="48" t="s">
        <v>554</v>
      </c>
      <c r="CP27" s="680" t="s">
        <v>554</v>
      </c>
      <c r="CQ27" s="679" t="s">
        <v>554</v>
      </c>
      <c r="CR27" s="680" t="s">
        <v>554</v>
      </c>
      <c r="CS27" s="680" t="s">
        <v>554</v>
      </c>
      <c r="CT27" s="603"/>
      <c r="CU27" s="683" t="s">
        <v>560</v>
      </c>
      <c r="CV27" s="684" t="s">
        <v>554</v>
      </c>
      <c r="CW27" s="48" t="s">
        <v>554</v>
      </c>
      <c r="CX27" s="680" t="s">
        <v>554</v>
      </c>
      <c r="CY27" s="680" t="s">
        <v>554</v>
      </c>
      <c r="CZ27" s="48" t="s">
        <v>554</v>
      </c>
      <c r="DA27" s="682" t="s">
        <v>560</v>
      </c>
      <c r="DB27" s="682" t="s">
        <v>560</v>
      </c>
      <c r="DC27" s="48" t="s">
        <v>554</v>
      </c>
    </row>
    <row r="28" spans="1:107" ht="14" x14ac:dyDescent="0.15">
      <c r="A28" s="678">
        <v>43375</v>
      </c>
      <c r="B28" s="48" t="s">
        <v>554</v>
      </c>
      <c r="C28" s="48" t="s">
        <v>554</v>
      </c>
      <c r="D28" s="679" t="s">
        <v>554</v>
      </c>
      <c r="E28" s="615" t="s">
        <v>554</v>
      </c>
      <c r="F28" s="615" t="s">
        <v>554</v>
      </c>
      <c r="G28" s="615" t="s">
        <v>554</v>
      </c>
      <c r="H28" s="48" t="s">
        <v>554</v>
      </c>
      <c r="I28" s="48" t="s">
        <v>554</v>
      </c>
      <c r="J28" s="48" t="s">
        <v>554</v>
      </c>
      <c r="K28" s="48" t="s">
        <v>554</v>
      </c>
      <c r="L28" s="48" t="s">
        <v>554</v>
      </c>
      <c r="M28" s="48" t="s">
        <v>554</v>
      </c>
      <c r="N28" s="48" t="s">
        <v>554</v>
      </c>
      <c r="O28" s="48" t="s">
        <v>554</v>
      </c>
      <c r="P28" s="48" t="s">
        <v>554</v>
      </c>
      <c r="Q28" s="48" t="s">
        <v>554</v>
      </c>
      <c r="R28" s="48" t="s">
        <v>554</v>
      </c>
      <c r="S28" s="48" t="s">
        <v>554</v>
      </c>
      <c r="T28" s="48" t="s">
        <v>554</v>
      </c>
      <c r="U28" s="48" t="s">
        <v>554</v>
      </c>
      <c r="V28" s="603"/>
      <c r="W28" s="680" t="s">
        <v>554</v>
      </c>
      <c r="X28" s="48" t="s">
        <v>554</v>
      </c>
      <c r="Y28" s="48" t="s">
        <v>554</v>
      </c>
      <c r="Z28" s="615" t="s">
        <v>554</v>
      </c>
      <c r="AA28" s="615" t="s">
        <v>554</v>
      </c>
      <c r="AB28" s="615" t="s">
        <v>554</v>
      </c>
      <c r="AC28" s="680" t="s">
        <v>554</v>
      </c>
      <c r="AD28" s="680" t="s">
        <v>554</v>
      </c>
      <c r="AE28" s="681" t="s">
        <v>554</v>
      </c>
      <c r="AF28" s="680" t="s">
        <v>554</v>
      </c>
      <c r="AG28" s="680" t="s">
        <v>554</v>
      </c>
      <c r="AH28" s="48" t="s">
        <v>554</v>
      </c>
      <c r="AI28" s="680" t="s">
        <v>554</v>
      </c>
      <c r="AJ28" s="680" t="s">
        <v>554</v>
      </c>
      <c r="AK28" s="679" t="s">
        <v>554</v>
      </c>
      <c r="AL28" s="48" t="s">
        <v>554</v>
      </c>
      <c r="AM28" s="48" t="s">
        <v>554</v>
      </c>
      <c r="AN28" s="48" t="s">
        <v>554</v>
      </c>
      <c r="AO28" s="603"/>
      <c r="AP28" s="603"/>
      <c r="AQ28" s="679" t="s">
        <v>554</v>
      </c>
      <c r="AR28" s="603"/>
      <c r="AS28" s="603"/>
      <c r="AT28" s="679" t="s">
        <v>554</v>
      </c>
      <c r="AU28" s="680" t="s">
        <v>554</v>
      </c>
      <c r="AV28" s="680" t="s">
        <v>554</v>
      </c>
      <c r="AW28" s="48" t="s">
        <v>554</v>
      </c>
      <c r="AX28" s="603"/>
      <c r="AY28" s="603"/>
      <c r="AZ28" s="679" t="s">
        <v>554</v>
      </c>
      <c r="BA28" s="603"/>
      <c r="BB28" s="603"/>
      <c r="BC28" s="679" t="s">
        <v>554</v>
      </c>
      <c r="BD28" s="603"/>
      <c r="BE28" s="603"/>
      <c r="BF28" s="679" t="s">
        <v>554</v>
      </c>
      <c r="BG28" s="678">
        <v>43375</v>
      </c>
      <c r="BH28" s="680" t="s">
        <v>554</v>
      </c>
      <c r="BI28" s="680" t="s">
        <v>554</v>
      </c>
      <c r="BJ28" s="48" t="s">
        <v>554</v>
      </c>
      <c r="BK28" s="682" t="s">
        <v>807</v>
      </c>
      <c r="BL28" s="682" t="s">
        <v>807</v>
      </c>
      <c r="BM28" s="48" t="s">
        <v>554</v>
      </c>
      <c r="BN28" s="598" t="s">
        <v>807</v>
      </c>
      <c r="BO28" s="598" t="s">
        <v>807</v>
      </c>
      <c r="BP28" s="603"/>
      <c r="BQ28" s="48" t="s">
        <v>554</v>
      </c>
      <c r="BR28" s="48" t="s">
        <v>554</v>
      </c>
      <c r="BS28" s="603"/>
      <c r="BT28" s="615" t="s">
        <v>554</v>
      </c>
      <c r="BU28" s="615" t="s">
        <v>554</v>
      </c>
      <c r="BV28" s="603"/>
      <c r="BW28" s="598" t="s">
        <v>560</v>
      </c>
      <c r="BX28" s="615" t="s">
        <v>554</v>
      </c>
      <c r="BY28" s="615" t="s">
        <v>554</v>
      </c>
      <c r="BZ28" s="598" t="s">
        <v>560</v>
      </c>
      <c r="CA28" s="615" t="s">
        <v>554</v>
      </c>
      <c r="CB28" s="598" t="s">
        <v>560</v>
      </c>
      <c r="CC28" s="48" t="s">
        <v>554</v>
      </c>
      <c r="CD28" s="48" t="s">
        <v>554</v>
      </c>
      <c r="CE28" s="48" t="s">
        <v>554</v>
      </c>
      <c r="CF28" s="603"/>
      <c r="CG28" s="603"/>
      <c r="CH28" s="598" t="s">
        <v>807</v>
      </c>
      <c r="CI28" s="616"/>
      <c r="CJ28" s="616"/>
      <c r="CK28" s="48" t="s">
        <v>554</v>
      </c>
      <c r="CL28" s="616"/>
      <c r="CM28" s="616"/>
      <c r="CN28" s="48" t="s">
        <v>554</v>
      </c>
      <c r="CO28" s="48" t="s">
        <v>554</v>
      </c>
      <c r="CP28" s="680" t="s">
        <v>554</v>
      </c>
      <c r="CQ28" s="679" t="s">
        <v>554</v>
      </c>
      <c r="CR28" s="680" t="s">
        <v>554</v>
      </c>
      <c r="CS28" s="680" t="s">
        <v>554</v>
      </c>
      <c r="CT28" s="603"/>
      <c r="CU28" s="685" t="s">
        <v>554</v>
      </c>
      <c r="CV28" s="682" t="s">
        <v>560</v>
      </c>
      <c r="CW28" s="48" t="s">
        <v>554</v>
      </c>
      <c r="CX28" s="680" t="s">
        <v>554</v>
      </c>
      <c r="CY28" s="680" t="s">
        <v>554</v>
      </c>
      <c r="CZ28" s="48" t="s">
        <v>554</v>
      </c>
      <c r="DA28" s="682" t="s">
        <v>560</v>
      </c>
      <c r="DB28" s="682" t="s">
        <v>560</v>
      </c>
      <c r="DC28" s="48" t="s">
        <v>554</v>
      </c>
    </row>
    <row r="29" spans="1:107" ht="15" x14ac:dyDescent="0.15">
      <c r="A29" s="678">
        <v>43376</v>
      </c>
      <c r="B29" s="48" t="s">
        <v>554</v>
      </c>
      <c r="C29" s="48" t="s">
        <v>554</v>
      </c>
      <c r="D29" s="679" t="s">
        <v>554</v>
      </c>
      <c r="E29" s="615" t="s">
        <v>554</v>
      </c>
      <c r="F29" s="615" t="s">
        <v>554</v>
      </c>
      <c r="G29" s="615" t="s">
        <v>554</v>
      </c>
      <c r="H29" s="48" t="s">
        <v>554</v>
      </c>
      <c r="I29" s="48" t="s">
        <v>554</v>
      </c>
      <c r="J29" s="48" t="s">
        <v>554</v>
      </c>
      <c r="K29" s="48" t="s">
        <v>554</v>
      </c>
      <c r="L29" s="48" t="s">
        <v>554</v>
      </c>
      <c r="M29" s="48" t="s">
        <v>554</v>
      </c>
      <c r="N29" s="48" t="s">
        <v>554</v>
      </c>
      <c r="O29" s="48" t="s">
        <v>554</v>
      </c>
      <c r="P29" s="48" t="s">
        <v>554</v>
      </c>
      <c r="Q29" s="48" t="s">
        <v>554</v>
      </c>
      <c r="R29" s="48" t="s">
        <v>554</v>
      </c>
      <c r="S29" s="48" t="s">
        <v>554</v>
      </c>
      <c r="T29" s="48" t="s">
        <v>554</v>
      </c>
      <c r="U29" s="48" t="s">
        <v>554</v>
      </c>
      <c r="V29" s="603"/>
      <c r="W29" s="680" t="s">
        <v>554</v>
      </c>
      <c r="X29" s="48" t="s">
        <v>554</v>
      </c>
      <c r="Y29" s="48" t="s">
        <v>554</v>
      </c>
      <c r="Z29" s="615" t="s">
        <v>554</v>
      </c>
      <c r="AA29" s="615" t="s">
        <v>554</v>
      </c>
      <c r="AB29" s="598" t="s">
        <v>560</v>
      </c>
      <c r="AC29" s="680" t="s">
        <v>554</v>
      </c>
      <c r="AD29" s="680" t="s">
        <v>554</v>
      </c>
      <c r="AE29" s="681" t="s">
        <v>554</v>
      </c>
      <c r="AF29" s="680" t="s">
        <v>554</v>
      </c>
      <c r="AG29" s="680" t="s">
        <v>554</v>
      </c>
      <c r="AH29" s="48" t="s">
        <v>554</v>
      </c>
      <c r="AI29" s="680" t="s">
        <v>554</v>
      </c>
      <c r="AJ29" s="680" t="s">
        <v>554</v>
      </c>
      <c r="AK29" s="679" t="s">
        <v>554</v>
      </c>
      <c r="AL29" s="48" t="s">
        <v>554</v>
      </c>
      <c r="AM29" s="48" t="s">
        <v>554</v>
      </c>
      <c r="AN29" s="48" t="s">
        <v>554</v>
      </c>
      <c r="AO29" s="603"/>
      <c r="AP29" s="603"/>
      <c r="AQ29" s="679" t="s">
        <v>554</v>
      </c>
      <c r="AR29" s="603"/>
      <c r="AS29" s="603"/>
      <c r="AT29" s="679" t="s">
        <v>554</v>
      </c>
      <c r="AU29" s="680" t="s">
        <v>554</v>
      </c>
      <c r="AV29" s="680" t="s">
        <v>554</v>
      </c>
      <c r="AW29" s="48" t="s">
        <v>554</v>
      </c>
      <c r="AX29" s="603"/>
      <c r="AY29" s="603"/>
      <c r="AZ29" s="679" t="s">
        <v>554</v>
      </c>
      <c r="BA29" s="603"/>
      <c r="BB29" s="603"/>
      <c r="BC29" s="679" t="s">
        <v>554</v>
      </c>
      <c r="BD29" s="603"/>
      <c r="BE29" s="603"/>
      <c r="BF29" s="679" t="s">
        <v>554</v>
      </c>
      <c r="BG29" s="678">
        <v>43376</v>
      </c>
      <c r="BH29" s="680" t="s">
        <v>554</v>
      </c>
      <c r="BI29" s="680" t="s">
        <v>554</v>
      </c>
      <c r="BJ29" s="48" t="s">
        <v>554</v>
      </c>
      <c r="BK29" s="682" t="s">
        <v>807</v>
      </c>
      <c r="BL29" s="682" t="s">
        <v>807</v>
      </c>
      <c r="BM29" s="48" t="s">
        <v>554</v>
      </c>
      <c r="BN29" s="598" t="s">
        <v>807</v>
      </c>
      <c r="BO29" s="598" t="s">
        <v>807</v>
      </c>
      <c r="BP29" s="603"/>
      <c r="BQ29" s="48" t="s">
        <v>554</v>
      </c>
      <c r="BR29" s="48" t="s">
        <v>554</v>
      </c>
      <c r="BS29" s="603"/>
      <c r="BT29" s="615" t="s">
        <v>554</v>
      </c>
      <c r="BU29" s="615" t="s">
        <v>554</v>
      </c>
      <c r="BV29" s="603"/>
      <c r="BW29" s="598" t="s">
        <v>560</v>
      </c>
      <c r="BX29" s="615" t="s">
        <v>554</v>
      </c>
      <c r="BY29" s="615" t="s">
        <v>554</v>
      </c>
      <c r="BZ29" s="598" t="s">
        <v>560</v>
      </c>
      <c r="CA29" s="615" t="s">
        <v>554</v>
      </c>
      <c r="CB29" s="598" t="s">
        <v>560</v>
      </c>
      <c r="CC29" s="48" t="s">
        <v>554</v>
      </c>
      <c r="CD29" s="48" t="s">
        <v>554</v>
      </c>
      <c r="CE29" s="48" t="s">
        <v>554</v>
      </c>
      <c r="CF29" s="603"/>
      <c r="CG29" s="603"/>
      <c r="CH29" s="598" t="s">
        <v>807</v>
      </c>
      <c r="CI29" s="616"/>
      <c r="CJ29" s="616"/>
      <c r="CK29" s="48" t="s">
        <v>554</v>
      </c>
      <c r="CL29" s="616"/>
      <c r="CM29" s="616"/>
      <c r="CN29" s="48" t="s">
        <v>554</v>
      </c>
      <c r="CO29" s="48" t="s">
        <v>554</v>
      </c>
      <c r="CP29" s="680" t="s">
        <v>554</v>
      </c>
      <c r="CQ29" s="679" t="s">
        <v>554</v>
      </c>
      <c r="CR29" s="680" t="s">
        <v>554</v>
      </c>
      <c r="CS29" s="680" t="s">
        <v>554</v>
      </c>
      <c r="CT29" s="603"/>
      <c r="CU29" s="686" t="s">
        <v>554</v>
      </c>
      <c r="CV29" s="684" t="s">
        <v>554</v>
      </c>
      <c r="CW29" s="48" t="s">
        <v>554</v>
      </c>
      <c r="CX29" s="680" t="s">
        <v>554</v>
      </c>
      <c r="CY29" s="680" t="s">
        <v>554</v>
      </c>
      <c r="CZ29" s="48" t="s">
        <v>554</v>
      </c>
      <c r="DA29" s="682" t="s">
        <v>560</v>
      </c>
      <c r="DB29" s="682" t="s">
        <v>560</v>
      </c>
      <c r="DC29" s="48" t="s">
        <v>554</v>
      </c>
    </row>
    <row r="30" spans="1:107" ht="15" x14ac:dyDescent="0.15">
      <c r="A30" s="678">
        <v>43377</v>
      </c>
      <c r="B30" s="48" t="s">
        <v>554</v>
      </c>
      <c r="C30" s="48" t="s">
        <v>554</v>
      </c>
      <c r="D30" s="679" t="s">
        <v>554</v>
      </c>
      <c r="E30" s="615" t="s">
        <v>554</v>
      </c>
      <c r="F30" s="615" t="s">
        <v>554</v>
      </c>
      <c r="G30" s="615" t="s">
        <v>554</v>
      </c>
      <c r="H30" s="48" t="s">
        <v>554</v>
      </c>
      <c r="I30" s="48" t="s">
        <v>554</v>
      </c>
      <c r="J30" s="48" t="s">
        <v>554</v>
      </c>
      <c r="K30" s="48" t="s">
        <v>554</v>
      </c>
      <c r="L30" s="48" t="s">
        <v>554</v>
      </c>
      <c r="M30" s="48" t="s">
        <v>554</v>
      </c>
      <c r="N30" s="48" t="s">
        <v>554</v>
      </c>
      <c r="O30" s="48" t="s">
        <v>554</v>
      </c>
      <c r="P30" s="48" t="s">
        <v>554</v>
      </c>
      <c r="Q30" s="48" t="s">
        <v>554</v>
      </c>
      <c r="R30" s="48" t="s">
        <v>554</v>
      </c>
      <c r="S30" s="48" t="s">
        <v>554</v>
      </c>
      <c r="T30" s="48" t="s">
        <v>554</v>
      </c>
      <c r="U30" s="48" t="s">
        <v>554</v>
      </c>
      <c r="V30" s="603"/>
      <c r="W30" s="680" t="s">
        <v>554</v>
      </c>
      <c r="X30" s="48" t="s">
        <v>554</v>
      </c>
      <c r="Y30" s="48" t="s">
        <v>554</v>
      </c>
      <c r="Z30" s="615" t="s">
        <v>554</v>
      </c>
      <c r="AA30" s="615" t="s">
        <v>554</v>
      </c>
      <c r="AB30" s="598" t="s">
        <v>560</v>
      </c>
      <c r="AC30" s="680" t="s">
        <v>554</v>
      </c>
      <c r="AD30" s="680" t="s">
        <v>554</v>
      </c>
      <c r="AE30" s="681" t="s">
        <v>554</v>
      </c>
      <c r="AF30" s="680" t="s">
        <v>554</v>
      </c>
      <c r="AG30" s="680" t="s">
        <v>554</v>
      </c>
      <c r="AH30" s="48" t="s">
        <v>554</v>
      </c>
      <c r="AI30" s="680" t="s">
        <v>554</v>
      </c>
      <c r="AJ30" s="680" t="s">
        <v>554</v>
      </c>
      <c r="AK30" s="679" t="s">
        <v>554</v>
      </c>
      <c r="AL30" s="48" t="s">
        <v>554</v>
      </c>
      <c r="AM30" s="48" t="s">
        <v>554</v>
      </c>
      <c r="AN30" s="48" t="s">
        <v>554</v>
      </c>
      <c r="AO30" s="603"/>
      <c r="AP30" s="603"/>
      <c r="AQ30" s="679" t="s">
        <v>554</v>
      </c>
      <c r="AR30" s="603"/>
      <c r="AS30" s="603"/>
      <c r="AT30" s="679" t="s">
        <v>554</v>
      </c>
      <c r="AU30" s="680" t="s">
        <v>554</v>
      </c>
      <c r="AV30" s="680" t="s">
        <v>554</v>
      </c>
      <c r="AW30" s="48" t="s">
        <v>554</v>
      </c>
      <c r="AX30" s="603"/>
      <c r="AY30" s="603"/>
      <c r="AZ30" s="679" t="s">
        <v>554</v>
      </c>
      <c r="BA30" s="603"/>
      <c r="BB30" s="603"/>
      <c r="BC30" s="679" t="s">
        <v>554</v>
      </c>
      <c r="BD30" s="603"/>
      <c r="BE30" s="603"/>
      <c r="BF30" s="679" t="s">
        <v>554</v>
      </c>
      <c r="BG30" s="678">
        <v>43377</v>
      </c>
      <c r="BH30" s="680" t="s">
        <v>554</v>
      </c>
      <c r="BI30" s="680" t="s">
        <v>554</v>
      </c>
      <c r="BJ30" s="48" t="s">
        <v>554</v>
      </c>
      <c r="BK30" s="682" t="s">
        <v>807</v>
      </c>
      <c r="BL30" s="682" t="s">
        <v>807</v>
      </c>
      <c r="BM30" s="48" t="s">
        <v>554</v>
      </c>
      <c r="BN30" s="598" t="s">
        <v>807</v>
      </c>
      <c r="BO30" s="598" t="s">
        <v>807</v>
      </c>
      <c r="BP30" s="603"/>
      <c r="BQ30" s="48" t="s">
        <v>554</v>
      </c>
      <c r="BR30" s="48" t="s">
        <v>554</v>
      </c>
      <c r="BS30" s="603"/>
      <c r="BT30" s="615" t="s">
        <v>554</v>
      </c>
      <c r="BU30" s="615" t="s">
        <v>554</v>
      </c>
      <c r="BV30" s="603"/>
      <c r="BW30" s="615" t="s">
        <v>554</v>
      </c>
      <c r="BX30" s="615" t="s">
        <v>554</v>
      </c>
      <c r="BY30" s="615" t="s">
        <v>554</v>
      </c>
      <c r="BZ30" s="615" t="s">
        <v>554</v>
      </c>
      <c r="CA30" s="615" t="s">
        <v>554</v>
      </c>
      <c r="CB30" s="598" t="s">
        <v>560</v>
      </c>
      <c r="CC30" s="48" t="s">
        <v>554</v>
      </c>
      <c r="CD30" s="48" t="s">
        <v>554</v>
      </c>
      <c r="CE30" s="48" t="s">
        <v>554</v>
      </c>
      <c r="CF30" s="603"/>
      <c r="CG30" s="603"/>
      <c r="CH30" s="598" t="s">
        <v>807</v>
      </c>
      <c r="CI30" s="616"/>
      <c r="CJ30" s="616"/>
      <c r="CK30" s="48" t="s">
        <v>554</v>
      </c>
      <c r="CL30" s="616"/>
      <c r="CM30" s="616"/>
      <c r="CN30" s="48" t="s">
        <v>554</v>
      </c>
      <c r="CO30" s="48" t="s">
        <v>554</v>
      </c>
      <c r="CP30" s="680" t="s">
        <v>554</v>
      </c>
      <c r="CQ30" s="679" t="s">
        <v>554</v>
      </c>
      <c r="CR30" s="680" t="s">
        <v>554</v>
      </c>
      <c r="CS30" s="680" t="s">
        <v>554</v>
      </c>
      <c r="CT30" s="603"/>
      <c r="CU30" s="686" t="s">
        <v>554</v>
      </c>
      <c r="CV30" s="684" t="s">
        <v>554</v>
      </c>
      <c r="CW30" s="48" t="s">
        <v>554</v>
      </c>
      <c r="CX30" s="680" t="s">
        <v>554</v>
      </c>
      <c r="CY30" s="680" t="s">
        <v>554</v>
      </c>
      <c r="CZ30" s="48" t="s">
        <v>554</v>
      </c>
      <c r="DA30" s="682" t="s">
        <v>560</v>
      </c>
      <c r="DB30" s="682" t="s">
        <v>560</v>
      </c>
      <c r="DC30" s="48" t="s">
        <v>554</v>
      </c>
    </row>
    <row r="31" spans="1:107" ht="14" x14ac:dyDescent="0.15">
      <c r="A31" s="678">
        <v>43378</v>
      </c>
      <c r="B31" s="48" t="s">
        <v>554</v>
      </c>
      <c r="C31" s="48" t="s">
        <v>554</v>
      </c>
      <c r="D31" s="679" t="s">
        <v>554</v>
      </c>
      <c r="E31" s="615" t="s">
        <v>554</v>
      </c>
      <c r="F31" s="615" t="s">
        <v>554</v>
      </c>
      <c r="G31" s="615" t="s">
        <v>554</v>
      </c>
      <c r="H31" s="48" t="s">
        <v>554</v>
      </c>
      <c r="I31" s="48" t="s">
        <v>554</v>
      </c>
      <c r="J31" s="48" t="s">
        <v>554</v>
      </c>
      <c r="K31" s="48" t="s">
        <v>554</v>
      </c>
      <c r="L31" s="48" t="s">
        <v>554</v>
      </c>
      <c r="M31" s="48" t="s">
        <v>554</v>
      </c>
      <c r="N31" s="48" t="s">
        <v>554</v>
      </c>
      <c r="O31" s="48" t="s">
        <v>554</v>
      </c>
      <c r="P31" s="48" t="s">
        <v>554</v>
      </c>
      <c r="Q31" s="48" t="s">
        <v>554</v>
      </c>
      <c r="R31" s="48" t="s">
        <v>554</v>
      </c>
      <c r="S31" s="48" t="s">
        <v>554</v>
      </c>
      <c r="T31" s="48" t="s">
        <v>554</v>
      </c>
      <c r="U31" s="48" t="s">
        <v>554</v>
      </c>
      <c r="V31" s="603"/>
      <c r="W31" s="680" t="s">
        <v>554</v>
      </c>
      <c r="X31" s="48" t="s">
        <v>554</v>
      </c>
      <c r="Y31" s="48" t="s">
        <v>554</v>
      </c>
      <c r="Z31" s="615" t="s">
        <v>554</v>
      </c>
      <c r="AA31" s="615" t="s">
        <v>554</v>
      </c>
      <c r="AB31" s="598" t="s">
        <v>560</v>
      </c>
      <c r="AC31" s="680" t="s">
        <v>554</v>
      </c>
      <c r="AD31" s="680" t="s">
        <v>554</v>
      </c>
      <c r="AE31" s="681" t="s">
        <v>554</v>
      </c>
      <c r="AF31" s="680" t="s">
        <v>554</v>
      </c>
      <c r="AG31" s="680" t="s">
        <v>554</v>
      </c>
      <c r="AH31" s="48" t="s">
        <v>554</v>
      </c>
      <c r="AI31" s="680" t="s">
        <v>554</v>
      </c>
      <c r="AJ31" s="680" t="s">
        <v>554</v>
      </c>
      <c r="AK31" s="679" t="s">
        <v>554</v>
      </c>
      <c r="AL31" s="48" t="s">
        <v>554</v>
      </c>
      <c r="AM31" s="48" t="s">
        <v>554</v>
      </c>
      <c r="AN31" s="48" t="s">
        <v>554</v>
      </c>
      <c r="AO31" s="603"/>
      <c r="AP31" s="603"/>
      <c r="AQ31" s="679" t="s">
        <v>554</v>
      </c>
      <c r="AR31" s="603"/>
      <c r="AS31" s="603"/>
      <c r="AT31" s="679" t="s">
        <v>554</v>
      </c>
      <c r="AU31" s="680" t="s">
        <v>554</v>
      </c>
      <c r="AV31" s="680" t="s">
        <v>554</v>
      </c>
      <c r="AW31" s="48" t="s">
        <v>554</v>
      </c>
      <c r="AX31" s="603"/>
      <c r="AY31" s="603"/>
      <c r="AZ31" s="679" t="s">
        <v>554</v>
      </c>
      <c r="BA31" s="603"/>
      <c r="BB31" s="603"/>
      <c r="BC31" s="679" t="s">
        <v>554</v>
      </c>
      <c r="BD31" s="603"/>
      <c r="BE31" s="603"/>
      <c r="BF31" s="679" t="s">
        <v>554</v>
      </c>
      <c r="BG31" s="678">
        <v>43378</v>
      </c>
      <c r="BH31" s="680" t="s">
        <v>554</v>
      </c>
      <c r="BI31" s="680" t="s">
        <v>554</v>
      </c>
      <c r="BJ31" s="48" t="s">
        <v>554</v>
      </c>
      <c r="BK31" s="682" t="s">
        <v>807</v>
      </c>
      <c r="BL31" s="682" t="s">
        <v>807</v>
      </c>
      <c r="BM31" s="48" t="s">
        <v>554</v>
      </c>
      <c r="BN31" s="598" t="s">
        <v>807</v>
      </c>
      <c r="BO31" s="598" t="s">
        <v>807</v>
      </c>
      <c r="BP31" s="603"/>
      <c r="BQ31" s="48" t="s">
        <v>554</v>
      </c>
      <c r="BR31" s="48" t="s">
        <v>554</v>
      </c>
      <c r="BS31" s="603"/>
      <c r="BT31" s="615" t="s">
        <v>554</v>
      </c>
      <c r="BU31" s="615" t="s">
        <v>554</v>
      </c>
      <c r="BV31" s="603"/>
      <c r="BW31" s="615" t="s">
        <v>554</v>
      </c>
      <c r="BX31" s="615" t="s">
        <v>554</v>
      </c>
      <c r="BY31" s="615" t="s">
        <v>554</v>
      </c>
      <c r="BZ31" s="615" t="s">
        <v>554</v>
      </c>
      <c r="CA31" s="615" t="s">
        <v>554</v>
      </c>
      <c r="CB31" s="598" t="s">
        <v>560</v>
      </c>
      <c r="CC31" s="48" t="s">
        <v>554</v>
      </c>
      <c r="CD31" s="48" t="s">
        <v>554</v>
      </c>
      <c r="CE31" s="48" t="s">
        <v>554</v>
      </c>
      <c r="CF31" s="603"/>
      <c r="CG31" s="603"/>
      <c r="CH31" s="598" t="s">
        <v>807</v>
      </c>
      <c r="CI31" s="616"/>
      <c r="CJ31" s="616"/>
      <c r="CK31" s="48" t="s">
        <v>554</v>
      </c>
      <c r="CL31" s="616"/>
      <c r="CM31" s="616"/>
      <c r="CN31" s="48" t="s">
        <v>554</v>
      </c>
      <c r="CO31" s="48" t="s">
        <v>554</v>
      </c>
      <c r="CP31" s="680" t="s">
        <v>554</v>
      </c>
      <c r="CQ31" s="679" t="s">
        <v>554</v>
      </c>
      <c r="CR31" s="680" t="s">
        <v>554</v>
      </c>
      <c r="CS31" s="680" t="s">
        <v>554</v>
      </c>
      <c r="CT31" s="603"/>
      <c r="CU31" s="687" t="s">
        <v>566</v>
      </c>
      <c r="CV31" s="684" t="s">
        <v>554</v>
      </c>
      <c r="CW31" s="48" t="s">
        <v>554</v>
      </c>
      <c r="CX31" s="680" t="s">
        <v>554</v>
      </c>
      <c r="CY31" s="680" t="s">
        <v>554</v>
      </c>
      <c r="CZ31" s="48" t="s">
        <v>554</v>
      </c>
      <c r="DA31" s="682" t="s">
        <v>560</v>
      </c>
      <c r="DB31" s="682" t="s">
        <v>560</v>
      </c>
      <c r="DC31" s="48" t="s">
        <v>554</v>
      </c>
    </row>
    <row r="32" spans="1:107" ht="14" x14ac:dyDescent="0.15">
      <c r="A32" s="678">
        <v>43379</v>
      </c>
      <c r="B32" s="48" t="s">
        <v>554</v>
      </c>
      <c r="C32" s="48" t="s">
        <v>554</v>
      </c>
      <c r="D32" s="679" t="s">
        <v>554</v>
      </c>
      <c r="E32" s="688" t="s">
        <v>554</v>
      </c>
      <c r="F32" s="615" t="s">
        <v>554</v>
      </c>
      <c r="G32" s="615" t="s">
        <v>554</v>
      </c>
      <c r="H32" s="48" t="s">
        <v>554</v>
      </c>
      <c r="I32" s="48" t="s">
        <v>554</v>
      </c>
      <c r="J32" s="48" t="s">
        <v>554</v>
      </c>
      <c r="K32" s="48" t="s">
        <v>554</v>
      </c>
      <c r="L32" s="48" t="s">
        <v>554</v>
      </c>
      <c r="M32" s="48" t="s">
        <v>554</v>
      </c>
      <c r="N32" s="48" t="s">
        <v>554</v>
      </c>
      <c r="O32" s="48" t="s">
        <v>554</v>
      </c>
      <c r="P32" s="48" t="s">
        <v>554</v>
      </c>
      <c r="Q32" s="48" t="s">
        <v>554</v>
      </c>
      <c r="R32" s="48" t="s">
        <v>554</v>
      </c>
      <c r="S32" s="48" t="s">
        <v>554</v>
      </c>
      <c r="T32" s="48" t="s">
        <v>554</v>
      </c>
      <c r="U32" s="48" t="s">
        <v>554</v>
      </c>
      <c r="V32" s="603"/>
      <c r="W32" s="680" t="s">
        <v>554</v>
      </c>
      <c r="X32" s="48" t="s">
        <v>554</v>
      </c>
      <c r="Y32" s="48" t="s">
        <v>554</v>
      </c>
      <c r="Z32" s="615" t="s">
        <v>554</v>
      </c>
      <c r="AA32" s="615" t="s">
        <v>554</v>
      </c>
      <c r="AB32" s="598" t="s">
        <v>560</v>
      </c>
      <c r="AC32" s="680" t="s">
        <v>554</v>
      </c>
      <c r="AD32" s="680" t="s">
        <v>554</v>
      </c>
      <c r="AE32" s="679" t="s">
        <v>554</v>
      </c>
      <c r="AF32" s="680" t="s">
        <v>554</v>
      </c>
      <c r="AG32" s="680" t="s">
        <v>554</v>
      </c>
      <c r="AH32" s="48" t="s">
        <v>554</v>
      </c>
      <c r="AI32" s="680" t="s">
        <v>554</v>
      </c>
      <c r="AJ32" s="680" t="s">
        <v>554</v>
      </c>
      <c r="AK32" s="679" t="s">
        <v>554</v>
      </c>
      <c r="AL32" s="48" t="s">
        <v>554</v>
      </c>
      <c r="AM32" s="48" t="s">
        <v>554</v>
      </c>
      <c r="AN32" s="48" t="s">
        <v>554</v>
      </c>
      <c r="AO32" s="603"/>
      <c r="AP32" s="603"/>
      <c r="AQ32" s="679" t="s">
        <v>554</v>
      </c>
      <c r="AR32" s="603"/>
      <c r="AS32" s="603"/>
      <c r="AT32" s="679" t="s">
        <v>554</v>
      </c>
      <c r="AU32" s="680" t="s">
        <v>554</v>
      </c>
      <c r="AV32" s="680" t="s">
        <v>554</v>
      </c>
      <c r="AW32" s="48" t="s">
        <v>554</v>
      </c>
      <c r="AX32" s="603"/>
      <c r="AY32" s="603"/>
      <c r="AZ32" s="679" t="s">
        <v>554</v>
      </c>
      <c r="BA32" s="603"/>
      <c r="BB32" s="603"/>
      <c r="BC32" s="679" t="s">
        <v>554</v>
      </c>
      <c r="BD32" s="603"/>
      <c r="BE32" s="603"/>
      <c r="BF32" s="679" t="s">
        <v>554</v>
      </c>
      <c r="BG32" s="678">
        <v>43379</v>
      </c>
      <c r="BH32" s="680" t="s">
        <v>554</v>
      </c>
      <c r="BI32" s="680" t="s">
        <v>554</v>
      </c>
      <c r="BJ32" s="48" t="s">
        <v>554</v>
      </c>
      <c r="BK32" s="682" t="s">
        <v>807</v>
      </c>
      <c r="BL32" s="682" t="s">
        <v>807</v>
      </c>
      <c r="BM32" s="48" t="s">
        <v>554</v>
      </c>
      <c r="BN32" s="598" t="s">
        <v>807</v>
      </c>
      <c r="BO32" s="598" t="s">
        <v>807</v>
      </c>
      <c r="BP32" s="603"/>
      <c r="BQ32" s="48" t="s">
        <v>554</v>
      </c>
      <c r="BR32" s="48" t="s">
        <v>554</v>
      </c>
      <c r="BS32" s="603"/>
      <c r="BT32" s="615" t="s">
        <v>554</v>
      </c>
      <c r="BU32" s="615" t="s">
        <v>554</v>
      </c>
      <c r="BV32" s="603"/>
      <c r="BW32" s="615" t="s">
        <v>554</v>
      </c>
      <c r="BX32" s="615" t="s">
        <v>554</v>
      </c>
      <c r="BY32" s="615" t="s">
        <v>554</v>
      </c>
      <c r="BZ32" s="615" t="s">
        <v>554</v>
      </c>
      <c r="CA32" s="615" t="s">
        <v>554</v>
      </c>
      <c r="CB32" s="598" t="s">
        <v>560</v>
      </c>
      <c r="CC32" s="48" t="s">
        <v>554</v>
      </c>
      <c r="CD32" s="48" t="s">
        <v>554</v>
      </c>
      <c r="CE32" s="48" t="s">
        <v>554</v>
      </c>
      <c r="CF32" s="603"/>
      <c r="CG32" s="603"/>
      <c r="CH32" s="598" t="s">
        <v>807</v>
      </c>
      <c r="CI32" s="616"/>
      <c r="CJ32" s="616"/>
      <c r="CK32" s="48" t="s">
        <v>554</v>
      </c>
      <c r="CL32" s="616"/>
      <c r="CM32" s="616"/>
      <c r="CN32" s="48" t="s">
        <v>554</v>
      </c>
      <c r="CO32" s="48" t="s">
        <v>554</v>
      </c>
      <c r="CP32" s="680" t="s">
        <v>554</v>
      </c>
      <c r="CQ32" s="679" t="s">
        <v>554</v>
      </c>
      <c r="CR32" s="680" t="s">
        <v>554</v>
      </c>
      <c r="CS32" s="680" t="s">
        <v>554</v>
      </c>
      <c r="CT32" s="603"/>
      <c r="CU32" s="687" t="s">
        <v>566</v>
      </c>
      <c r="CV32" s="682" t="s">
        <v>560</v>
      </c>
      <c r="CW32" s="48" t="s">
        <v>554</v>
      </c>
      <c r="CX32" s="680" t="s">
        <v>554</v>
      </c>
      <c r="CY32" s="680" t="s">
        <v>554</v>
      </c>
      <c r="CZ32" s="48" t="s">
        <v>554</v>
      </c>
      <c r="DA32" s="682" t="s">
        <v>560</v>
      </c>
      <c r="DB32" s="682" t="s">
        <v>560</v>
      </c>
      <c r="DC32" s="48" t="s">
        <v>554</v>
      </c>
    </row>
    <row r="33" spans="1:107" ht="15" x14ac:dyDescent="0.15">
      <c r="A33" s="678">
        <v>43380</v>
      </c>
      <c r="B33" s="48" t="s">
        <v>554</v>
      </c>
      <c r="C33" s="48" t="s">
        <v>554</v>
      </c>
      <c r="D33" s="679" t="s">
        <v>554</v>
      </c>
      <c r="E33" s="615" t="s">
        <v>554</v>
      </c>
      <c r="F33" s="615" t="s">
        <v>554</v>
      </c>
      <c r="G33" s="615" t="s">
        <v>554</v>
      </c>
      <c r="H33" s="48" t="s">
        <v>554</v>
      </c>
      <c r="I33" s="48" t="s">
        <v>554</v>
      </c>
      <c r="J33" s="48" t="s">
        <v>554</v>
      </c>
      <c r="K33" s="48" t="s">
        <v>554</v>
      </c>
      <c r="L33" s="48" t="s">
        <v>554</v>
      </c>
      <c r="M33" s="48" t="s">
        <v>554</v>
      </c>
      <c r="N33" s="48" t="s">
        <v>554</v>
      </c>
      <c r="O33" s="48" t="s">
        <v>554</v>
      </c>
      <c r="P33" s="48" t="s">
        <v>554</v>
      </c>
      <c r="Q33" s="48" t="s">
        <v>554</v>
      </c>
      <c r="R33" s="48" t="s">
        <v>554</v>
      </c>
      <c r="S33" s="48" t="s">
        <v>554</v>
      </c>
      <c r="T33" s="48" t="s">
        <v>554</v>
      </c>
      <c r="U33" s="48" t="s">
        <v>554</v>
      </c>
      <c r="V33" s="603"/>
      <c r="W33" s="680" t="s">
        <v>554</v>
      </c>
      <c r="X33" s="48" t="s">
        <v>554</v>
      </c>
      <c r="Y33" s="48" t="s">
        <v>554</v>
      </c>
      <c r="Z33" s="615" t="s">
        <v>554</v>
      </c>
      <c r="AA33" s="615" t="s">
        <v>554</v>
      </c>
      <c r="AB33" s="598" t="s">
        <v>560</v>
      </c>
      <c r="AC33" s="680" t="s">
        <v>554</v>
      </c>
      <c r="AD33" s="680" t="s">
        <v>554</v>
      </c>
      <c r="AE33" s="679" t="s">
        <v>554</v>
      </c>
      <c r="AF33" s="680" t="s">
        <v>554</v>
      </c>
      <c r="AG33" s="680" t="s">
        <v>554</v>
      </c>
      <c r="AH33" s="48" t="s">
        <v>554</v>
      </c>
      <c r="AI33" s="680" t="s">
        <v>554</v>
      </c>
      <c r="AJ33" s="680" t="s">
        <v>554</v>
      </c>
      <c r="AK33" s="679" t="s">
        <v>554</v>
      </c>
      <c r="AL33" s="48" t="s">
        <v>554</v>
      </c>
      <c r="AM33" s="48" t="s">
        <v>554</v>
      </c>
      <c r="AN33" s="48" t="s">
        <v>554</v>
      </c>
      <c r="AO33" s="603"/>
      <c r="AP33" s="603"/>
      <c r="AQ33" s="679" t="s">
        <v>554</v>
      </c>
      <c r="AR33" s="603"/>
      <c r="AS33" s="603"/>
      <c r="AT33" s="679" t="s">
        <v>554</v>
      </c>
      <c r="AU33" s="680" t="s">
        <v>554</v>
      </c>
      <c r="AV33" s="680" t="s">
        <v>554</v>
      </c>
      <c r="AW33" s="48" t="s">
        <v>554</v>
      </c>
      <c r="AX33" s="603"/>
      <c r="AY33" s="603"/>
      <c r="AZ33" s="679" t="s">
        <v>554</v>
      </c>
      <c r="BA33" s="603"/>
      <c r="BB33" s="603"/>
      <c r="BC33" s="679" t="s">
        <v>554</v>
      </c>
      <c r="BD33" s="603"/>
      <c r="BE33" s="603"/>
      <c r="BF33" s="679" t="s">
        <v>554</v>
      </c>
      <c r="BG33" s="678">
        <v>43380</v>
      </c>
      <c r="BH33" s="680" t="s">
        <v>554</v>
      </c>
      <c r="BI33" s="680" t="s">
        <v>554</v>
      </c>
      <c r="BJ33" s="48" t="s">
        <v>554</v>
      </c>
      <c r="BK33" s="682" t="s">
        <v>807</v>
      </c>
      <c r="BL33" s="682" t="s">
        <v>807</v>
      </c>
      <c r="BM33" s="48" t="s">
        <v>554</v>
      </c>
      <c r="BN33" s="598" t="s">
        <v>807</v>
      </c>
      <c r="BO33" s="598" t="s">
        <v>807</v>
      </c>
      <c r="BP33" s="603"/>
      <c r="BQ33" s="48" t="s">
        <v>554</v>
      </c>
      <c r="BR33" s="48" t="s">
        <v>554</v>
      </c>
      <c r="BS33" s="603"/>
      <c r="BT33" s="615" t="s">
        <v>554</v>
      </c>
      <c r="BU33" s="615" t="s">
        <v>554</v>
      </c>
      <c r="BV33" s="603"/>
      <c r="BW33" s="615" t="s">
        <v>554</v>
      </c>
      <c r="BX33" s="615" t="s">
        <v>554</v>
      </c>
      <c r="BY33" s="615" t="s">
        <v>554</v>
      </c>
      <c r="BZ33" s="615" t="s">
        <v>554</v>
      </c>
      <c r="CA33" s="615" t="s">
        <v>554</v>
      </c>
      <c r="CB33" s="598" t="s">
        <v>560</v>
      </c>
      <c r="CC33" s="48" t="s">
        <v>554</v>
      </c>
      <c r="CD33" s="48" t="s">
        <v>554</v>
      </c>
      <c r="CE33" s="48" t="s">
        <v>554</v>
      </c>
      <c r="CF33" s="603"/>
      <c r="CG33" s="603"/>
      <c r="CH33" s="598" t="s">
        <v>807</v>
      </c>
      <c r="CI33" s="616"/>
      <c r="CJ33" s="616"/>
      <c r="CK33" s="48" t="s">
        <v>554</v>
      </c>
      <c r="CL33" s="616"/>
      <c r="CM33" s="616"/>
      <c r="CN33" s="48" t="s">
        <v>554</v>
      </c>
      <c r="CO33" s="48" t="s">
        <v>554</v>
      </c>
      <c r="CP33" s="680" t="s">
        <v>554</v>
      </c>
      <c r="CQ33" s="679" t="s">
        <v>554</v>
      </c>
      <c r="CR33" s="680" t="s">
        <v>554</v>
      </c>
      <c r="CS33" s="680" t="s">
        <v>554</v>
      </c>
      <c r="CT33" s="603"/>
      <c r="CU33" s="686" t="s">
        <v>554</v>
      </c>
      <c r="CV33" s="682" t="s">
        <v>560</v>
      </c>
      <c r="CW33" s="48" t="s">
        <v>554</v>
      </c>
      <c r="CX33" s="684" t="s">
        <v>554</v>
      </c>
      <c r="CY33" s="684" t="s">
        <v>554</v>
      </c>
      <c r="CZ33" s="48" t="s">
        <v>554</v>
      </c>
      <c r="DA33" s="682" t="s">
        <v>560</v>
      </c>
      <c r="DB33" s="682" t="s">
        <v>560</v>
      </c>
      <c r="DC33" s="48" t="s">
        <v>554</v>
      </c>
    </row>
    <row r="34" spans="1:107" ht="14" x14ac:dyDescent="0.15">
      <c r="A34" s="678">
        <v>43381</v>
      </c>
      <c r="B34" s="48" t="s">
        <v>554</v>
      </c>
      <c r="C34" s="48" t="s">
        <v>554</v>
      </c>
      <c r="D34" s="679" t="s">
        <v>554</v>
      </c>
      <c r="E34" s="615" t="s">
        <v>554</v>
      </c>
      <c r="F34" s="615" t="s">
        <v>554</v>
      </c>
      <c r="G34" s="615" t="s">
        <v>554</v>
      </c>
      <c r="H34" s="48" t="s">
        <v>554</v>
      </c>
      <c r="I34" s="48" t="s">
        <v>554</v>
      </c>
      <c r="J34" s="48" t="s">
        <v>554</v>
      </c>
      <c r="K34" s="48" t="s">
        <v>554</v>
      </c>
      <c r="L34" s="48" t="s">
        <v>554</v>
      </c>
      <c r="M34" s="48" t="s">
        <v>554</v>
      </c>
      <c r="N34" s="48" t="s">
        <v>554</v>
      </c>
      <c r="O34" s="48" t="s">
        <v>554</v>
      </c>
      <c r="P34" s="48" t="s">
        <v>554</v>
      </c>
      <c r="Q34" s="48" t="s">
        <v>554</v>
      </c>
      <c r="R34" s="48" t="s">
        <v>554</v>
      </c>
      <c r="S34" s="48" t="s">
        <v>554</v>
      </c>
      <c r="T34" s="48" t="s">
        <v>554</v>
      </c>
      <c r="U34" s="48" t="s">
        <v>554</v>
      </c>
      <c r="V34" s="603"/>
      <c r="W34" s="680" t="s">
        <v>554</v>
      </c>
      <c r="X34" s="48" t="s">
        <v>554</v>
      </c>
      <c r="Y34" s="48" t="s">
        <v>554</v>
      </c>
      <c r="Z34" s="615" t="s">
        <v>554</v>
      </c>
      <c r="AA34" s="615" t="s">
        <v>554</v>
      </c>
      <c r="AB34" s="598" t="s">
        <v>560</v>
      </c>
      <c r="AC34" s="680" t="s">
        <v>554</v>
      </c>
      <c r="AD34" s="680" t="s">
        <v>554</v>
      </c>
      <c r="AE34" s="679" t="s">
        <v>554</v>
      </c>
      <c r="AF34" s="680" t="s">
        <v>554</v>
      </c>
      <c r="AG34" s="680" t="s">
        <v>554</v>
      </c>
      <c r="AH34" s="48" t="s">
        <v>554</v>
      </c>
      <c r="AI34" s="680" t="s">
        <v>554</v>
      </c>
      <c r="AJ34" s="680" t="s">
        <v>554</v>
      </c>
      <c r="AK34" s="679" t="s">
        <v>554</v>
      </c>
      <c r="AL34" s="48" t="s">
        <v>554</v>
      </c>
      <c r="AM34" s="48" t="s">
        <v>554</v>
      </c>
      <c r="AN34" s="48" t="s">
        <v>554</v>
      </c>
      <c r="AO34" s="603"/>
      <c r="AP34" s="603"/>
      <c r="AQ34" s="679" t="s">
        <v>554</v>
      </c>
      <c r="AR34" s="603"/>
      <c r="AS34" s="603"/>
      <c r="AT34" s="679" t="s">
        <v>554</v>
      </c>
      <c r="AU34" s="680" t="s">
        <v>554</v>
      </c>
      <c r="AV34" s="680" t="s">
        <v>554</v>
      </c>
      <c r="AW34" s="48" t="s">
        <v>554</v>
      </c>
      <c r="AX34" s="603"/>
      <c r="AY34" s="603"/>
      <c r="AZ34" s="679" t="s">
        <v>554</v>
      </c>
      <c r="BA34" s="603"/>
      <c r="BB34" s="603"/>
      <c r="BC34" s="679" t="s">
        <v>554</v>
      </c>
      <c r="BD34" s="603"/>
      <c r="BE34" s="603"/>
      <c r="BF34" s="679" t="s">
        <v>554</v>
      </c>
      <c r="BG34" s="678">
        <v>43381</v>
      </c>
      <c r="BH34" s="680" t="s">
        <v>554</v>
      </c>
      <c r="BI34" s="680" t="s">
        <v>554</v>
      </c>
      <c r="BJ34" s="48" t="s">
        <v>554</v>
      </c>
      <c r="BK34" s="682" t="s">
        <v>807</v>
      </c>
      <c r="BL34" s="682" t="s">
        <v>807</v>
      </c>
      <c r="BM34" s="48" t="s">
        <v>554</v>
      </c>
      <c r="BN34" s="598" t="s">
        <v>807</v>
      </c>
      <c r="BO34" s="598" t="s">
        <v>807</v>
      </c>
      <c r="BP34" s="603"/>
      <c r="BQ34" s="48" t="s">
        <v>554</v>
      </c>
      <c r="BR34" s="48" t="s">
        <v>554</v>
      </c>
      <c r="BS34" s="603"/>
      <c r="BT34" s="615" t="s">
        <v>554</v>
      </c>
      <c r="BU34" s="615" t="s">
        <v>554</v>
      </c>
      <c r="BV34" s="603"/>
      <c r="BW34" s="598" t="s">
        <v>560</v>
      </c>
      <c r="BX34" s="615" t="s">
        <v>554</v>
      </c>
      <c r="BY34" s="615" t="s">
        <v>554</v>
      </c>
      <c r="BZ34" s="598" t="s">
        <v>560</v>
      </c>
      <c r="CA34" s="615" t="s">
        <v>554</v>
      </c>
      <c r="CB34" s="598" t="s">
        <v>560</v>
      </c>
      <c r="CC34" s="48" t="s">
        <v>554</v>
      </c>
      <c r="CD34" s="48" t="s">
        <v>554</v>
      </c>
      <c r="CE34" s="48" t="s">
        <v>554</v>
      </c>
      <c r="CF34" s="603"/>
      <c r="CG34" s="603"/>
      <c r="CH34" s="598" t="s">
        <v>807</v>
      </c>
      <c r="CI34" s="616"/>
      <c r="CJ34" s="616"/>
      <c r="CK34" s="48" t="s">
        <v>554</v>
      </c>
      <c r="CL34" s="616"/>
      <c r="CM34" s="616"/>
      <c r="CN34" s="48" t="s">
        <v>554</v>
      </c>
      <c r="CO34" s="48" t="s">
        <v>554</v>
      </c>
      <c r="CP34" s="680" t="s">
        <v>554</v>
      </c>
      <c r="CQ34" s="679" t="s">
        <v>554</v>
      </c>
      <c r="CR34" s="680" t="s">
        <v>554</v>
      </c>
      <c r="CS34" s="680" t="s">
        <v>554</v>
      </c>
      <c r="CT34" s="603"/>
      <c r="CU34" s="689" t="s">
        <v>554</v>
      </c>
      <c r="CV34" s="682" t="s">
        <v>560</v>
      </c>
      <c r="CW34" s="48" t="s">
        <v>554</v>
      </c>
      <c r="CX34" s="680" t="s">
        <v>554</v>
      </c>
      <c r="CY34" s="680" t="s">
        <v>554</v>
      </c>
      <c r="CZ34" s="48" t="s">
        <v>554</v>
      </c>
      <c r="DA34" s="682" t="s">
        <v>560</v>
      </c>
      <c r="DB34" s="682" t="s">
        <v>560</v>
      </c>
      <c r="DC34" s="48" t="s">
        <v>554</v>
      </c>
    </row>
    <row r="35" spans="1:107" ht="15" x14ac:dyDescent="0.15">
      <c r="A35" s="678">
        <v>43382</v>
      </c>
      <c r="B35" s="48" t="s">
        <v>554</v>
      </c>
      <c r="C35" s="48" t="s">
        <v>554</v>
      </c>
      <c r="D35" s="679" t="s">
        <v>554</v>
      </c>
      <c r="E35" s="615" t="s">
        <v>554</v>
      </c>
      <c r="F35" s="615" t="s">
        <v>554</v>
      </c>
      <c r="G35" s="615" t="s">
        <v>554</v>
      </c>
      <c r="H35" s="48" t="s">
        <v>554</v>
      </c>
      <c r="I35" s="48" t="s">
        <v>554</v>
      </c>
      <c r="J35" s="48" t="s">
        <v>554</v>
      </c>
      <c r="K35" s="48" t="s">
        <v>554</v>
      </c>
      <c r="L35" s="48" t="s">
        <v>554</v>
      </c>
      <c r="M35" s="48" t="s">
        <v>554</v>
      </c>
      <c r="N35" s="48" t="s">
        <v>554</v>
      </c>
      <c r="O35" s="48" t="s">
        <v>554</v>
      </c>
      <c r="P35" s="48" t="s">
        <v>554</v>
      </c>
      <c r="Q35" s="48" t="s">
        <v>554</v>
      </c>
      <c r="R35" s="48" t="s">
        <v>554</v>
      </c>
      <c r="S35" s="48" t="s">
        <v>554</v>
      </c>
      <c r="T35" s="48" t="s">
        <v>554</v>
      </c>
      <c r="U35" s="48" t="s">
        <v>554</v>
      </c>
      <c r="V35" s="603"/>
      <c r="W35" s="680" t="s">
        <v>554</v>
      </c>
      <c r="X35" s="48" t="s">
        <v>554</v>
      </c>
      <c r="Y35" s="48" t="s">
        <v>554</v>
      </c>
      <c r="Z35" s="615" t="s">
        <v>554</v>
      </c>
      <c r="AA35" s="615" t="s">
        <v>554</v>
      </c>
      <c r="AB35" s="598" t="s">
        <v>560</v>
      </c>
      <c r="AC35" s="680" t="s">
        <v>554</v>
      </c>
      <c r="AD35" s="680" t="s">
        <v>554</v>
      </c>
      <c r="AE35" s="679" t="s">
        <v>554</v>
      </c>
      <c r="AF35" s="680" t="s">
        <v>554</v>
      </c>
      <c r="AG35" s="680" t="s">
        <v>554</v>
      </c>
      <c r="AH35" s="48" t="s">
        <v>554</v>
      </c>
      <c r="AI35" s="680" t="s">
        <v>554</v>
      </c>
      <c r="AJ35" s="680" t="s">
        <v>554</v>
      </c>
      <c r="AK35" s="679" t="s">
        <v>554</v>
      </c>
      <c r="AL35" s="48" t="s">
        <v>554</v>
      </c>
      <c r="AM35" s="48" t="s">
        <v>554</v>
      </c>
      <c r="AN35" s="48" t="s">
        <v>554</v>
      </c>
      <c r="AO35" s="603"/>
      <c r="AP35" s="603"/>
      <c r="AQ35" s="679" t="s">
        <v>554</v>
      </c>
      <c r="AR35" s="603"/>
      <c r="AS35" s="603"/>
      <c r="AT35" s="679" t="s">
        <v>554</v>
      </c>
      <c r="AU35" s="680" t="s">
        <v>554</v>
      </c>
      <c r="AV35" s="680" t="s">
        <v>554</v>
      </c>
      <c r="AW35" s="48" t="s">
        <v>554</v>
      </c>
      <c r="AX35" s="603"/>
      <c r="AY35" s="603"/>
      <c r="AZ35" s="679" t="s">
        <v>554</v>
      </c>
      <c r="BA35" s="603"/>
      <c r="BB35" s="603"/>
      <c r="BC35" s="679" t="s">
        <v>554</v>
      </c>
      <c r="BD35" s="603"/>
      <c r="BE35" s="603"/>
      <c r="BF35" s="679" t="s">
        <v>554</v>
      </c>
      <c r="BG35" s="678">
        <v>43382</v>
      </c>
      <c r="BH35" s="680" t="s">
        <v>554</v>
      </c>
      <c r="BI35" s="680" t="s">
        <v>554</v>
      </c>
      <c r="BJ35" s="48" t="s">
        <v>554</v>
      </c>
      <c r="BK35" s="682" t="s">
        <v>807</v>
      </c>
      <c r="BL35" s="682" t="s">
        <v>807</v>
      </c>
      <c r="BM35" s="48" t="s">
        <v>554</v>
      </c>
      <c r="BN35" s="598" t="s">
        <v>807</v>
      </c>
      <c r="BO35" s="598" t="s">
        <v>807</v>
      </c>
      <c r="BP35" s="603"/>
      <c r="BQ35" s="48" t="s">
        <v>554</v>
      </c>
      <c r="BR35" s="48" t="s">
        <v>554</v>
      </c>
      <c r="BS35" s="603"/>
      <c r="BT35" s="615" t="s">
        <v>554</v>
      </c>
      <c r="BU35" s="615" t="s">
        <v>554</v>
      </c>
      <c r="BV35" s="603"/>
      <c r="BW35" s="615" t="s">
        <v>554</v>
      </c>
      <c r="BX35" s="615" t="s">
        <v>554</v>
      </c>
      <c r="BY35" s="615" t="s">
        <v>554</v>
      </c>
      <c r="BZ35" s="615" t="s">
        <v>554</v>
      </c>
      <c r="CA35" s="615" t="s">
        <v>554</v>
      </c>
      <c r="CB35" s="598" t="s">
        <v>560</v>
      </c>
      <c r="CC35" s="48" t="s">
        <v>554</v>
      </c>
      <c r="CD35" s="48" t="s">
        <v>554</v>
      </c>
      <c r="CE35" s="48" t="s">
        <v>554</v>
      </c>
      <c r="CF35" s="603"/>
      <c r="CG35" s="603"/>
      <c r="CH35" s="598" t="s">
        <v>807</v>
      </c>
      <c r="CI35" s="616"/>
      <c r="CJ35" s="616"/>
      <c r="CK35" s="48" t="s">
        <v>554</v>
      </c>
      <c r="CL35" s="616"/>
      <c r="CM35" s="616"/>
      <c r="CN35" s="48" t="s">
        <v>554</v>
      </c>
      <c r="CO35" s="48" t="s">
        <v>554</v>
      </c>
      <c r="CP35" s="680" t="s">
        <v>554</v>
      </c>
      <c r="CQ35" s="679" t="s">
        <v>554</v>
      </c>
      <c r="CR35" s="680" t="s">
        <v>554</v>
      </c>
      <c r="CS35" s="680" t="s">
        <v>554</v>
      </c>
      <c r="CT35" s="603"/>
      <c r="CU35" s="690" t="s">
        <v>560</v>
      </c>
      <c r="CV35" s="682" t="s">
        <v>560</v>
      </c>
      <c r="CW35" s="48" t="s">
        <v>554</v>
      </c>
      <c r="CX35" s="680" t="s">
        <v>554</v>
      </c>
      <c r="CY35" s="680" t="s">
        <v>554</v>
      </c>
      <c r="CZ35" s="48" t="s">
        <v>554</v>
      </c>
      <c r="DA35" s="682" t="s">
        <v>560</v>
      </c>
      <c r="DB35" s="682" t="s">
        <v>560</v>
      </c>
      <c r="DC35" s="48" t="s">
        <v>554</v>
      </c>
    </row>
    <row r="36" spans="1:107" ht="14" x14ac:dyDescent="0.15">
      <c r="A36" s="678">
        <v>43383</v>
      </c>
      <c r="B36" s="48" t="s">
        <v>554</v>
      </c>
      <c r="C36" s="48" t="s">
        <v>554</v>
      </c>
      <c r="D36" s="679" t="s">
        <v>554</v>
      </c>
      <c r="E36" s="615" t="s">
        <v>554</v>
      </c>
      <c r="F36" s="615" t="s">
        <v>554</v>
      </c>
      <c r="G36" s="615" t="s">
        <v>554</v>
      </c>
      <c r="H36" s="48" t="s">
        <v>554</v>
      </c>
      <c r="I36" s="48" t="s">
        <v>554</v>
      </c>
      <c r="J36" s="48" t="s">
        <v>554</v>
      </c>
      <c r="K36" s="48" t="s">
        <v>554</v>
      </c>
      <c r="L36" s="48" t="s">
        <v>554</v>
      </c>
      <c r="M36" s="48" t="s">
        <v>554</v>
      </c>
      <c r="N36" s="48" t="s">
        <v>554</v>
      </c>
      <c r="O36" s="48" t="s">
        <v>554</v>
      </c>
      <c r="P36" s="48" t="s">
        <v>554</v>
      </c>
      <c r="Q36" s="48" t="s">
        <v>554</v>
      </c>
      <c r="R36" s="48" t="s">
        <v>554</v>
      </c>
      <c r="S36" s="48" t="s">
        <v>554</v>
      </c>
      <c r="T36" s="48" t="s">
        <v>554</v>
      </c>
      <c r="U36" s="48" t="s">
        <v>554</v>
      </c>
      <c r="V36" s="603"/>
      <c r="W36" s="680" t="s">
        <v>554</v>
      </c>
      <c r="X36" s="48" t="s">
        <v>554</v>
      </c>
      <c r="Y36" s="48" t="s">
        <v>554</v>
      </c>
      <c r="Z36" s="615" t="s">
        <v>554</v>
      </c>
      <c r="AA36" s="615" t="s">
        <v>554</v>
      </c>
      <c r="AB36" s="598" t="s">
        <v>560</v>
      </c>
      <c r="AC36" s="680" t="s">
        <v>554</v>
      </c>
      <c r="AD36" s="680" t="s">
        <v>554</v>
      </c>
      <c r="AE36" s="679" t="s">
        <v>554</v>
      </c>
      <c r="AF36" s="680" t="s">
        <v>554</v>
      </c>
      <c r="AG36" s="680" t="s">
        <v>554</v>
      </c>
      <c r="AH36" s="48" t="s">
        <v>554</v>
      </c>
      <c r="AI36" s="680" t="s">
        <v>554</v>
      </c>
      <c r="AJ36" s="680" t="s">
        <v>554</v>
      </c>
      <c r="AK36" s="679" t="s">
        <v>554</v>
      </c>
      <c r="AL36" s="48" t="s">
        <v>554</v>
      </c>
      <c r="AM36" s="48" t="s">
        <v>554</v>
      </c>
      <c r="AN36" s="48" t="s">
        <v>554</v>
      </c>
      <c r="AO36" s="603"/>
      <c r="AP36" s="603"/>
      <c r="AQ36" s="679" t="s">
        <v>554</v>
      </c>
      <c r="AR36" s="603"/>
      <c r="AS36" s="603"/>
      <c r="AT36" s="679" t="s">
        <v>554</v>
      </c>
      <c r="AU36" s="680" t="s">
        <v>554</v>
      </c>
      <c r="AV36" s="680" t="s">
        <v>554</v>
      </c>
      <c r="AW36" s="48" t="s">
        <v>554</v>
      </c>
      <c r="AX36" s="603"/>
      <c r="AY36" s="603"/>
      <c r="AZ36" s="679" t="s">
        <v>554</v>
      </c>
      <c r="BA36" s="603"/>
      <c r="BB36" s="603"/>
      <c r="BC36" s="679" t="s">
        <v>554</v>
      </c>
      <c r="BD36" s="603"/>
      <c r="BE36" s="603"/>
      <c r="BF36" s="679" t="s">
        <v>554</v>
      </c>
      <c r="BG36" s="678">
        <v>43383</v>
      </c>
      <c r="BH36" s="680" t="s">
        <v>554</v>
      </c>
      <c r="BI36" s="680" t="s">
        <v>554</v>
      </c>
      <c r="BJ36" s="48" t="s">
        <v>554</v>
      </c>
      <c r="BK36" s="682" t="s">
        <v>807</v>
      </c>
      <c r="BL36" s="682" t="s">
        <v>807</v>
      </c>
      <c r="BM36" s="48" t="s">
        <v>554</v>
      </c>
      <c r="BN36" s="598" t="s">
        <v>807</v>
      </c>
      <c r="BO36" s="598" t="s">
        <v>807</v>
      </c>
      <c r="BP36" s="603"/>
      <c r="BQ36" s="48" t="s">
        <v>554</v>
      </c>
      <c r="BR36" s="48" t="s">
        <v>554</v>
      </c>
      <c r="BS36" s="603"/>
      <c r="BT36" s="615" t="s">
        <v>554</v>
      </c>
      <c r="BU36" s="615" t="s">
        <v>554</v>
      </c>
      <c r="BV36" s="603"/>
      <c r="BW36" s="615" t="s">
        <v>554</v>
      </c>
      <c r="BX36" s="615" t="s">
        <v>554</v>
      </c>
      <c r="BY36" s="615" t="s">
        <v>554</v>
      </c>
      <c r="BZ36" s="615" t="s">
        <v>554</v>
      </c>
      <c r="CA36" s="615" t="s">
        <v>554</v>
      </c>
      <c r="CB36" s="598" t="s">
        <v>560</v>
      </c>
      <c r="CC36" s="48" t="s">
        <v>554</v>
      </c>
      <c r="CD36" s="48" t="s">
        <v>554</v>
      </c>
      <c r="CE36" s="48" t="s">
        <v>554</v>
      </c>
      <c r="CF36" s="603"/>
      <c r="CG36" s="603"/>
      <c r="CH36" s="598" t="s">
        <v>807</v>
      </c>
      <c r="CI36" s="616"/>
      <c r="CJ36" s="616"/>
      <c r="CK36" s="48" t="s">
        <v>554</v>
      </c>
      <c r="CL36" s="616"/>
      <c r="CM36" s="616"/>
      <c r="CN36" s="48" t="s">
        <v>554</v>
      </c>
      <c r="CO36" s="48" t="s">
        <v>554</v>
      </c>
      <c r="CP36" s="680" t="s">
        <v>554</v>
      </c>
      <c r="CQ36" s="679" t="s">
        <v>554</v>
      </c>
      <c r="CR36" s="680" t="s">
        <v>554</v>
      </c>
      <c r="CS36" s="680" t="s">
        <v>554</v>
      </c>
      <c r="CT36" s="603"/>
      <c r="CU36" s="683" t="s">
        <v>560</v>
      </c>
      <c r="CV36" s="682" t="s">
        <v>560</v>
      </c>
      <c r="CW36" s="48" t="s">
        <v>554</v>
      </c>
      <c r="CX36" s="680" t="s">
        <v>554</v>
      </c>
      <c r="CY36" s="680" t="s">
        <v>554</v>
      </c>
      <c r="CZ36" s="48" t="s">
        <v>554</v>
      </c>
      <c r="DA36" s="682" t="s">
        <v>560</v>
      </c>
      <c r="DB36" s="682" t="s">
        <v>560</v>
      </c>
      <c r="DC36" s="48" t="s">
        <v>554</v>
      </c>
    </row>
    <row r="37" spans="1:107" ht="14" x14ac:dyDescent="0.15">
      <c r="A37" s="678">
        <v>43384</v>
      </c>
      <c r="B37" s="48" t="s">
        <v>554</v>
      </c>
      <c r="C37" s="48" t="s">
        <v>554</v>
      </c>
      <c r="D37" s="679" t="s">
        <v>554</v>
      </c>
      <c r="E37" s="615" t="s">
        <v>554</v>
      </c>
      <c r="F37" s="615" t="s">
        <v>554</v>
      </c>
      <c r="G37" s="615" t="s">
        <v>554</v>
      </c>
      <c r="H37" s="48" t="s">
        <v>554</v>
      </c>
      <c r="I37" s="48" t="s">
        <v>554</v>
      </c>
      <c r="J37" s="48" t="s">
        <v>554</v>
      </c>
      <c r="K37" s="48" t="s">
        <v>554</v>
      </c>
      <c r="L37" s="48" t="s">
        <v>554</v>
      </c>
      <c r="M37" s="48" t="s">
        <v>554</v>
      </c>
      <c r="N37" s="48" t="s">
        <v>554</v>
      </c>
      <c r="O37" s="48" t="s">
        <v>554</v>
      </c>
      <c r="P37" s="48" t="s">
        <v>554</v>
      </c>
      <c r="Q37" s="48" t="s">
        <v>554</v>
      </c>
      <c r="R37" s="48" t="s">
        <v>554</v>
      </c>
      <c r="S37" s="48" t="s">
        <v>554</v>
      </c>
      <c r="T37" s="48" t="s">
        <v>554</v>
      </c>
      <c r="U37" s="48" t="s">
        <v>554</v>
      </c>
      <c r="V37" s="603"/>
      <c r="W37" s="680" t="s">
        <v>554</v>
      </c>
      <c r="X37" s="48" t="s">
        <v>554</v>
      </c>
      <c r="Y37" s="48" t="s">
        <v>554</v>
      </c>
      <c r="Z37" s="615" t="s">
        <v>554</v>
      </c>
      <c r="AA37" s="615" t="s">
        <v>554</v>
      </c>
      <c r="AB37" s="598" t="s">
        <v>560</v>
      </c>
      <c r="AC37" s="680" t="s">
        <v>554</v>
      </c>
      <c r="AD37" s="680" t="s">
        <v>554</v>
      </c>
      <c r="AE37" s="679" t="s">
        <v>554</v>
      </c>
      <c r="AF37" s="680" t="s">
        <v>554</v>
      </c>
      <c r="AG37" s="680" t="s">
        <v>554</v>
      </c>
      <c r="AH37" s="48" t="s">
        <v>554</v>
      </c>
      <c r="AI37" s="680" t="s">
        <v>554</v>
      </c>
      <c r="AJ37" s="680" t="s">
        <v>554</v>
      </c>
      <c r="AK37" s="679" t="s">
        <v>554</v>
      </c>
      <c r="AL37" s="48" t="s">
        <v>554</v>
      </c>
      <c r="AM37" s="48" t="s">
        <v>554</v>
      </c>
      <c r="AN37" s="48" t="s">
        <v>554</v>
      </c>
      <c r="AO37" s="603"/>
      <c r="AP37" s="603"/>
      <c r="AQ37" s="679" t="s">
        <v>554</v>
      </c>
      <c r="AR37" s="603"/>
      <c r="AS37" s="603"/>
      <c r="AT37" s="679" t="s">
        <v>554</v>
      </c>
      <c r="AU37" s="680" t="s">
        <v>554</v>
      </c>
      <c r="AV37" s="680" t="s">
        <v>554</v>
      </c>
      <c r="AW37" s="48" t="s">
        <v>554</v>
      </c>
      <c r="AX37" s="603"/>
      <c r="AY37" s="603"/>
      <c r="AZ37" s="679" t="s">
        <v>554</v>
      </c>
      <c r="BA37" s="603"/>
      <c r="BB37" s="603"/>
      <c r="BC37" s="679" t="s">
        <v>554</v>
      </c>
      <c r="BD37" s="603"/>
      <c r="BE37" s="603"/>
      <c r="BF37" s="679" t="s">
        <v>554</v>
      </c>
      <c r="BG37" s="678">
        <v>43384</v>
      </c>
      <c r="BH37" s="680" t="s">
        <v>554</v>
      </c>
      <c r="BI37" s="680" t="s">
        <v>554</v>
      </c>
      <c r="BJ37" s="48" t="s">
        <v>554</v>
      </c>
      <c r="BK37" s="682" t="s">
        <v>807</v>
      </c>
      <c r="BL37" s="682" t="s">
        <v>807</v>
      </c>
      <c r="BM37" s="48" t="s">
        <v>554</v>
      </c>
      <c r="BN37" s="598" t="s">
        <v>807</v>
      </c>
      <c r="BO37" s="598" t="s">
        <v>807</v>
      </c>
      <c r="BP37" s="603"/>
      <c r="BQ37" s="48" t="s">
        <v>554</v>
      </c>
      <c r="BR37" s="48" t="s">
        <v>554</v>
      </c>
      <c r="BS37" s="603"/>
      <c r="BT37" s="615" t="s">
        <v>554</v>
      </c>
      <c r="BU37" s="615" t="s">
        <v>554</v>
      </c>
      <c r="BV37" s="603"/>
      <c r="BW37" s="615" t="s">
        <v>554</v>
      </c>
      <c r="BX37" s="615" t="s">
        <v>554</v>
      </c>
      <c r="BY37" s="615" t="s">
        <v>554</v>
      </c>
      <c r="BZ37" s="615" t="s">
        <v>554</v>
      </c>
      <c r="CA37" s="615" t="s">
        <v>554</v>
      </c>
      <c r="CB37" s="598" t="s">
        <v>560</v>
      </c>
      <c r="CC37" s="48" t="s">
        <v>554</v>
      </c>
      <c r="CD37" s="48" t="s">
        <v>554</v>
      </c>
      <c r="CE37" s="48" t="s">
        <v>554</v>
      </c>
      <c r="CF37" s="603"/>
      <c r="CG37" s="603"/>
      <c r="CH37" s="598" t="s">
        <v>807</v>
      </c>
      <c r="CI37" s="616"/>
      <c r="CJ37" s="616"/>
      <c r="CK37" s="48" t="s">
        <v>554</v>
      </c>
      <c r="CL37" s="616"/>
      <c r="CM37" s="616"/>
      <c r="CN37" s="48" t="s">
        <v>554</v>
      </c>
      <c r="CO37" s="48" t="s">
        <v>554</v>
      </c>
      <c r="CP37" s="680" t="s">
        <v>554</v>
      </c>
      <c r="CQ37" s="679" t="s">
        <v>554</v>
      </c>
      <c r="CR37" s="680" t="s">
        <v>554</v>
      </c>
      <c r="CS37" s="680" t="s">
        <v>554</v>
      </c>
      <c r="CT37" s="603"/>
      <c r="CU37" s="683" t="s">
        <v>560</v>
      </c>
      <c r="CV37" s="682" t="s">
        <v>560</v>
      </c>
      <c r="CW37" s="48" t="s">
        <v>554</v>
      </c>
      <c r="CX37" s="680" t="s">
        <v>554</v>
      </c>
      <c r="CY37" s="680" t="s">
        <v>554</v>
      </c>
      <c r="CZ37" s="48" t="s">
        <v>554</v>
      </c>
      <c r="DA37" s="682" t="s">
        <v>560</v>
      </c>
      <c r="DB37" s="682" t="s">
        <v>560</v>
      </c>
      <c r="DC37" s="48" t="s">
        <v>554</v>
      </c>
    </row>
    <row r="38" spans="1:107" ht="15" x14ac:dyDescent="0.15">
      <c r="A38" s="678">
        <v>43385</v>
      </c>
      <c r="B38" s="48" t="s">
        <v>554</v>
      </c>
      <c r="C38" s="48" t="s">
        <v>554</v>
      </c>
      <c r="D38" s="679" t="s">
        <v>554</v>
      </c>
      <c r="E38" s="615" t="s">
        <v>554</v>
      </c>
      <c r="F38" s="615" t="s">
        <v>554</v>
      </c>
      <c r="G38" s="615" t="s">
        <v>554</v>
      </c>
      <c r="H38" s="48" t="s">
        <v>554</v>
      </c>
      <c r="I38" s="48" t="s">
        <v>554</v>
      </c>
      <c r="J38" s="48" t="s">
        <v>554</v>
      </c>
      <c r="K38" s="48" t="s">
        <v>554</v>
      </c>
      <c r="L38" s="48" t="s">
        <v>554</v>
      </c>
      <c r="M38" s="48" t="s">
        <v>554</v>
      </c>
      <c r="N38" s="48" t="s">
        <v>554</v>
      </c>
      <c r="O38" s="48" t="s">
        <v>554</v>
      </c>
      <c r="P38" s="48" t="s">
        <v>554</v>
      </c>
      <c r="Q38" s="48" t="s">
        <v>554</v>
      </c>
      <c r="R38" s="48" t="s">
        <v>554</v>
      </c>
      <c r="S38" s="48" t="s">
        <v>554</v>
      </c>
      <c r="T38" s="48" t="s">
        <v>554</v>
      </c>
      <c r="U38" s="48" t="s">
        <v>554</v>
      </c>
      <c r="V38" s="603"/>
      <c r="W38" s="680" t="s">
        <v>554</v>
      </c>
      <c r="X38" s="48" t="s">
        <v>554</v>
      </c>
      <c r="Y38" s="48" t="s">
        <v>554</v>
      </c>
      <c r="Z38" s="615" t="s">
        <v>554</v>
      </c>
      <c r="AA38" s="615" t="s">
        <v>554</v>
      </c>
      <c r="AB38" s="615" t="s">
        <v>554</v>
      </c>
      <c r="AC38" s="680" t="s">
        <v>554</v>
      </c>
      <c r="AD38" s="680" t="s">
        <v>554</v>
      </c>
      <c r="AE38" s="679" t="s">
        <v>554</v>
      </c>
      <c r="AF38" s="680" t="s">
        <v>554</v>
      </c>
      <c r="AG38" s="680" t="s">
        <v>554</v>
      </c>
      <c r="AH38" s="48" t="s">
        <v>554</v>
      </c>
      <c r="AI38" s="680" t="s">
        <v>554</v>
      </c>
      <c r="AJ38" s="680" t="s">
        <v>554</v>
      </c>
      <c r="AK38" s="679" t="s">
        <v>554</v>
      </c>
      <c r="AL38" s="48" t="s">
        <v>554</v>
      </c>
      <c r="AM38" s="48" t="s">
        <v>554</v>
      </c>
      <c r="AN38" s="48" t="s">
        <v>554</v>
      </c>
      <c r="AO38" s="603"/>
      <c r="AP38" s="603"/>
      <c r="AQ38" s="679" t="s">
        <v>554</v>
      </c>
      <c r="AR38" s="603"/>
      <c r="AS38" s="603"/>
      <c r="AT38" s="679" t="s">
        <v>554</v>
      </c>
      <c r="AU38" s="680" t="s">
        <v>554</v>
      </c>
      <c r="AV38" s="680" t="s">
        <v>554</v>
      </c>
      <c r="AW38" s="48" t="s">
        <v>554</v>
      </c>
      <c r="AX38" s="603"/>
      <c r="AY38" s="603"/>
      <c r="AZ38" s="679" t="s">
        <v>554</v>
      </c>
      <c r="BA38" s="603"/>
      <c r="BB38" s="603"/>
      <c r="BC38" s="679" t="s">
        <v>554</v>
      </c>
      <c r="BD38" s="603"/>
      <c r="BE38" s="603"/>
      <c r="BF38" s="679" t="s">
        <v>554</v>
      </c>
      <c r="BG38" s="678">
        <v>43385</v>
      </c>
      <c r="BH38" s="680" t="s">
        <v>554</v>
      </c>
      <c r="BI38" s="680" t="s">
        <v>554</v>
      </c>
      <c r="BJ38" s="48" t="s">
        <v>554</v>
      </c>
      <c r="BK38" s="682" t="s">
        <v>807</v>
      </c>
      <c r="BL38" s="682" t="s">
        <v>807</v>
      </c>
      <c r="BM38" s="48" t="s">
        <v>554</v>
      </c>
      <c r="BN38" s="598" t="s">
        <v>807</v>
      </c>
      <c r="BO38" s="598" t="s">
        <v>807</v>
      </c>
      <c r="BP38" s="603"/>
      <c r="BQ38" s="48" t="s">
        <v>554</v>
      </c>
      <c r="BR38" s="48" t="s">
        <v>554</v>
      </c>
      <c r="BS38" s="603"/>
      <c r="BT38" s="615" t="s">
        <v>554</v>
      </c>
      <c r="BU38" s="615" t="s">
        <v>554</v>
      </c>
      <c r="BV38" s="603"/>
      <c r="BW38" s="615" t="s">
        <v>554</v>
      </c>
      <c r="BX38" s="615" t="s">
        <v>554</v>
      </c>
      <c r="BY38" s="615" t="s">
        <v>554</v>
      </c>
      <c r="BZ38" s="615" t="s">
        <v>554</v>
      </c>
      <c r="CA38" s="615" t="s">
        <v>554</v>
      </c>
      <c r="CB38" s="598" t="s">
        <v>560</v>
      </c>
      <c r="CC38" s="48" t="s">
        <v>554</v>
      </c>
      <c r="CD38" s="48" t="s">
        <v>554</v>
      </c>
      <c r="CE38" s="48" t="s">
        <v>554</v>
      </c>
      <c r="CF38" s="603"/>
      <c r="CG38" s="603"/>
      <c r="CH38" s="598" t="s">
        <v>807</v>
      </c>
      <c r="CI38" s="616"/>
      <c r="CJ38" s="616"/>
      <c r="CK38" s="48" t="s">
        <v>554</v>
      </c>
      <c r="CL38" s="616"/>
      <c r="CM38" s="616"/>
      <c r="CN38" s="48" t="s">
        <v>554</v>
      </c>
      <c r="CO38" s="48" t="s">
        <v>554</v>
      </c>
      <c r="CP38" s="680" t="s">
        <v>554</v>
      </c>
      <c r="CQ38" s="679" t="s">
        <v>554</v>
      </c>
      <c r="CR38" s="680" t="s">
        <v>554</v>
      </c>
      <c r="CS38" s="680" t="s">
        <v>554</v>
      </c>
      <c r="CT38" s="603"/>
      <c r="CU38" s="691" t="s">
        <v>566</v>
      </c>
      <c r="CV38" s="682" t="s">
        <v>560</v>
      </c>
      <c r="CW38" s="48" t="s">
        <v>554</v>
      </c>
      <c r="CX38" s="680" t="s">
        <v>554</v>
      </c>
      <c r="CY38" s="680" t="s">
        <v>554</v>
      </c>
      <c r="CZ38" s="48" t="s">
        <v>554</v>
      </c>
      <c r="DA38" s="682" t="s">
        <v>560</v>
      </c>
      <c r="DB38" s="682" t="s">
        <v>560</v>
      </c>
      <c r="DC38" s="48" t="s">
        <v>554</v>
      </c>
    </row>
    <row r="39" spans="1:107" ht="15" x14ac:dyDescent="0.15">
      <c r="A39" s="678">
        <v>43386</v>
      </c>
      <c r="B39" s="48" t="s">
        <v>554</v>
      </c>
      <c r="C39" s="48" t="s">
        <v>554</v>
      </c>
      <c r="D39" s="679" t="s">
        <v>554</v>
      </c>
      <c r="E39" s="615" t="s">
        <v>554</v>
      </c>
      <c r="F39" s="615" t="s">
        <v>554</v>
      </c>
      <c r="G39" s="615" t="s">
        <v>554</v>
      </c>
      <c r="H39" s="598" t="s">
        <v>560</v>
      </c>
      <c r="I39" s="598" t="s">
        <v>560</v>
      </c>
      <c r="J39" s="48" t="s">
        <v>554</v>
      </c>
      <c r="K39" s="48" t="s">
        <v>554</v>
      </c>
      <c r="L39" s="48" t="s">
        <v>554</v>
      </c>
      <c r="M39" s="48" t="s">
        <v>554</v>
      </c>
      <c r="N39" s="48" t="s">
        <v>554</v>
      </c>
      <c r="O39" s="48" t="s">
        <v>554</v>
      </c>
      <c r="P39" s="48" t="s">
        <v>554</v>
      </c>
      <c r="Q39" s="48" t="s">
        <v>554</v>
      </c>
      <c r="R39" s="48" t="s">
        <v>554</v>
      </c>
      <c r="S39" s="48" t="s">
        <v>554</v>
      </c>
      <c r="T39" s="48" t="s">
        <v>554</v>
      </c>
      <c r="U39" s="48" t="s">
        <v>554</v>
      </c>
      <c r="V39" s="603"/>
      <c r="W39" s="680" t="s">
        <v>554</v>
      </c>
      <c r="X39" s="48" t="s">
        <v>554</v>
      </c>
      <c r="Y39" s="48" t="s">
        <v>554</v>
      </c>
      <c r="Z39" s="615" t="s">
        <v>554</v>
      </c>
      <c r="AA39" s="615" t="s">
        <v>554</v>
      </c>
      <c r="AB39" s="615" t="s">
        <v>554</v>
      </c>
      <c r="AC39" s="680" t="s">
        <v>554</v>
      </c>
      <c r="AD39" s="680" t="s">
        <v>554</v>
      </c>
      <c r="AE39" s="679" t="s">
        <v>554</v>
      </c>
      <c r="AF39" s="680" t="s">
        <v>554</v>
      </c>
      <c r="AG39" s="680" t="s">
        <v>554</v>
      </c>
      <c r="AH39" s="48" t="s">
        <v>554</v>
      </c>
      <c r="AI39" s="680" t="s">
        <v>554</v>
      </c>
      <c r="AJ39" s="680" t="s">
        <v>554</v>
      </c>
      <c r="AK39" s="679" t="s">
        <v>554</v>
      </c>
      <c r="AL39" s="48" t="s">
        <v>554</v>
      </c>
      <c r="AM39" s="48" t="s">
        <v>554</v>
      </c>
      <c r="AN39" s="48" t="s">
        <v>554</v>
      </c>
      <c r="AO39" s="603"/>
      <c r="AP39" s="603"/>
      <c r="AQ39" s="679" t="s">
        <v>554</v>
      </c>
      <c r="AR39" s="603"/>
      <c r="AS39" s="603"/>
      <c r="AT39" s="679" t="s">
        <v>554</v>
      </c>
      <c r="AU39" s="680" t="s">
        <v>554</v>
      </c>
      <c r="AV39" s="680" t="s">
        <v>554</v>
      </c>
      <c r="AW39" s="48" t="s">
        <v>554</v>
      </c>
      <c r="AX39" s="603"/>
      <c r="AY39" s="603"/>
      <c r="AZ39" s="679" t="s">
        <v>554</v>
      </c>
      <c r="BA39" s="603"/>
      <c r="BB39" s="603"/>
      <c r="BC39" s="679" t="s">
        <v>554</v>
      </c>
      <c r="BD39" s="603"/>
      <c r="BE39" s="603"/>
      <c r="BF39" s="679" t="s">
        <v>554</v>
      </c>
      <c r="BG39" s="678">
        <v>43386</v>
      </c>
      <c r="BH39" s="680" t="s">
        <v>554</v>
      </c>
      <c r="BI39" s="680" t="s">
        <v>554</v>
      </c>
      <c r="BJ39" s="48" t="s">
        <v>554</v>
      </c>
      <c r="BK39" s="682" t="s">
        <v>807</v>
      </c>
      <c r="BL39" s="682" t="s">
        <v>807</v>
      </c>
      <c r="BM39" s="48" t="s">
        <v>554</v>
      </c>
      <c r="BN39" s="598" t="s">
        <v>807</v>
      </c>
      <c r="BO39" s="598" t="s">
        <v>807</v>
      </c>
      <c r="BP39" s="603"/>
      <c r="BQ39" s="48" t="s">
        <v>554</v>
      </c>
      <c r="BR39" s="48" t="s">
        <v>554</v>
      </c>
      <c r="BS39" s="603"/>
      <c r="BT39" s="615" t="s">
        <v>554</v>
      </c>
      <c r="BU39" s="615" t="s">
        <v>554</v>
      </c>
      <c r="BV39" s="603"/>
      <c r="BW39" s="615" t="s">
        <v>554</v>
      </c>
      <c r="BX39" s="615" t="s">
        <v>554</v>
      </c>
      <c r="BY39" s="615" t="s">
        <v>554</v>
      </c>
      <c r="BZ39" s="615" t="s">
        <v>554</v>
      </c>
      <c r="CA39" s="615" t="s">
        <v>554</v>
      </c>
      <c r="CB39" s="598" t="s">
        <v>560</v>
      </c>
      <c r="CC39" s="48" t="s">
        <v>554</v>
      </c>
      <c r="CD39" s="48" t="s">
        <v>554</v>
      </c>
      <c r="CE39" s="48" t="s">
        <v>554</v>
      </c>
      <c r="CF39" s="603"/>
      <c r="CG39" s="603"/>
      <c r="CH39" s="598" t="s">
        <v>807</v>
      </c>
      <c r="CI39" s="616"/>
      <c r="CJ39" s="616"/>
      <c r="CK39" s="48" t="s">
        <v>554</v>
      </c>
      <c r="CL39" s="616"/>
      <c r="CM39" s="616"/>
      <c r="CN39" s="48" t="s">
        <v>554</v>
      </c>
      <c r="CO39" s="48" t="s">
        <v>554</v>
      </c>
      <c r="CP39" s="680" t="s">
        <v>554</v>
      </c>
      <c r="CQ39" s="679" t="s">
        <v>554</v>
      </c>
      <c r="CR39" s="680" t="s">
        <v>554</v>
      </c>
      <c r="CS39" s="680" t="s">
        <v>554</v>
      </c>
      <c r="CT39" s="603"/>
      <c r="CU39" s="691" t="s">
        <v>566</v>
      </c>
      <c r="CV39" s="682" t="s">
        <v>560</v>
      </c>
      <c r="CW39" s="48" t="s">
        <v>554</v>
      </c>
      <c r="CX39" s="680" t="s">
        <v>554</v>
      </c>
      <c r="CY39" s="680" t="s">
        <v>554</v>
      </c>
      <c r="CZ39" s="48" t="s">
        <v>554</v>
      </c>
      <c r="DA39" s="682" t="s">
        <v>560</v>
      </c>
      <c r="DB39" s="682" t="s">
        <v>560</v>
      </c>
      <c r="DC39" s="48" t="s">
        <v>554</v>
      </c>
    </row>
    <row r="40" spans="1:107" ht="15" x14ac:dyDescent="0.15">
      <c r="A40" s="678">
        <v>43387</v>
      </c>
      <c r="B40" s="48" t="s">
        <v>554</v>
      </c>
      <c r="C40" s="48" t="s">
        <v>554</v>
      </c>
      <c r="D40" s="679" t="s">
        <v>554</v>
      </c>
      <c r="E40" s="615" t="s">
        <v>554</v>
      </c>
      <c r="F40" s="615" t="s">
        <v>554</v>
      </c>
      <c r="G40" s="615" t="s">
        <v>554</v>
      </c>
      <c r="H40" s="598" t="s">
        <v>560</v>
      </c>
      <c r="I40" s="598" t="s">
        <v>560</v>
      </c>
      <c r="J40" s="48" t="s">
        <v>554</v>
      </c>
      <c r="K40" s="48" t="s">
        <v>554</v>
      </c>
      <c r="L40" s="48" t="s">
        <v>554</v>
      </c>
      <c r="M40" s="48" t="s">
        <v>554</v>
      </c>
      <c r="N40" s="48" t="s">
        <v>554</v>
      </c>
      <c r="O40" s="48" t="s">
        <v>554</v>
      </c>
      <c r="P40" s="48" t="s">
        <v>554</v>
      </c>
      <c r="Q40" s="48" t="s">
        <v>554</v>
      </c>
      <c r="R40" s="48" t="s">
        <v>554</v>
      </c>
      <c r="S40" s="48" t="s">
        <v>554</v>
      </c>
      <c r="T40" s="48" t="s">
        <v>554</v>
      </c>
      <c r="U40" s="48" t="s">
        <v>554</v>
      </c>
      <c r="V40" s="603"/>
      <c r="W40" s="680" t="s">
        <v>554</v>
      </c>
      <c r="X40" s="48" t="s">
        <v>554</v>
      </c>
      <c r="Y40" s="48" t="s">
        <v>554</v>
      </c>
      <c r="Z40" s="615" t="s">
        <v>554</v>
      </c>
      <c r="AA40" s="615" t="s">
        <v>554</v>
      </c>
      <c r="AB40" s="615" t="s">
        <v>554</v>
      </c>
      <c r="AC40" s="680" t="s">
        <v>554</v>
      </c>
      <c r="AD40" s="680" t="s">
        <v>554</v>
      </c>
      <c r="AE40" s="679" t="s">
        <v>554</v>
      </c>
      <c r="AF40" s="680" t="s">
        <v>554</v>
      </c>
      <c r="AG40" s="680" t="s">
        <v>554</v>
      </c>
      <c r="AH40" s="48" t="s">
        <v>554</v>
      </c>
      <c r="AI40" s="680" t="s">
        <v>554</v>
      </c>
      <c r="AJ40" s="680" t="s">
        <v>554</v>
      </c>
      <c r="AK40" s="679" t="s">
        <v>554</v>
      </c>
      <c r="AL40" s="48" t="s">
        <v>554</v>
      </c>
      <c r="AM40" s="48" t="s">
        <v>554</v>
      </c>
      <c r="AN40" s="48" t="s">
        <v>554</v>
      </c>
      <c r="AO40" s="603"/>
      <c r="AP40" s="603"/>
      <c r="AQ40" s="679" t="s">
        <v>554</v>
      </c>
      <c r="AR40" s="603"/>
      <c r="AS40" s="603"/>
      <c r="AT40" s="679" t="s">
        <v>554</v>
      </c>
      <c r="AU40" s="680" t="s">
        <v>554</v>
      </c>
      <c r="AV40" s="680" t="s">
        <v>554</v>
      </c>
      <c r="AW40" s="48" t="s">
        <v>554</v>
      </c>
      <c r="AX40" s="603"/>
      <c r="AY40" s="603"/>
      <c r="AZ40" s="679" t="s">
        <v>554</v>
      </c>
      <c r="BA40" s="603"/>
      <c r="BB40" s="603"/>
      <c r="BC40" s="679" t="s">
        <v>554</v>
      </c>
      <c r="BD40" s="603"/>
      <c r="BE40" s="603"/>
      <c r="BF40" s="679" t="s">
        <v>554</v>
      </c>
      <c r="BG40" s="678">
        <v>43387</v>
      </c>
      <c r="BH40" s="680" t="s">
        <v>554</v>
      </c>
      <c r="BI40" s="680" t="s">
        <v>554</v>
      </c>
      <c r="BJ40" s="48" t="s">
        <v>554</v>
      </c>
      <c r="BK40" s="682" t="s">
        <v>807</v>
      </c>
      <c r="BL40" s="682" t="s">
        <v>807</v>
      </c>
      <c r="BM40" s="48" t="s">
        <v>554</v>
      </c>
      <c r="BN40" s="598" t="s">
        <v>807</v>
      </c>
      <c r="BO40" s="598" t="s">
        <v>807</v>
      </c>
      <c r="BP40" s="603"/>
      <c r="BQ40" s="48" t="s">
        <v>554</v>
      </c>
      <c r="BR40" s="48" t="s">
        <v>554</v>
      </c>
      <c r="BS40" s="603"/>
      <c r="BT40" s="615" t="s">
        <v>554</v>
      </c>
      <c r="BU40" s="615" t="s">
        <v>554</v>
      </c>
      <c r="BV40" s="603"/>
      <c r="BW40" s="615" t="s">
        <v>554</v>
      </c>
      <c r="BX40" s="615" t="s">
        <v>554</v>
      </c>
      <c r="BY40" s="615" t="s">
        <v>554</v>
      </c>
      <c r="BZ40" s="615" t="s">
        <v>554</v>
      </c>
      <c r="CA40" s="615" t="s">
        <v>554</v>
      </c>
      <c r="CB40" s="598" t="s">
        <v>560</v>
      </c>
      <c r="CC40" s="48" t="s">
        <v>554</v>
      </c>
      <c r="CD40" s="48" t="s">
        <v>554</v>
      </c>
      <c r="CE40" s="48" t="s">
        <v>554</v>
      </c>
      <c r="CF40" s="603"/>
      <c r="CG40" s="603"/>
      <c r="CH40" s="598" t="s">
        <v>807</v>
      </c>
      <c r="CI40" s="616"/>
      <c r="CJ40" s="616"/>
      <c r="CK40" s="48" t="s">
        <v>554</v>
      </c>
      <c r="CL40" s="616"/>
      <c r="CM40" s="616"/>
      <c r="CN40" s="48" t="s">
        <v>554</v>
      </c>
      <c r="CO40" s="48" t="s">
        <v>554</v>
      </c>
      <c r="CP40" s="680" t="s">
        <v>554</v>
      </c>
      <c r="CQ40" s="679" t="s">
        <v>554</v>
      </c>
      <c r="CR40" s="680" t="s">
        <v>554</v>
      </c>
      <c r="CS40" s="680" t="s">
        <v>554</v>
      </c>
      <c r="CT40" s="603"/>
      <c r="CU40" s="686" t="s">
        <v>554</v>
      </c>
      <c r="CV40" s="682" t="s">
        <v>560</v>
      </c>
      <c r="CW40" s="48" t="s">
        <v>554</v>
      </c>
      <c r="CX40" s="680" t="s">
        <v>554</v>
      </c>
      <c r="CY40" s="680" t="s">
        <v>554</v>
      </c>
      <c r="CZ40" s="48" t="s">
        <v>554</v>
      </c>
      <c r="DA40" s="682" t="s">
        <v>560</v>
      </c>
      <c r="DB40" s="682" t="s">
        <v>560</v>
      </c>
      <c r="DC40" s="48" t="s">
        <v>554</v>
      </c>
    </row>
    <row r="41" spans="1:107" ht="15" x14ac:dyDescent="0.15">
      <c r="A41" s="678">
        <v>43388</v>
      </c>
      <c r="B41" s="48" t="s">
        <v>554</v>
      </c>
      <c r="C41" s="48" t="s">
        <v>554</v>
      </c>
      <c r="D41" s="679" t="s">
        <v>554</v>
      </c>
      <c r="E41" s="615" t="s">
        <v>554</v>
      </c>
      <c r="F41" s="615" t="s">
        <v>554</v>
      </c>
      <c r="G41" s="615" t="s">
        <v>554</v>
      </c>
      <c r="H41" s="48" t="s">
        <v>554</v>
      </c>
      <c r="I41" s="48" t="s">
        <v>554</v>
      </c>
      <c r="J41" s="48" t="s">
        <v>554</v>
      </c>
      <c r="K41" s="48" t="s">
        <v>554</v>
      </c>
      <c r="L41" s="48" t="s">
        <v>554</v>
      </c>
      <c r="M41" s="48" t="s">
        <v>554</v>
      </c>
      <c r="N41" s="48" t="s">
        <v>554</v>
      </c>
      <c r="O41" s="48" t="s">
        <v>554</v>
      </c>
      <c r="P41" s="48" t="s">
        <v>554</v>
      </c>
      <c r="Q41" s="48" t="s">
        <v>554</v>
      </c>
      <c r="R41" s="48" t="s">
        <v>554</v>
      </c>
      <c r="S41" s="48" t="s">
        <v>554</v>
      </c>
      <c r="T41" s="48" t="s">
        <v>554</v>
      </c>
      <c r="U41" s="48" t="s">
        <v>554</v>
      </c>
      <c r="V41" s="603"/>
      <c r="W41" s="680" t="s">
        <v>554</v>
      </c>
      <c r="X41" s="48" t="s">
        <v>554</v>
      </c>
      <c r="Y41" s="48" t="s">
        <v>554</v>
      </c>
      <c r="Z41" s="615" t="s">
        <v>554</v>
      </c>
      <c r="AA41" s="615" t="s">
        <v>554</v>
      </c>
      <c r="AB41" s="615" t="s">
        <v>554</v>
      </c>
      <c r="AC41" s="680" t="s">
        <v>554</v>
      </c>
      <c r="AD41" s="680" t="s">
        <v>554</v>
      </c>
      <c r="AE41" s="679" t="s">
        <v>554</v>
      </c>
      <c r="AF41" s="680" t="s">
        <v>554</v>
      </c>
      <c r="AG41" s="680" t="s">
        <v>554</v>
      </c>
      <c r="AH41" s="48" t="s">
        <v>554</v>
      </c>
      <c r="AI41" s="680" t="s">
        <v>554</v>
      </c>
      <c r="AJ41" s="680" t="s">
        <v>554</v>
      </c>
      <c r="AK41" s="679" t="s">
        <v>554</v>
      </c>
      <c r="AL41" s="48" t="s">
        <v>554</v>
      </c>
      <c r="AM41" s="48" t="s">
        <v>554</v>
      </c>
      <c r="AN41" s="48" t="s">
        <v>554</v>
      </c>
      <c r="AO41" s="603"/>
      <c r="AP41" s="603"/>
      <c r="AQ41" s="679" t="s">
        <v>554</v>
      </c>
      <c r="AR41" s="603"/>
      <c r="AS41" s="603"/>
      <c r="AT41" s="679" t="s">
        <v>554</v>
      </c>
      <c r="AU41" s="680" t="s">
        <v>554</v>
      </c>
      <c r="AV41" s="680" t="s">
        <v>554</v>
      </c>
      <c r="AW41" s="48" t="s">
        <v>554</v>
      </c>
      <c r="AX41" s="603"/>
      <c r="AY41" s="603"/>
      <c r="AZ41" s="679" t="s">
        <v>554</v>
      </c>
      <c r="BA41" s="603"/>
      <c r="BB41" s="603"/>
      <c r="BC41" s="679" t="s">
        <v>554</v>
      </c>
      <c r="BD41" s="603"/>
      <c r="BE41" s="603"/>
      <c r="BF41" s="679" t="s">
        <v>554</v>
      </c>
      <c r="BG41" s="678">
        <v>43388</v>
      </c>
      <c r="BH41" s="680" t="s">
        <v>554</v>
      </c>
      <c r="BI41" s="680" t="s">
        <v>554</v>
      </c>
      <c r="BJ41" s="48" t="s">
        <v>554</v>
      </c>
      <c r="BK41" s="682" t="s">
        <v>807</v>
      </c>
      <c r="BL41" s="682" t="s">
        <v>807</v>
      </c>
      <c r="BM41" s="48" t="s">
        <v>554</v>
      </c>
      <c r="BN41" s="598" t="s">
        <v>807</v>
      </c>
      <c r="BO41" s="598" t="s">
        <v>807</v>
      </c>
      <c r="BP41" s="603"/>
      <c r="BQ41" s="48" t="s">
        <v>554</v>
      </c>
      <c r="BR41" s="48" t="s">
        <v>554</v>
      </c>
      <c r="BS41" s="603"/>
      <c r="BT41" s="615" t="s">
        <v>554</v>
      </c>
      <c r="BU41" s="615" t="s">
        <v>554</v>
      </c>
      <c r="BV41" s="603"/>
      <c r="BW41" s="615" t="s">
        <v>554</v>
      </c>
      <c r="BX41" s="615" t="s">
        <v>554</v>
      </c>
      <c r="BY41" s="615" t="s">
        <v>554</v>
      </c>
      <c r="BZ41" s="615" t="s">
        <v>554</v>
      </c>
      <c r="CA41" s="615" t="s">
        <v>554</v>
      </c>
      <c r="CB41" s="598" t="s">
        <v>560</v>
      </c>
      <c r="CC41" s="48" t="s">
        <v>554</v>
      </c>
      <c r="CD41" s="48" t="s">
        <v>554</v>
      </c>
      <c r="CE41" s="48" t="s">
        <v>554</v>
      </c>
      <c r="CF41" s="603"/>
      <c r="CG41" s="603"/>
      <c r="CH41" s="598" t="s">
        <v>807</v>
      </c>
      <c r="CI41" s="616"/>
      <c r="CJ41" s="616"/>
      <c r="CK41" s="48" t="s">
        <v>554</v>
      </c>
      <c r="CL41" s="616"/>
      <c r="CM41" s="616"/>
      <c r="CN41" s="48" t="s">
        <v>554</v>
      </c>
      <c r="CO41" s="48" t="s">
        <v>554</v>
      </c>
      <c r="CP41" s="680" t="s">
        <v>554</v>
      </c>
      <c r="CQ41" s="679" t="s">
        <v>554</v>
      </c>
      <c r="CR41" s="680" t="s">
        <v>554</v>
      </c>
      <c r="CS41" s="680" t="s">
        <v>554</v>
      </c>
      <c r="CT41" s="603"/>
      <c r="CU41" s="690" t="s">
        <v>560</v>
      </c>
      <c r="CV41" s="682" t="s">
        <v>560</v>
      </c>
      <c r="CW41" s="48" t="s">
        <v>554</v>
      </c>
      <c r="CX41" s="680" t="s">
        <v>554</v>
      </c>
      <c r="CY41" s="680" t="s">
        <v>554</v>
      </c>
      <c r="CZ41" s="48" t="s">
        <v>554</v>
      </c>
      <c r="DA41" s="684" t="s">
        <v>554</v>
      </c>
      <c r="DB41" s="684" t="s">
        <v>554</v>
      </c>
      <c r="DC41" s="48" t="s">
        <v>554</v>
      </c>
    </row>
    <row r="42" spans="1:107" ht="15" x14ac:dyDescent="0.15">
      <c r="A42" s="678">
        <v>43389</v>
      </c>
      <c r="B42" s="48" t="s">
        <v>554</v>
      </c>
      <c r="C42" s="48" t="s">
        <v>554</v>
      </c>
      <c r="D42" s="679" t="s">
        <v>554</v>
      </c>
      <c r="E42" s="615" t="s">
        <v>554</v>
      </c>
      <c r="F42" s="615" t="s">
        <v>554</v>
      </c>
      <c r="G42" s="615" t="s">
        <v>554</v>
      </c>
      <c r="H42" s="48" t="s">
        <v>554</v>
      </c>
      <c r="I42" s="48" t="s">
        <v>554</v>
      </c>
      <c r="J42" s="48" t="s">
        <v>554</v>
      </c>
      <c r="K42" s="48" t="s">
        <v>554</v>
      </c>
      <c r="L42" s="48" t="s">
        <v>554</v>
      </c>
      <c r="M42" s="48" t="s">
        <v>554</v>
      </c>
      <c r="N42" s="48" t="s">
        <v>554</v>
      </c>
      <c r="O42" s="48" t="s">
        <v>554</v>
      </c>
      <c r="P42" s="48" t="s">
        <v>554</v>
      </c>
      <c r="Q42" s="48" t="s">
        <v>554</v>
      </c>
      <c r="R42" s="48" t="s">
        <v>554</v>
      </c>
      <c r="S42" s="48" t="s">
        <v>554</v>
      </c>
      <c r="T42" s="48" t="s">
        <v>554</v>
      </c>
      <c r="U42" s="48" t="s">
        <v>554</v>
      </c>
      <c r="V42" s="603"/>
      <c r="W42" s="680" t="s">
        <v>554</v>
      </c>
      <c r="X42" s="48" t="s">
        <v>554</v>
      </c>
      <c r="Y42" s="48" t="s">
        <v>554</v>
      </c>
      <c r="Z42" s="615" t="s">
        <v>554</v>
      </c>
      <c r="AA42" s="615" t="s">
        <v>554</v>
      </c>
      <c r="AB42" s="615" t="s">
        <v>554</v>
      </c>
      <c r="AC42" s="680" t="s">
        <v>554</v>
      </c>
      <c r="AD42" s="680" t="s">
        <v>554</v>
      </c>
      <c r="AE42" s="679" t="s">
        <v>554</v>
      </c>
      <c r="AF42" s="680" t="s">
        <v>554</v>
      </c>
      <c r="AG42" s="680" t="s">
        <v>554</v>
      </c>
      <c r="AH42" s="48" t="s">
        <v>554</v>
      </c>
      <c r="AI42" s="680" t="s">
        <v>554</v>
      </c>
      <c r="AJ42" s="680" t="s">
        <v>554</v>
      </c>
      <c r="AK42" s="679" t="s">
        <v>554</v>
      </c>
      <c r="AL42" s="48" t="s">
        <v>554</v>
      </c>
      <c r="AM42" s="48" t="s">
        <v>554</v>
      </c>
      <c r="AN42" s="48" t="s">
        <v>554</v>
      </c>
      <c r="AO42" s="603"/>
      <c r="AP42" s="603"/>
      <c r="AQ42" s="679" t="s">
        <v>554</v>
      </c>
      <c r="AR42" s="603"/>
      <c r="AS42" s="603"/>
      <c r="AT42" s="679" t="s">
        <v>554</v>
      </c>
      <c r="AU42" s="680" t="s">
        <v>554</v>
      </c>
      <c r="AV42" s="680" t="s">
        <v>554</v>
      </c>
      <c r="AW42" s="48" t="s">
        <v>554</v>
      </c>
      <c r="AX42" s="603"/>
      <c r="AY42" s="603"/>
      <c r="AZ42" s="679" t="s">
        <v>554</v>
      </c>
      <c r="BA42" s="603"/>
      <c r="BB42" s="603"/>
      <c r="BC42" s="679" t="s">
        <v>554</v>
      </c>
      <c r="BD42" s="603"/>
      <c r="BE42" s="603"/>
      <c r="BF42" s="679" t="s">
        <v>554</v>
      </c>
      <c r="BG42" s="678">
        <v>43389</v>
      </c>
      <c r="BH42" s="680" t="s">
        <v>554</v>
      </c>
      <c r="BI42" s="680" t="s">
        <v>554</v>
      </c>
      <c r="BJ42" s="48" t="s">
        <v>554</v>
      </c>
      <c r="BK42" s="682" t="s">
        <v>807</v>
      </c>
      <c r="BL42" s="682" t="s">
        <v>807</v>
      </c>
      <c r="BM42" s="48" t="s">
        <v>554</v>
      </c>
      <c r="BN42" s="598" t="s">
        <v>807</v>
      </c>
      <c r="BO42" s="598" t="s">
        <v>807</v>
      </c>
      <c r="BP42" s="603"/>
      <c r="BQ42" s="48" t="s">
        <v>554</v>
      </c>
      <c r="BR42" s="48" t="s">
        <v>554</v>
      </c>
      <c r="BS42" s="603"/>
      <c r="BT42" s="615" t="s">
        <v>554</v>
      </c>
      <c r="BU42" s="615" t="s">
        <v>554</v>
      </c>
      <c r="BV42" s="603"/>
      <c r="BW42" s="615" t="s">
        <v>554</v>
      </c>
      <c r="BX42" s="615" t="s">
        <v>554</v>
      </c>
      <c r="BY42" s="615" t="s">
        <v>554</v>
      </c>
      <c r="BZ42" s="615" t="s">
        <v>554</v>
      </c>
      <c r="CA42" s="615" t="s">
        <v>554</v>
      </c>
      <c r="CB42" s="598" t="s">
        <v>560</v>
      </c>
      <c r="CC42" s="48" t="s">
        <v>554</v>
      </c>
      <c r="CD42" s="48" t="s">
        <v>554</v>
      </c>
      <c r="CE42" s="48" t="s">
        <v>554</v>
      </c>
      <c r="CF42" s="603"/>
      <c r="CG42" s="603"/>
      <c r="CH42" s="598" t="s">
        <v>807</v>
      </c>
      <c r="CI42" s="616"/>
      <c r="CJ42" s="616"/>
      <c r="CK42" s="48" t="s">
        <v>554</v>
      </c>
      <c r="CL42" s="616"/>
      <c r="CM42" s="616"/>
      <c r="CN42" s="48" t="s">
        <v>554</v>
      </c>
      <c r="CO42" s="48" t="s">
        <v>554</v>
      </c>
      <c r="CP42" s="680" t="s">
        <v>554</v>
      </c>
      <c r="CQ42" s="681" t="s">
        <v>554</v>
      </c>
      <c r="CR42" s="680" t="s">
        <v>554</v>
      </c>
      <c r="CS42" s="680" t="s">
        <v>554</v>
      </c>
      <c r="CT42" s="603"/>
      <c r="CU42" s="690" t="s">
        <v>560</v>
      </c>
      <c r="CV42" s="682" t="s">
        <v>560</v>
      </c>
      <c r="CW42" s="48" t="s">
        <v>554</v>
      </c>
      <c r="CX42" s="680" t="s">
        <v>554</v>
      </c>
      <c r="CY42" s="680" t="s">
        <v>554</v>
      </c>
      <c r="CZ42" s="48" t="s">
        <v>554</v>
      </c>
      <c r="DA42" s="682" t="s">
        <v>560</v>
      </c>
      <c r="DB42" s="682" t="s">
        <v>560</v>
      </c>
      <c r="DC42" s="48" t="s">
        <v>554</v>
      </c>
    </row>
    <row r="43" spans="1:107" ht="15" x14ac:dyDescent="0.15">
      <c r="A43" s="678">
        <v>43390</v>
      </c>
      <c r="B43" s="48" t="s">
        <v>554</v>
      </c>
      <c r="C43" s="48" t="s">
        <v>554</v>
      </c>
      <c r="D43" s="679" t="s">
        <v>554</v>
      </c>
      <c r="E43" s="615" t="s">
        <v>554</v>
      </c>
      <c r="F43" s="615" t="s">
        <v>554</v>
      </c>
      <c r="G43" s="615" t="s">
        <v>554</v>
      </c>
      <c r="H43" s="48" t="s">
        <v>554</v>
      </c>
      <c r="I43" s="48" t="s">
        <v>554</v>
      </c>
      <c r="J43" s="48" t="s">
        <v>554</v>
      </c>
      <c r="K43" s="48" t="s">
        <v>554</v>
      </c>
      <c r="L43" s="48" t="s">
        <v>554</v>
      </c>
      <c r="M43" s="48" t="s">
        <v>554</v>
      </c>
      <c r="N43" s="48" t="s">
        <v>554</v>
      </c>
      <c r="O43" s="48" t="s">
        <v>554</v>
      </c>
      <c r="P43" s="48" t="s">
        <v>554</v>
      </c>
      <c r="Q43" s="48" t="s">
        <v>554</v>
      </c>
      <c r="R43" s="48" t="s">
        <v>554</v>
      </c>
      <c r="S43" s="48" t="s">
        <v>554</v>
      </c>
      <c r="T43" s="48" t="s">
        <v>554</v>
      </c>
      <c r="U43" s="48" t="s">
        <v>554</v>
      </c>
      <c r="V43" s="603"/>
      <c r="W43" s="680" t="s">
        <v>554</v>
      </c>
      <c r="X43" s="48" t="s">
        <v>554</v>
      </c>
      <c r="Y43" s="48" t="s">
        <v>554</v>
      </c>
      <c r="Z43" s="615" t="s">
        <v>554</v>
      </c>
      <c r="AA43" s="615" t="s">
        <v>554</v>
      </c>
      <c r="AB43" s="615" t="s">
        <v>554</v>
      </c>
      <c r="AC43" s="680" t="s">
        <v>554</v>
      </c>
      <c r="AD43" s="680" t="s">
        <v>554</v>
      </c>
      <c r="AE43" s="679" t="s">
        <v>554</v>
      </c>
      <c r="AF43" s="680" t="s">
        <v>554</v>
      </c>
      <c r="AG43" s="680" t="s">
        <v>554</v>
      </c>
      <c r="AH43" s="48" t="s">
        <v>554</v>
      </c>
      <c r="AI43" s="680" t="s">
        <v>554</v>
      </c>
      <c r="AJ43" s="680" t="s">
        <v>554</v>
      </c>
      <c r="AK43" s="679" t="s">
        <v>554</v>
      </c>
      <c r="AL43" s="48" t="s">
        <v>554</v>
      </c>
      <c r="AM43" s="48" t="s">
        <v>554</v>
      </c>
      <c r="AN43" s="48" t="s">
        <v>554</v>
      </c>
      <c r="AO43" s="603"/>
      <c r="AP43" s="603"/>
      <c r="AQ43" s="679" t="s">
        <v>554</v>
      </c>
      <c r="AR43" s="603"/>
      <c r="AS43" s="603"/>
      <c r="AT43" s="679" t="s">
        <v>554</v>
      </c>
      <c r="AU43" s="680" t="s">
        <v>554</v>
      </c>
      <c r="AV43" s="680" t="s">
        <v>554</v>
      </c>
      <c r="AW43" s="48" t="s">
        <v>554</v>
      </c>
      <c r="AX43" s="603"/>
      <c r="AY43" s="603"/>
      <c r="AZ43" s="679" t="s">
        <v>554</v>
      </c>
      <c r="BA43" s="603"/>
      <c r="BB43" s="603"/>
      <c r="BC43" s="679" t="s">
        <v>554</v>
      </c>
      <c r="BD43" s="603"/>
      <c r="BE43" s="603"/>
      <c r="BF43" s="679" t="s">
        <v>554</v>
      </c>
      <c r="BG43" s="678">
        <v>43390</v>
      </c>
      <c r="BH43" s="680" t="s">
        <v>554</v>
      </c>
      <c r="BI43" s="680" t="s">
        <v>554</v>
      </c>
      <c r="BJ43" s="48" t="s">
        <v>554</v>
      </c>
      <c r="BK43" s="682" t="s">
        <v>807</v>
      </c>
      <c r="BL43" s="682" t="s">
        <v>807</v>
      </c>
      <c r="BM43" s="48" t="s">
        <v>554</v>
      </c>
      <c r="BN43" s="598" t="s">
        <v>807</v>
      </c>
      <c r="BO43" s="598" t="s">
        <v>807</v>
      </c>
      <c r="BP43" s="603"/>
      <c r="BQ43" s="48" t="s">
        <v>554</v>
      </c>
      <c r="BR43" s="48" t="s">
        <v>554</v>
      </c>
      <c r="BS43" s="603"/>
      <c r="BT43" s="615" t="s">
        <v>554</v>
      </c>
      <c r="BU43" s="615" t="s">
        <v>554</v>
      </c>
      <c r="BV43" s="603"/>
      <c r="BW43" s="615" t="s">
        <v>554</v>
      </c>
      <c r="BX43" s="615" t="s">
        <v>554</v>
      </c>
      <c r="BY43" s="615" t="s">
        <v>554</v>
      </c>
      <c r="BZ43" s="615" t="s">
        <v>554</v>
      </c>
      <c r="CA43" s="615" t="s">
        <v>554</v>
      </c>
      <c r="CB43" s="598" t="s">
        <v>560</v>
      </c>
      <c r="CC43" s="48" t="s">
        <v>554</v>
      </c>
      <c r="CD43" s="48" t="s">
        <v>554</v>
      </c>
      <c r="CE43" s="48" t="s">
        <v>554</v>
      </c>
      <c r="CF43" s="603"/>
      <c r="CG43" s="603"/>
      <c r="CH43" s="598" t="s">
        <v>807</v>
      </c>
      <c r="CI43" s="616"/>
      <c r="CJ43" s="616"/>
      <c r="CK43" s="48" t="s">
        <v>554</v>
      </c>
      <c r="CL43" s="616"/>
      <c r="CM43" s="616"/>
      <c r="CN43" s="48" t="s">
        <v>554</v>
      </c>
      <c r="CO43" s="48" t="s">
        <v>554</v>
      </c>
      <c r="CP43" s="680" t="s">
        <v>554</v>
      </c>
      <c r="CQ43" s="679" t="s">
        <v>554</v>
      </c>
      <c r="CR43" s="680" t="s">
        <v>554</v>
      </c>
      <c r="CS43" s="680" t="s">
        <v>554</v>
      </c>
      <c r="CT43" s="603"/>
      <c r="CU43" s="690" t="s">
        <v>560</v>
      </c>
      <c r="CV43" s="682" t="s">
        <v>560</v>
      </c>
      <c r="CW43" s="48" t="s">
        <v>554</v>
      </c>
      <c r="CX43" s="680" t="s">
        <v>554</v>
      </c>
      <c r="CY43" s="680" t="s">
        <v>554</v>
      </c>
      <c r="CZ43" s="48" t="s">
        <v>554</v>
      </c>
      <c r="DA43" s="682" t="s">
        <v>560</v>
      </c>
      <c r="DB43" s="682" t="s">
        <v>560</v>
      </c>
      <c r="DC43" s="48" t="s">
        <v>554</v>
      </c>
    </row>
    <row r="44" spans="1:107" ht="15" x14ac:dyDescent="0.15">
      <c r="A44" s="678">
        <v>43391</v>
      </c>
      <c r="B44" s="48" t="s">
        <v>554</v>
      </c>
      <c r="C44" s="48" t="s">
        <v>554</v>
      </c>
      <c r="D44" s="679" t="s">
        <v>554</v>
      </c>
      <c r="E44" s="615" t="s">
        <v>554</v>
      </c>
      <c r="F44" s="615" t="s">
        <v>554</v>
      </c>
      <c r="G44" s="615" t="s">
        <v>554</v>
      </c>
      <c r="H44" s="48" t="s">
        <v>554</v>
      </c>
      <c r="I44" s="48" t="s">
        <v>554</v>
      </c>
      <c r="J44" s="48" t="s">
        <v>554</v>
      </c>
      <c r="K44" s="48" t="s">
        <v>554</v>
      </c>
      <c r="L44" s="48" t="s">
        <v>554</v>
      </c>
      <c r="M44" s="48" t="s">
        <v>554</v>
      </c>
      <c r="N44" s="48" t="s">
        <v>554</v>
      </c>
      <c r="O44" s="48" t="s">
        <v>554</v>
      </c>
      <c r="P44" s="48" t="s">
        <v>554</v>
      </c>
      <c r="Q44" s="48" t="s">
        <v>554</v>
      </c>
      <c r="R44" s="48" t="s">
        <v>554</v>
      </c>
      <c r="S44" s="48" t="s">
        <v>554</v>
      </c>
      <c r="T44" s="48" t="s">
        <v>554</v>
      </c>
      <c r="U44" s="48" t="s">
        <v>554</v>
      </c>
      <c r="V44" s="603"/>
      <c r="W44" s="680" t="s">
        <v>554</v>
      </c>
      <c r="X44" s="48" t="s">
        <v>554</v>
      </c>
      <c r="Y44" s="48" t="s">
        <v>554</v>
      </c>
      <c r="Z44" s="615" t="s">
        <v>554</v>
      </c>
      <c r="AA44" s="615" t="s">
        <v>554</v>
      </c>
      <c r="AB44" s="615" t="s">
        <v>554</v>
      </c>
      <c r="AC44" s="680" t="s">
        <v>554</v>
      </c>
      <c r="AD44" s="680" t="s">
        <v>554</v>
      </c>
      <c r="AE44" s="679" t="s">
        <v>554</v>
      </c>
      <c r="AF44" s="680" t="s">
        <v>554</v>
      </c>
      <c r="AG44" s="680" t="s">
        <v>554</v>
      </c>
      <c r="AH44" s="48" t="s">
        <v>554</v>
      </c>
      <c r="AI44" s="680" t="s">
        <v>554</v>
      </c>
      <c r="AJ44" s="680" t="s">
        <v>554</v>
      </c>
      <c r="AK44" s="679" t="s">
        <v>554</v>
      </c>
      <c r="AL44" s="48" t="s">
        <v>554</v>
      </c>
      <c r="AM44" s="48" t="s">
        <v>554</v>
      </c>
      <c r="AN44" s="48" t="s">
        <v>554</v>
      </c>
      <c r="AO44" s="603"/>
      <c r="AP44" s="603"/>
      <c r="AQ44" s="679" t="s">
        <v>554</v>
      </c>
      <c r="AR44" s="603"/>
      <c r="AS44" s="603"/>
      <c r="AT44" s="679" t="s">
        <v>554</v>
      </c>
      <c r="AU44" s="680" t="s">
        <v>554</v>
      </c>
      <c r="AV44" s="680" t="s">
        <v>554</v>
      </c>
      <c r="AW44" s="48" t="s">
        <v>554</v>
      </c>
      <c r="AX44" s="603"/>
      <c r="AY44" s="603"/>
      <c r="AZ44" s="679" t="s">
        <v>554</v>
      </c>
      <c r="BA44" s="603"/>
      <c r="BB44" s="603"/>
      <c r="BC44" s="679" t="s">
        <v>554</v>
      </c>
      <c r="BD44" s="603"/>
      <c r="BE44" s="603"/>
      <c r="BF44" s="679" t="s">
        <v>554</v>
      </c>
      <c r="BG44" s="678">
        <v>43391</v>
      </c>
      <c r="BH44" s="680" t="s">
        <v>554</v>
      </c>
      <c r="BI44" s="680" t="s">
        <v>554</v>
      </c>
      <c r="BJ44" s="48" t="s">
        <v>554</v>
      </c>
      <c r="BK44" s="682" t="s">
        <v>807</v>
      </c>
      <c r="BL44" s="682" t="s">
        <v>807</v>
      </c>
      <c r="BM44" s="48" t="s">
        <v>554</v>
      </c>
      <c r="BN44" s="598" t="s">
        <v>807</v>
      </c>
      <c r="BO44" s="598" t="s">
        <v>807</v>
      </c>
      <c r="BP44" s="603"/>
      <c r="BQ44" s="48" t="s">
        <v>554</v>
      </c>
      <c r="BR44" s="48" t="s">
        <v>554</v>
      </c>
      <c r="BS44" s="603"/>
      <c r="BT44" s="615" t="s">
        <v>554</v>
      </c>
      <c r="BU44" s="615" t="s">
        <v>554</v>
      </c>
      <c r="BV44" s="603"/>
      <c r="BW44" s="615" t="s">
        <v>554</v>
      </c>
      <c r="BX44" s="615" t="s">
        <v>554</v>
      </c>
      <c r="BY44" s="615" t="s">
        <v>554</v>
      </c>
      <c r="BZ44" s="615" t="s">
        <v>554</v>
      </c>
      <c r="CA44" s="615" t="s">
        <v>554</v>
      </c>
      <c r="CB44" s="598" t="s">
        <v>560</v>
      </c>
      <c r="CC44" s="48" t="s">
        <v>554</v>
      </c>
      <c r="CD44" s="48" t="s">
        <v>554</v>
      </c>
      <c r="CE44" s="48" t="s">
        <v>554</v>
      </c>
      <c r="CF44" s="603"/>
      <c r="CG44" s="603"/>
      <c r="CH44" s="598" t="s">
        <v>807</v>
      </c>
      <c r="CI44" s="616"/>
      <c r="CJ44" s="616"/>
      <c r="CK44" s="48" t="s">
        <v>554</v>
      </c>
      <c r="CL44" s="616"/>
      <c r="CM44" s="616"/>
      <c r="CN44" s="48" t="s">
        <v>554</v>
      </c>
      <c r="CO44" s="48" t="s">
        <v>554</v>
      </c>
      <c r="CP44" s="680" t="s">
        <v>554</v>
      </c>
      <c r="CQ44" s="679" t="s">
        <v>554</v>
      </c>
      <c r="CR44" s="680" t="s">
        <v>554</v>
      </c>
      <c r="CS44" s="680" t="s">
        <v>554</v>
      </c>
      <c r="CT44" s="603"/>
      <c r="CU44" s="690" t="s">
        <v>560</v>
      </c>
      <c r="CV44" s="682" t="s">
        <v>560</v>
      </c>
      <c r="CW44" s="48" t="s">
        <v>554</v>
      </c>
      <c r="CX44" s="680" t="s">
        <v>554</v>
      </c>
      <c r="CY44" s="680" t="s">
        <v>554</v>
      </c>
      <c r="CZ44" s="48" t="s">
        <v>554</v>
      </c>
      <c r="DA44" s="682" t="s">
        <v>560</v>
      </c>
      <c r="DB44" s="682" t="s">
        <v>560</v>
      </c>
      <c r="DC44" s="48" t="s">
        <v>554</v>
      </c>
    </row>
    <row r="45" spans="1:107" ht="15" x14ac:dyDescent="0.15">
      <c r="A45" s="678">
        <v>43392</v>
      </c>
      <c r="B45" s="48" t="s">
        <v>554</v>
      </c>
      <c r="C45" s="48" t="s">
        <v>554</v>
      </c>
      <c r="D45" s="679" t="s">
        <v>554</v>
      </c>
      <c r="E45" s="615" t="s">
        <v>554</v>
      </c>
      <c r="F45" s="615" t="s">
        <v>554</v>
      </c>
      <c r="G45" s="615" t="s">
        <v>554</v>
      </c>
      <c r="H45" s="48" t="s">
        <v>554</v>
      </c>
      <c r="I45" s="48" t="s">
        <v>554</v>
      </c>
      <c r="J45" s="48" t="s">
        <v>554</v>
      </c>
      <c r="K45" s="48" t="s">
        <v>554</v>
      </c>
      <c r="L45" s="48" t="s">
        <v>554</v>
      </c>
      <c r="M45" s="48" t="s">
        <v>554</v>
      </c>
      <c r="N45" s="48" t="s">
        <v>554</v>
      </c>
      <c r="O45" s="48" t="s">
        <v>554</v>
      </c>
      <c r="P45" s="48" t="s">
        <v>554</v>
      </c>
      <c r="Q45" s="48" t="s">
        <v>554</v>
      </c>
      <c r="R45" s="48" t="s">
        <v>554</v>
      </c>
      <c r="S45" s="48" t="s">
        <v>554</v>
      </c>
      <c r="T45" s="48" t="s">
        <v>554</v>
      </c>
      <c r="U45" s="48" t="s">
        <v>554</v>
      </c>
      <c r="V45" s="603"/>
      <c r="W45" s="680" t="s">
        <v>554</v>
      </c>
      <c r="X45" s="48" t="s">
        <v>554</v>
      </c>
      <c r="Y45" s="48" t="s">
        <v>554</v>
      </c>
      <c r="Z45" s="615" t="s">
        <v>554</v>
      </c>
      <c r="AA45" s="615" t="s">
        <v>554</v>
      </c>
      <c r="AB45" s="615" t="s">
        <v>554</v>
      </c>
      <c r="AC45" s="680" t="s">
        <v>554</v>
      </c>
      <c r="AD45" s="680" t="s">
        <v>554</v>
      </c>
      <c r="AE45" s="679" t="s">
        <v>554</v>
      </c>
      <c r="AF45" s="680" t="s">
        <v>554</v>
      </c>
      <c r="AG45" s="680" t="s">
        <v>554</v>
      </c>
      <c r="AH45" s="48" t="s">
        <v>554</v>
      </c>
      <c r="AI45" s="680" t="s">
        <v>554</v>
      </c>
      <c r="AJ45" s="680" t="s">
        <v>554</v>
      </c>
      <c r="AK45" s="679" t="s">
        <v>554</v>
      </c>
      <c r="AL45" s="48" t="s">
        <v>554</v>
      </c>
      <c r="AM45" s="48" t="s">
        <v>554</v>
      </c>
      <c r="AN45" s="48" t="s">
        <v>554</v>
      </c>
      <c r="AO45" s="603"/>
      <c r="AP45" s="603"/>
      <c r="AQ45" s="679" t="s">
        <v>554</v>
      </c>
      <c r="AR45" s="603"/>
      <c r="AS45" s="603"/>
      <c r="AT45" s="679" t="s">
        <v>554</v>
      </c>
      <c r="AU45" s="680" t="s">
        <v>554</v>
      </c>
      <c r="AV45" s="680" t="s">
        <v>554</v>
      </c>
      <c r="AW45" s="48" t="s">
        <v>554</v>
      </c>
      <c r="AX45" s="603"/>
      <c r="AY45" s="603"/>
      <c r="AZ45" s="679" t="s">
        <v>554</v>
      </c>
      <c r="BA45" s="603"/>
      <c r="BB45" s="603"/>
      <c r="BC45" s="679" t="s">
        <v>554</v>
      </c>
      <c r="BD45" s="603"/>
      <c r="BE45" s="603"/>
      <c r="BF45" s="679" t="s">
        <v>554</v>
      </c>
      <c r="BG45" s="678">
        <v>43392</v>
      </c>
      <c r="BH45" s="680" t="s">
        <v>554</v>
      </c>
      <c r="BI45" s="680" t="s">
        <v>554</v>
      </c>
      <c r="BJ45" s="48" t="s">
        <v>554</v>
      </c>
      <c r="BK45" s="682" t="s">
        <v>807</v>
      </c>
      <c r="BL45" s="682" t="s">
        <v>807</v>
      </c>
      <c r="BM45" s="48" t="s">
        <v>554</v>
      </c>
      <c r="BN45" s="598" t="s">
        <v>807</v>
      </c>
      <c r="BO45" s="598" t="s">
        <v>807</v>
      </c>
      <c r="BP45" s="603"/>
      <c r="BQ45" s="48" t="s">
        <v>554</v>
      </c>
      <c r="BR45" s="48" t="s">
        <v>554</v>
      </c>
      <c r="BS45" s="603"/>
      <c r="BT45" s="615" t="s">
        <v>554</v>
      </c>
      <c r="BU45" s="615" t="s">
        <v>554</v>
      </c>
      <c r="BV45" s="603"/>
      <c r="BW45" s="615" t="s">
        <v>554</v>
      </c>
      <c r="BX45" s="615" t="s">
        <v>554</v>
      </c>
      <c r="BY45" s="615" t="s">
        <v>554</v>
      </c>
      <c r="BZ45" s="615" t="s">
        <v>554</v>
      </c>
      <c r="CA45" s="615" t="s">
        <v>554</v>
      </c>
      <c r="CB45" s="598" t="s">
        <v>560</v>
      </c>
      <c r="CC45" s="48" t="s">
        <v>554</v>
      </c>
      <c r="CD45" s="48" t="s">
        <v>554</v>
      </c>
      <c r="CE45" s="48" t="s">
        <v>554</v>
      </c>
      <c r="CF45" s="603"/>
      <c r="CG45" s="603"/>
      <c r="CH45" s="598" t="s">
        <v>807</v>
      </c>
      <c r="CI45" s="616"/>
      <c r="CJ45" s="616"/>
      <c r="CK45" s="48" t="s">
        <v>554</v>
      </c>
      <c r="CL45" s="616"/>
      <c r="CM45" s="616"/>
      <c r="CN45" s="48" t="s">
        <v>554</v>
      </c>
      <c r="CO45" s="48" t="s">
        <v>554</v>
      </c>
      <c r="CP45" s="680" t="s">
        <v>554</v>
      </c>
      <c r="CQ45" s="679" t="s">
        <v>554</v>
      </c>
      <c r="CR45" s="680" t="s">
        <v>554</v>
      </c>
      <c r="CS45" s="680" t="s">
        <v>554</v>
      </c>
      <c r="CT45" s="603"/>
      <c r="CU45" s="691" t="s">
        <v>566</v>
      </c>
      <c r="CV45" s="682" t="s">
        <v>560</v>
      </c>
      <c r="CW45" s="48" t="s">
        <v>554</v>
      </c>
      <c r="CX45" s="680" t="s">
        <v>554</v>
      </c>
      <c r="CY45" s="680" t="s">
        <v>554</v>
      </c>
      <c r="CZ45" s="48" t="s">
        <v>554</v>
      </c>
      <c r="DA45" s="682" t="s">
        <v>560</v>
      </c>
      <c r="DB45" s="682" t="s">
        <v>560</v>
      </c>
      <c r="DC45" s="48" t="s">
        <v>554</v>
      </c>
    </row>
    <row r="46" spans="1:107" ht="15" x14ac:dyDescent="0.15">
      <c r="A46" s="678">
        <v>43393</v>
      </c>
      <c r="B46" s="48" t="s">
        <v>554</v>
      </c>
      <c r="C46" s="48" t="s">
        <v>554</v>
      </c>
      <c r="D46" s="679" t="s">
        <v>554</v>
      </c>
      <c r="E46" s="615" t="s">
        <v>554</v>
      </c>
      <c r="F46" s="615" t="s">
        <v>554</v>
      </c>
      <c r="G46" s="615" t="s">
        <v>554</v>
      </c>
      <c r="H46" s="48" t="s">
        <v>554</v>
      </c>
      <c r="I46" s="48" t="s">
        <v>554</v>
      </c>
      <c r="J46" s="48" t="s">
        <v>554</v>
      </c>
      <c r="K46" s="48" t="s">
        <v>554</v>
      </c>
      <c r="L46" s="48" t="s">
        <v>554</v>
      </c>
      <c r="M46" s="48" t="s">
        <v>554</v>
      </c>
      <c r="N46" s="48" t="s">
        <v>554</v>
      </c>
      <c r="O46" s="48" t="s">
        <v>554</v>
      </c>
      <c r="P46" s="48" t="s">
        <v>554</v>
      </c>
      <c r="Q46" s="48" t="s">
        <v>554</v>
      </c>
      <c r="R46" s="48" t="s">
        <v>554</v>
      </c>
      <c r="S46" s="48" t="s">
        <v>554</v>
      </c>
      <c r="T46" s="48" t="s">
        <v>554</v>
      </c>
      <c r="U46" s="48" t="s">
        <v>554</v>
      </c>
      <c r="V46" s="603"/>
      <c r="W46" s="680" t="s">
        <v>554</v>
      </c>
      <c r="X46" s="48" t="s">
        <v>554</v>
      </c>
      <c r="Y46" s="48" t="s">
        <v>554</v>
      </c>
      <c r="Z46" s="615" t="s">
        <v>554</v>
      </c>
      <c r="AA46" s="615" t="s">
        <v>554</v>
      </c>
      <c r="AB46" s="615" t="s">
        <v>554</v>
      </c>
      <c r="AC46" s="680" t="s">
        <v>554</v>
      </c>
      <c r="AD46" s="680" t="s">
        <v>554</v>
      </c>
      <c r="AE46" s="679" t="s">
        <v>554</v>
      </c>
      <c r="AF46" s="680" t="s">
        <v>554</v>
      </c>
      <c r="AG46" s="680" t="s">
        <v>554</v>
      </c>
      <c r="AH46" s="48" t="s">
        <v>554</v>
      </c>
      <c r="AI46" s="680" t="s">
        <v>554</v>
      </c>
      <c r="AJ46" s="680" t="s">
        <v>554</v>
      </c>
      <c r="AK46" s="679" t="s">
        <v>554</v>
      </c>
      <c r="AL46" s="48" t="s">
        <v>554</v>
      </c>
      <c r="AM46" s="48" t="s">
        <v>554</v>
      </c>
      <c r="AN46" s="48" t="s">
        <v>554</v>
      </c>
      <c r="AO46" s="603"/>
      <c r="AP46" s="603"/>
      <c r="AQ46" s="679" t="s">
        <v>554</v>
      </c>
      <c r="AR46" s="603"/>
      <c r="AS46" s="603"/>
      <c r="AT46" s="679" t="s">
        <v>554</v>
      </c>
      <c r="AU46" s="680" t="s">
        <v>554</v>
      </c>
      <c r="AV46" s="680" t="s">
        <v>554</v>
      </c>
      <c r="AW46" s="48" t="s">
        <v>554</v>
      </c>
      <c r="AX46" s="603"/>
      <c r="AY46" s="603"/>
      <c r="AZ46" s="679" t="s">
        <v>554</v>
      </c>
      <c r="BA46" s="603"/>
      <c r="BB46" s="603"/>
      <c r="BC46" s="679" t="s">
        <v>554</v>
      </c>
      <c r="BD46" s="603"/>
      <c r="BE46" s="603"/>
      <c r="BF46" s="679" t="s">
        <v>554</v>
      </c>
      <c r="BG46" s="678">
        <v>43393</v>
      </c>
      <c r="BH46" s="680" t="s">
        <v>554</v>
      </c>
      <c r="BI46" s="680" t="s">
        <v>554</v>
      </c>
      <c r="BJ46" s="48" t="s">
        <v>554</v>
      </c>
      <c r="BK46" s="682" t="s">
        <v>807</v>
      </c>
      <c r="BL46" s="682" t="s">
        <v>807</v>
      </c>
      <c r="BM46" s="48" t="s">
        <v>554</v>
      </c>
      <c r="BN46" s="598" t="s">
        <v>807</v>
      </c>
      <c r="BO46" s="598" t="s">
        <v>807</v>
      </c>
      <c r="BP46" s="603"/>
      <c r="BQ46" s="48" t="s">
        <v>554</v>
      </c>
      <c r="BR46" s="48" t="s">
        <v>554</v>
      </c>
      <c r="BS46" s="603"/>
      <c r="BT46" s="615" t="s">
        <v>554</v>
      </c>
      <c r="BU46" s="615" t="s">
        <v>554</v>
      </c>
      <c r="BV46" s="603"/>
      <c r="BW46" s="615" t="s">
        <v>554</v>
      </c>
      <c r="BX46" s="615" t="s">
        <v>554</v>
      </c>
      <c r="BY46" s="615" t="s">
        <v>554</v>
      </c>
      <c r="BZ46" s="615" t="s">
        <v>554</v>
      </c>
      <c r="CA46" s="615" t="s">
        <v>554</v>
      </c>
      <c r="CB46" s="598" t="s">
        <v>560</v>
      </c>
      <c r="CC46" s="48" t="s">
        <v>554</v>
      </c>
      <c r="CD46" s="48" t="s">
        <v>554</v>
      </c>
      <c r="CE46" s="48" t="s">
        <v>554</v>
      </c>
      <c r="CF46" s="603"/>
      <c r="CG46" s="603"/>
      <c r="CH46" s="598" t="s">
        <v>807</v>
      </c>
      <c r="CI46" s="616"/>
      <c r="CJ46" s="616"/>
      <c r="CK46" s="48" t="s">
        <v>554</v>
      </c>
      <c r="CL46" s="616"/>
      <c r="CM46" s="616"/>
      <c r="CN46" s="48" t="s">
        <v>554</v>
      </c>
      <c r="CO46" s="48" t="s">
        <v>554</v>
      </c>
      <c r="CP46" s="680" t="s">
        <v>554</v>
      </c>
      <c r="CQ46" s="679" t="s">
        <v>554</v>
      </c>
      <c r="CR46" s="680" t="s">
        <v>554</v>
      </c>
      <c r="CS46" s="680" t="s">
        <v>554</v>
      </c>
      <c r="CT46" s="603"/>
      <c r="CU46" s="691" t="s">
        <v>566</v>
      </c>
      <c r="CV46" s="682" t="s">
        <v>560</v>
      </c>
      <c r="CW46" s="48" t="s">
        <v>554</v>
      </c>
      <c r="CX46" s="680" t="s">
        <v>554</v>
      </c>
      <c r="CY46" s="680" t="s">
        <v>554</v>
      </c>
      <c r="CZ46" s="48" t="s">
        <v>554</v>
      </c>
      <c r="DA46" s="682" t="s">
        <v>560</v>
      </c>
      <c r="DB46" s="682" t="s">
        <v>560</v>
      </c>
      <c r="DC46" s="48" t="s">
        <v>554</v>
      </c>
    </row>
    <row r="47" spans="1:107" ht="15" x14ac:dyDescent="0.15">
      <c r="A47" s="678">
        <v>43394</v>
      </c>
      <c r="B47" s="48" t="s">
        <v>554</v>
      </c>
      <c r="C47" s="48" t="s">
        <v>554</v>
      </c>
      <c r="D47" s="679" t="s">
        <v>554</v>
      </c>
      <c r="E47" s="615" t="s">
        <v>554</v>
      </c>
      <c r="F47" s="615" t="s">
        <v>554</v>
      </c>
      <c r="G47" s="615" t="s">
        <v>554</v>
      </c>
      <c r="H47" s="48" t="s">
        <v>554</v>
      </c>
      <c r="I47" s="48" t="s">
        <v>554</v>
      </c>
      <c r="J47" s="48" t="s">
        <v>554</v>
      </c>
      <c r="K47" s="48" t="s">
        <v>554</v>
      </c>
      <c r="L47" s="48" t="s">
        <v>554</v>
      </c>
      <c r="M47" s="48" t="s">
        <v>554</v>
      </c>
      <c r="N47" s="48" t="s">
        <v>554</v>
      </c>
      <c r="O47" s="48" t="s">
        <v>554</v>
      </c>
      <c r="P47" s="48" t="s">
        <v>554</v>
      </c>
      <c r="Q47" s="48" t="s">
        <v>554</v>
      </c>
      <c r="R47" s="48" t="s">
        <v>554</v>
      </c>
      <c r="S47" s="48" t="s">
        <v>554</v>
      </c>
      <c r="T47" s="48" t="s">
        <v>554</v>
      </c>
      <c r="U47" s="48" t="s">
        <v>554</v>
      </c>
      <c r="V47" s="603"/>
      <c r="W47" s="680" t="s">
        <v>554</v>
      </c>
      <c r="X47" s="48" t="s">
        <v>554</v>
      </c>
      <c r="Y47" s="48" t="s">
        <v>554</v>
      </c>
      <c r="Z47" s="615" t="s">
        <v>554</v>
      </c>
      <c r="AA47" s="615" t="s">
        <v>554</v>
      </c>
      <c r="AB47" s="615" t="s">
        <v>554</v>
      </c>
      <c r="AC47" s="680" t="s">
        <v>554</v>
      </c>
      <c r="AD47" s="680" t="s">
        <v>554</v>
      </c>
      <c r="AE47" s="679" t="s">
        <v>554</v>
      </c>
      <c r="AF47" s="680" t="s">
        <v>554</v>
      </c>
      <c r="AG47" s="680" t="s">
        <v>554</v>
      </c>
      <c r="AH47" s="48" t="s">
        <v>554</v>
      </c>
      <c r="AI47" s="680" t="s">
        <v>554</v>
      </c>
      <c r="AJ47" s="680" t="s">
        <v>554</v>
      </c>
      <c r="AK47" s="679" t="s">
        <v>554</v>
      </c>
      <c r="AL47" s="48" t="s">
        <v>554</v>
      </c>
      <c r="AM47" s="48" t="s">
        <v>554</v>
      </c>
      <c r="AN47" s="48" t="s">
        <v>554</v>
      </c>
      <c r="AO47" s="603"/>
      <c r="AP47" s="603"/>
      <c r="AQ47" s="679" t="s">
        <v>554</v>
      </c>
      <c r="AR47" s="603"/>
      <c r="AS47" s="603"/>
      <c r="AT47" s="679" t="s">
        <v>554</v>
      </c>
      <c r="AU47" s="680" t="s">
        <v>554</v>
      </c>
      <c r="AV47" s="680" t="s">
        <v>554</v>
      </c>
      <c r="AW47" s="48" t="s">
        <v>554</v>
      </c>
      <c r="AX47" s="603"/>
      <c r="AY47" s="603"/>
      <c r="AZ47" s="679" t="s">
        <v>554</v>
      </c>
      <c r="BA47" s="603"/>
      <c r="BB47" s="603"/>
      <c r="BC47" s="679" t="s">
        <v>554</v>
      </c>
      <c r="BD47" s="603"/>
      <c r="BE47" s="603"/>
      <c r="BF47" s="679" t="s">
        <v>554</v>
      </c>
      <c r="BG47" s="678">
        <v>43394</v>
      </c>
      <c r="BH47" s="680" t="s">
        <v>554</v>
      </c>
      <c r="BI47" s="680" t="s">
        <v>554</v>
      </c>
      <c r="BJ47" s="48" t="s">
        <v>554</v>
      </c>
      <c r="BK47" s="682" t="s">
        <v>807</v>
      </c>
      <c r="BL47" s="682" t="s">
        <v>807</v>
      </c>
      <c r="BM47" s="48" t="s">
        <v>554</v>
      </c>
      <c r="BN47" s="598" t="s">
        <v>807</v>
      </c>
      <c r="BO47" s="598" t="s">
        <v>807</v>
      </c>
      <c r="BP47" s="603"/>
      <c r="BQ47" s="48" t="s">
        <v>554</v>
      </c>
      <c r="BR47" s="48" t="s">
        <v>554</v>
      </c>
      <c r="BS47" s="603"/>
      <c r="BT47" s="615" t="s">
        <v>554</v>
      </c>
      <c r="BU47" s="615" t="s">
        <v>554</v>
      </c>
      <c r="BV47" s="603"/>
      <c r="BW47" s="615" t="s">
        <v>554</v>
      </c>
      <c r="BX47" s="615" t="s">
        <v>554</v>
      </c>
      <c r="BY47" s="615" t="s">
        <v>554</v>
      </c>
      <c r="BZ47" s="615" t="s">
        <v>554</v>
      </c>
      <c r="CA47" s="615" t="s">
        <v>554</v>
      </c>
      <c r="CB47" s="598" t="s">
        <v>560</v>
      </c>
      <c r="CC47" s="48" t="s">
        <v>554</v>
      </c>
      <c r="CD47" s="48" t="s">
        <v>554</v>
      </c>
      <c r="CE47" s="48" t="s">
        <v>554</v>
      </c>
      <c r="CF47" s="603"/>
      <c r="CG47" s="603"/>
      <c r="CH47" s="598" t="s">
        <v>807</v>
      </c>
      <c r="CI47" s="616"/>
      <c r="CJ47" s="616"/>
      <c r="CK47" s="48" t="s">
        <v>554</v>
      </c>
      <c r="CL47" s="616"/>
      <c r="CM47" s="616"/>
      <c r="CN47" s="48" t="s">
        <v>554</v>
      </c>
      <c r="CO47" s="48" t="s">
        <v>554</v>
      </c>
      <c r="CP47" s="680" t="s">
        <v>554</v>
      </c>
      <c r="CQ47" s="679" t="s">
        <v>554</v>
      </c>
      <c r="CR47" s="680" t="s">
        <v>554</v>
      </c>
      <c r="CS47" s="680" t="s">
        <v>554</v>
      </c>
      <c r="CT47" s="603"/>
      <c r="CU47" s="686" t="s">
        <v>554</v>
      </c>
      <c r="CV47" s="682" t="s">
        <v>560</v>
      </c>
      <c r="CW47" s="48" t="s">
        <v>554</v>
      </c>
      <c r="CX47" s="680" t="s">
        <v>554</v>
      </c>
      <c r="CY47" s="680" t="s">
        <v>554</v>
      </c>
      <c r="CZ47" s="48" t="s">
        <v>554</v>
      </c>
      <c r="DA47" s="682" t="s">
        <v>560</v>
      </c>
      <c r="DB47" s="682" t="s">
        <v>560</v>
      </c>
      <c r="DC47" s="48" t="s">
        <v>554</v>
      </c>
    </row>
    <row r="48" spans="1:107" ht="15" x14ac:dyDescent="0.15">
      <c r="A48" s="678">
        <v>43395</v>
      </c>
      <c r="B48" s="48" t="s">
        <v>554</v>
      </c>
      <c r="C48" s="48" t="s">
        <v>554</v>
      </c>
      <c r="D48" s="679" t="s">
        <v>554</v>
      </c>
      <c r="E48" s="615" t="s">
        <v>554</v>
      </c>
      <c r="F48" s="615" t="s">
        <v>554</v>
      </c>
      <c r="G48" s="615" t="s">
        <v>554</v>
      </c>
      <c r="H48" s="48" t="s">
        <v>554</v>
      </c>
      <c r="I48" s="48" t="s">
        <v>554</v>
      </c>
      <c r="J48" s="48" t="s">
        <v>554</v>
      </c>
      <c r="K48" s="48" t="s">
        <v>554</v>
      </c>
      <c r="L48" s="48" t="s">
        <v>554</v>
      </c>
      <c r="M48" s="48" t="s">
        <v>554</v>
      </c>
      <c r="N48" s="48" t="s">
        <v>554</v>
      </c>
      <c r="O48" s="48" t="s">
        <v>554</v>
      </c>
      <c r="P48" s="48" t="s">
        <v>554</v>
      </c>
      <c r="Q48" s="48" t="s">
        <v>554</v>
      </c>
      <c r="R48" s="48" t="s">
        <v>554</v>
      </c>
      <c r="S48" s="48" t="s">
        <v>554</v>
      </c>
      <c r="T48" s="48" t="s">
        <v>554</v>
      </c>
      <c r="U48" s="48" t="s">
        <v>554</v>
      </c>
      <c r="V48" s="603"/>
      <c r="W48" s="680" t="s">
        <v>554</v>
      </c>
      <c r="X48" s="48" t="s">
        <v>554</v>
      </c>
      <c r="Y48" s="48" t="s">
        <v>554</v>
      </c>
      <c r="Z48" s="615" t="s">
        <v>554</v>
      </c>
      <c r="AA48" s="615" t="s">
        <v>554</v>
      </c>
      <c r="AB48" s="615" t="s">
        <v>554</v>
      </c>
      <c r="AC48" s="680" t="s">
        <v>554</v>
      </c>
      <c r="AD48" s="680" t="s">
        <v>554</v>
      </c>
      <c r="AE48" s="679" t="s">
        <v>554</v>
      </c>
      <c r="AF48" s="680" t="s">
        <v>554</v>
      </c>
      <c r="AG48" s="680" t="s">
        <v>554</v>
      </c>
      <c r="AH48" s="48" t="s">
        <v>554</v>
      </c>
      <c r="AI48" s="680" t="s">
        <v>554</v>
      </c>
      <c r="AJ48" s="680" t="s">
        <v>554</v>
      </c>
      <c r="AK48" s="679" t="s">
        <v>554</v>
      </c>
      <c r="AL48" s="48" t="s">
        <v>554</v>
      </c>
      <c r="AM48" s="48" t="s">
        <v>554</v>
      </c>
      <c r="AN48" s="48" t="s">
        <v>554</v>
      </c>
      <c r="AO48" s="603"/>
      <c r="AP48" s="603"/>
      <c r="AQ48" s="679" t="s">
        <v>554</v>
      </c>
      <c r="AR48" s="603"/>
      <c r="AS48" s="603"/>
      <c r="AT48" s="679" t="s">
        <v>554</v>
      </c>
      <c r="AU48" s="680" t="s">
        <v>554</v>
      </c>
      <c r="AV48" s="680" t="s">
        <v>554</v>
      </c>
      <c r="AW48" s="48" t="s">
        <v>554</v>
      </c>
      <c r="AX48" s="603"/>
      <c r="AY48" s="603"/>
      <c r="AZ48" s="679" t="s">
        <v>554</v>
      </c>
      <c r="BA48" s="603"/>
      <c r="BB48" s="603"/>
      <c r="BC48" s="679" t="s">
        <v>554</v>
      </c>
      <c r="BD48" s="603"/>
      <c r="BE48" s="603"/>
      <c r="BF48" s="679" t="s">
        <v>554</v>
      </c>
      <c r="BG48" s="678">
        <v>43395</v>
      </c>
      <c r="BH48" s="680" t="s">
        <v>554</v>
      </c>
      <c r="BI48" s="680" t="s">
        <v>554</v>
      </c>
      <c r="BJ48" s="48" t="s">
        <v>554</v>
      </c>
      <c r="BK48" s="682" t="s">
        <v>807</v>
      </c>
      <c r="BL48" s="682" t="s">
        <v>807</v>
      </c>
      <c r="BM48" s="48" t="s">
        <v>554</v>
      </c>
      <c r="BN48" s="598" t="s">
        <v>807</v>
      </c>
      <c r="BO48" s="598" t="s">
        <v>807</v>
      </c>
      <c r="BP48" s="603"/>
      <c r="BQ48" s="48" t="s">
        <v>554</v>
      </c>
      <c r="BR48" s="48" t="s">
        <v>554</v>
      </c>
      <c r="BS48" s="603"/>
      <c r="BT48" s="615"/>
      <c r="BU48" s="615"/>
      <c r="BV48" s="603"/>
      <c r="BW48" s="615" t="s">
        <v>554</v>
      </c>
      <c r="BX48" s="615" t="s">
        <v>554</v>
      </c>
      <c r="BY48" s="615" t="s">
        <v>554</v>
      </c>
      <c r="BZ48" s="615" t="s">
        <v>554</v>
      </c>
      <c r="CA48" s="615" t="s">
        <v>554</v>
      </c>
      <c r="CB48" s="598" t="s">
        <v>560</v>
      </c>
      <c r="CC48" s="48" t="s">
        <v>554</v>
      </c>
      <c r="CD48" s="48" t="s">
        <v>554</v>
      </c>
      <c r="CE48" s="48" t="s">
        <v>554</v>
      </c>
      <c r="CF48" s="603"/>
      <c r="CG48" s="603"/>
      <c r="CH48" s="598" t="s">
        <v>807</v>
      </c>
      <c r="CI48" s="616"/>
      <c r="CJ48" s="616"/>
      <c r="CK48" s="48" t="s">
        <v>554</v>
      </c>
      <c r="CL48" s="616"/>
      <c r="CM48" s="616"/>
      <c r="CN48" s="48" t="s">
        <v>554</v>
      </c>
      <c r="CO48" s="48" t="s">
        <v>554</v>
      </c>
      <c r="CP48" s="680" t="s">
        <v>554</v>
      </c>
      <c r="CQ48" s="679" t="s">
        <v>554</v>
      </c>
      <c r="CR48" s="680" t="s">
        <v>554</v>
      </c>
      <c r="CS48" s="680" t="s">
        <v>554</v>
      </c>
      <c r="CT48" s="603"/>
      <c r="CU48" s="690" t="s">
        <v>560</v>
      </c>
      <c r="CV48" s="682" t="s">
        <v>560</v>
      </c>
      <c r="CW48" s="48" t="s">
        <v>554</v>
      </c>
      <c r="CX48" s="680" t="s">
        <v>554</v>
      </c>
      <c r="CY48" s="680" t="s">
        <v>554</v>
      </c>
      <c r="CZ48" s="48" t="s">
        <v>554</v>
      </c>
      <c r="DA48" s="682" t="s">
        <v>560</v>
      </c>
      <c r="DB48" s="682" t="s">
        <v>560</v>
      </c>
      <c r="DC48" s="48" t="s">
        <v>554</v>
      </c>
    </row>
    <row r="49" spans="1:107" ht="15" x14ac:dyDescent="0.15">
      <c r="A49" s="678">
        <v>43396</v>
      </c>
      <c r="B49" s="48" t="s">
        <v>554</v>
      </c>
      <c r="C49" s="48" t="s">
        <v>554</v>
      </c>
      <c r="D49" s="679" t="s">
        <v>554</v>
      </c>
      <c r="E49" s="615" t="s">
        <v>554</v>
      </c>
      <c r="F49" s="615" t="s">
        <v>554</v>
      </c>
      <c r="G49" s="615" t="s">
        <v>554</v>
      </c>
      <c r="H49" s="48" t="s">
        <v>554</v>
      </c>
      <c r="I49" s="48" t="s">
        <v>554</v>
      </c>
      <c r="J49" s="48" t="s">
        <v>554</v>
      </c>
      <c r="K49" s="48" t="s">
        <v>554</v>
      </c>
      <c r="L49" s="48" t="s">
        <v>554</v>
      </c>
      <c r="M49" s="48" t="s">
        <v>554</v>
      </c>
      <c r="N49" s="48" t="s">
        <v>554</v>
      </c>
      <c r="O49" s="48" t="s">
        <v>554</v>
      </c>
      <c r="P49" s="48" t="s">
        <v>554</v>
      </c>
      <c r="Q49" s="48" t="s">
        <v>554</v>
      </c>
      <c r="R49" s="48" t="s">
        <v>554</v>
      </c>
      <c r="S49" s="48" t="s">
        <v>554</v>
      </c>
      <c r="T49" s="48" t="s">
        <v>554</v>
      </c>
      <c r="U49" s="48" t="s">
        <v>554</v>
      </c>
      <c r="V49" s="603"/>
      <c r="W49" s="680" t="s">
        <v>554</v>
      </c>
      <c r="X49" s="48" t="s">
        <v>554</v>
      </c>
      <c r="Y49" s="48" t="s">
        <v>554</v>
      </c>
      <c r="Z49" s="615" t="s">
        <v>554</v>
      </c>
      <c r="AA49" s="615" t="s">
        <v>554</v>
      </c>
      <c r="AB49" s="615" t="s">
        <v>554</v>
      </c>
      <c r="AC49" s="680" t="s">
        <v>554</v>
      </c>
      <c r="AD49" s="680" t="s">
        <v>554</v>
      </c>
      <c r="AE49" s="679" t="s">
        <v>554</v>
      </c>
      <c r="AF49" s="680" t="s">
        <v>554</v>
      </c>
      <c r="AG49" s="680" t="s">
        <v>554</v>
      </c>
      <c r="AH49" s="48" t="s">
        <v>554</v>
      </c>
      <c r="AI49" s="680" t="s">
        <v>554</v>
      </c>
      <c r="AJ49" s="680" t="s">
        <v>554</v>
      </c>
      <c r="AK49" s="679" t="s">
        <v>554</v>
      </c>
      <c r="AL49" s="48" t="s">
        <v>554</v>
      </c>
      <c r="AM49" s="48" t="s">
        <v>554</v>
      </c>
      <c r="AN49" s="48" t="s">
        <v>554</v>
      </c>
      <c r="AO49" s="603"/>
      <c r="AP49" s="603"/>
      <c r="AQ49" s="679" t="s">
        <v>554</v>
      </c>
      <c r="AR49" s="603"/>
      <c r="AS49" s="603"/>
      <c r="AT49" s="679" t="s">
        <v>554</v>
      </c>
      <c r="AU49" s="680" t="s">
        <v>554</v>
      </c>
      <c r="AV49" s="680" t="s">
        <v>554</v>
      </c>
      <c r="AW49" s="48" t="s">
        <v>554</v>
      </c>
      <c r="AX49" s="603"/>
      <c r="AY49" s="603"/>
      <c r="AZ49" s="679" t="s">
        <v>554</v>
      </c>
      <c r="BA49" s="603"/>
      <c r="BB49" s="603"/>
      <c r="BC49" s="679" t="s">
        <v>554</v>
      </c>
      <c r="BD49" s="603"/>
      <c r="BE49" s="603"/>
      <c r="BF49" s="679" t="s">
        <v>554</v>
      </c>
      <c r="BG49" s="678">
        <v>43396</v>
      </c>
      <c r="BH49" s="680" t="s">
        <v>554</v>
      </c>
      <c r="BI49" s="680" t="s">
        <v>554</v>
      </c>
      <c r="BJ49" s="48" t="s">
        <v>554</v>
      </c>
      <c r="BK49" s="682" t="s">
        <v>807</v>
      </c>
      <c r="BL49" s="682" t="s">
        <v>807</v>
      </c>
      <c r="BM49" s="48" t="s">
        <v>554</v>
      </c>
      <c r="BN49" s="598" t="s">
        <v>807</v>
      </c>
      <c r="BO49" s="598" t="s">
        <v>807</v>
      </c>
      <c r="BP49" s="603"/>
      <c r="BQ49" s="48" t="s">
        <v>554</v>
      </c>
      <c r="BR49" s="48" t="s">
        <v>554</v>
      </c>
      <c r="BS49" s="603"/>
      <c r="BT49" s="615"/>
      <c r="BU49" s="615"/>
      <c r="BV49" s="603"/>
      <c r="BW49" s="615" t="s">
        <v>554</v>
      </c>
      <c r="BX49" s="615" t="s">
        <v>554</v>
      </c>
      <c r="BY49" s="615" t="s">
        <v>554</v>
      </c>
      <c r="BZ49" s="615" t="s">
        <v>554</v>
      </c>
      <c r="CA49" s="615" t="s">
        <v>554</v>
      </c>
      <c r="CB49" s="598" t="s">
        <v>560</v>
      </c>
      <c r="CC49" s="48" t="s">
        <v>554</v>
      </c>
      <c r="CD49" s="48" t="s">
        <v>554</v>
      </c>
      <c r="CE49" s="48" t="s">
        <v>554</v>
      </c>
      <c r="CF49" s="603"/>
      <c r="CG49" s="603"/>
      <c r="CH49" s="598" t="s">
        <v>807</v>
      </c>
      <c r="CI49" s="616"/>
      <c r="CJ49" s="616"/>
      <c r="CK49" s="48" t="s">
        <v>554</v>
      </c>
      <c r="CL49" s="616"/>
      <c r="CM49" s="616"/>
      <c r="CN49" s="48" t="s">
        <v>554</v>
      </c>
      <c r="CO49" s="48" t="s">
        <v>554</v>
      </c>
      <c r="CP49" s="680" t="s">
        <v>554</v>
      </c>
      <c r="CQ49" s="679" t="s">
        <v>554</v>
      </c>
      <c r="CR49" s="680" t="s">
        <v>554</v>
      </c>
      <c r="CS49" s="680" t="s">
        <v>554</v>
      </c>
      <c r="CT49" s="603"/>
      <c r="CU49" s="690" t="s">
        <v>560</v>
      </c>
      <c r="CV49" s="682" t="s">
        <v>560</v>
      </c>
      <c r="CW49" s="48" t="s">
        <v>554</v>
      </c>
      <c r="CX49" s="680" t="s">
        <v>554</v>
      </c>
      <c r="CY49" s="680" t="s">
        <v>554</v>
      </c>
      <c r="CZ49" s="48" t="s">
        <v>554</v>
      </c>
      <c r="DA49" s="682" t="s">
        <v>560</v>
      </c>
      <c r="DB49" s="682" t="s">
        <v>560</v>
      </c>
      <c r="DC49" s="48" t="s">
        <v>554</v>
      </c>
    </row>
    <row r="50" spans="1:107" ht="15" x14ac:dyDescent="0.15">
      <c r="A50" s="678">
        <v>43397</v>
      </c>
      <c r="B50" s="48" t="s">
        <v>554</v>
      </c>
      <c r="C50" s="48" t="s">
        <v>554</v>
      </c>
      <c r="D50" s="679" t="s">
        <v>554</v>
      </c>
      <c r="E50" s="615" t="s">
        <v>554</v>
      </c>
      <c r="F50" s="615" t="s">
        <v>554</v>
      </c>
      <c r="G50" s="615" t="s">
        <v>554</v>
      </c>
      <c r="H50" s="48" t="s">
        <v>554</v>
      </c>
      <c r="I50" s="48" t="s">
        <v>554</v>
      </c>
      <c r="J50" s="48" t="s">
        <v>554</v>
      </c>
      <c r="K50" s="48" t="s">
        <v>554</v>
      </c>
      <c r="L50" s="48" t="s">
        <v>554</v>
      </c>
      <c r="M50" s="48" t="s">
        <v>554</v>
      </c>
      <c r="N50" s="48" t="s">
        <v>554</v>
      </c>
      <c r="O50" s="48" t="s">
        <v>554</v>
      </c>
      <c r="P50" s="48" t="s">
        <v>554</v>
      </c>
      <c r="Q50" s="48" t="s">
        <v>554</v>
      </c>
      <c r="R50" s="48" t="s">
        <v>554</v>
      </c>
      <c r="S50" s="48" t="s">
        <v>554</v>
      </c>
      <c r="T50" s="48" t="s">
        <v>554</v>
      </c>
      <c r="U50" s="48" t="s">
        <v>554</v>
      </c>
      <c r="V50" s="603"/>
      <c r="W50" s="680" t="s">
        <v>554</v>
      </c>
      <c r="X50" s="48" t="s">
        <v>554</v>
      </c>
      <c r="Y50" s="48" t="s">
        <v>554</v>
      </c>
      <c r="Z50" s="615" t="s">
        <v>554</v>
      </c>
      <c r="AA50" s="615" t="s">
        <v>554</v>
      </c>
      <c r="AB50" s="615" t="s">
        <v>554</v>
      </c>
      <c r="AC50" s="680" t="s">
        <v>554</v>
      </c>
      <c r="AD50" s="680" t="s">
        <v>554</v>
      </c>
      <c r="AE50" s="679" t="s">
        <v>554</v>
      </c>
      <c r="AF50" s="680" t="s">
        <v>554</v>
      </c>
      <c r="AG50" s="680" t="s">
        <v>554</v>
      </c>
      <c r="AH50" s="48" t="s">
        <v>554</v>
      </c>
      <c r="AI50" s="680" t="s">
        <v>554</v>
      </c>
      <c r="AJ50" s="680" t="s">
        <v>554</v>
      </c>
      <c r="AK50" s="679" t="s">
        <v>554</v>
      </c>
      <c r="AL50" s="48" t="s">
        <v>554</v>
      </c>
      <c r="AM50" s="48" t="s">
        <v>554</v>
      </c>
      <c r="AN50" s="48" t="s">
        <v>554</v>
      </c>
      <c r="AO50" s="603"/>
      <c r="AP50" s="603"/>
      <c r="AQ50" s="679" t="s">
        <v>554</v>
      </c>
      <c r="AR50" s="603"/>
      <c r="AS50" s="603"/>
      <c r="AT50" s="679" t="s">
        <v>554</v>
      </c>
      <c r="AU50" s="680" t="s">
        <v>554</v>
      </c>
      <c r="AV50" s="680" t="s">
        <v>554</v>
      </c>
      <c r="AW50" s="48" t="s">
        <v>554</v>
      </c>
      <c r="AX50" s="603"/>
      <c r="AY50" s="603"/>
      <c r="AZ50" s="679" t="s">
        <v>554</v>
      </c>
      <c r="BA50" s="603"/>
      <c r="BB50" s="603"/>
      <c r="BC50" s="679" t="s">
        <v>554</v>
      </c>
      <c r="BD50" s="603"/>
      <c r="BE50" s="603"/>
      <c r="BF50" s="679" t="s">
        <v>554</v>
      </c>
      <c r="BG50" s="678">
        <v>43397</v>
      </c>
      <c r="BH50" s="680" t="s">
        <v>554</v>
      </c>
      <c r="BI50" s="680" t="s">
        <v>554</v>
      </c>
      <c r="BJ50" s="48" t="s">
        <v>554</v>
      </c>
      <c r="BK50" s="682" t="s">
        <v>807</v>
      </c>
      <c r="BL50" s="682" t="s">
        <v>807</v>
      </c>
      <c r="BM50" s="48" t="s">
        <v>554</v>
      </c>
      <c r="BN50" s="598" t="s">
        <v>807</v>
      </c>
      <c r="BO50" s="598" t="s">
        <v>807</v>
      </c>
      <c r="BP50" s="603"/>
      <c r="BQ50" s="48" t="s">
        <v>554</v>
      </c>
      <c r="BR50" s="48" t="s">
        <v>554</v>
      </c>
      <c r="BS50" s="603"/>
      <c r="BT50" s="615"/>
      <c r="BU50" s="615"/>
      <c r="BV50" s="603"/>
      <c r="BW50" s="615" t="s">
        <v>554</v>
      </c>
      <c r="BX50" s="615" t="s">
        <v>554</v>
      </c>
      <c r="BY50" s="615" t="s">
        <v>554</v>
      </c>
      <c r="BZ50" s="615" t="s">
        <v>554</v>
      </c>
      <c r="CA50" s="615" t="s">
        <v>554</v>
      </c>
      <c r="CB50" s="598" t="s">
        <v>560</v>
      </c>
      <c r="CC50" s="48" t="s">
        <v>554</v>
      </c>
      <c r="CD50" s="48" t="s">
        <v>554</v>
      </c>
      <c r="CE50" s="48" t="s">
        <v>554</v>
      </c>
      <c r="CF50" s="603"/>
      <c r="CG50" s="603"/>
      <c r="CH50" s="598" t="s">
        <v>807</v>
      </c>
      <c r="CI50" s="616"/>
      <c r="CJ50" s="616"/>
      <c r="CK50" s="48" t="s">
        <v>554</v>
      </c>
      <c r="CL50" s="616"/>
      <c r="CM50" s="616"/>
      <c r="CN50" s="48" t="s">
        <v>554</v>
      </c>
      <c r="CO50" s="48" t="s">
        <v>554</v>
      </c>
      <c r="CP50" s="680" t="s">
        <v>554</v>
      </c>
      <c r="CQ50" s="679" t="s">
        <v>554</v>
      </c>
      <c r="CR50" s="680" t="s">
        <v>554</v>
      </c>
      <c r="CS50" s="680" t="s">
        <v>554</v>
      </c>
      <c r="CT50" s="603"/>
      <c r="CU50" s="690" t="s">
        <v>560</v>
      </c>
      <c r="CV50" s="682" t="s">
        <v>560</v>
      </c>
      <c r="CW50" s="48" t="s">
        <v>554</v>
      </c>
      <c r="CX50" s="680" t="s">
        <v>554</v>
      </c>
      <c r="CY50" s="680" t="s">
        <v>554</v>
      </c>
      <c r="CZ50" s="48" t="s">
        <v>554</v>
      </c>
      <c r="DA50" s="682" t="s">
        <v>560</v>
      </c>
      <c r="DB50" s="682" t="s">
        <v>560</v>
      </c>
      <c r="DC50" s="48" t="s">
        <v>554</v>
      </c>
    </row>
    <row r="51" spans="1:107" ht="15" x14ac:dyDescent="0.15">
      <c r="A51" s="678">
        <v>43398</v>
      </c>
      <c r="B51" s="48" t="s">
        <v>554</v>
      </c>
      <c r="C51" s="48" t="s">
        <v>554</v>
      </c>
      <c r="D51" s="679" t="s">
        <v>554</v>
      </c>
      <c r="E51" s="615" t="s">
        <v>554</v>
      </c>
      <c r="F51" s="615" t="s">
        <v>554</v>
      </c>
      <c r="G51" s="615" t="s">
        <v>554</v>
      </c>
      <c r="H51" s="48" t="s">
        <v>554</v>
      </c>
      <c r="I51" s="48" t="s">
        <v>554</v>
      </c>
      <c r="J51" s="48" t="s">
        <v>554</v>
      </c>
      <c r="K51" s="48" t="s">
        <v>554</v>
      </c>
      <c r="L51" s="48" t="s">
        <v>554</v>
      </c>
      <c r="M51" s="48" t="s">
        <v>554</v>
      </c>
      <c r="N51" s="48" t="s">
        <v>554</v>
      </c>
      <c r="O51" s="48" t="s">
        <v>554</v>
      </c>
      <c r="P51" s="48" t="s">
        <v>554</v>
      </c>
      <c r="Q51" s="48" t="s">
        <v>554</v>
      </c>
      <c r="R51" s="48" t="s">
        <v>554</v>
      </c>
      <c r="S51" s="48" t="s">
        <v>554</v>
      </c>
      <c r="T51" s="48" t="s">
        <v>554</v>
      </c>
      <c r="U51" s="48" t="s">
        <v>554</v>
      </c>
      <c r="V51" s="603"/>
      <c r="W51" s="680" t="s">
        <v>554</v>
      </c>
      <c r="X51" s="48" t="s">
        <v>554</v>
      </c>
      <c r="Y51" s="48" t="s">
        <v>554</v>
      </c>
      <c r="Z51" s="615" t="s">
        <v>554</v>
      </c>
      <c r="AA51" s="615" t="s">
        <v>554</v>
      </c>
      <c r="AB51" s="615" t="s">
        <v>554</v>
      </c>
      <c r="AC51" s="680" t="s">
        <v>554</v>
      </c>
      <c r="AD51" s="680" t="s">
        <v>554</v>
      </c>
      <c r="AE51" s="679" t="s">
        <v>554</v>
      </c>
      <c r="AF51" s="680" t="s">
        <v>554</v>
      </c>
      <c r="AG51" s="680" t="s">
        <v>554</v>
      </c>
      <c r="AH51" s="48" t="s">
        <v>554</v>
      </c>
      <c r="AI51" s="680" t="s">
        <v>554</v>
      </c>
      <c r="AJ51" s="680" t="s">
        <v>554</v>
      </c>
      <c r="AK51" s="679" t="s">
        <v>554</v>
      </c>
      <c r="AL51" s="48" t="s">
        <v>554</v>
      </c>
      <c r="AM51" s="48" t="s">
        <v>554</v>
      </c>
      <c r="AN51" s="48" t="s">
        <v>554</v>
      </c>
      <c r="AO51" s="603"/>
      <c r="AP51" s="603"/>
      <c r="AQ51" s="679" t="s">
        <v>554</v>
      </c>
      <c r="AR51" s="603"/>
      <c r="AS51" s="603"/>
      <c r="AT51" s="679" t="s">
        <v>554</v>
      </c>
      <c r="AU51" s="680" t="s">
        <v>554</v>
      </c>
      <c r="AV51" s="680" t="s">
        <v>554</v>
      </c>
      <c r="AW51" s="48" t="s">
        <v>554</v>
      </c>
      <c r="AX51" s="603"/>
      <c r="AY51" s="603"/>
      <c r="AZ51" s="679" t="s">
        <v>554</v>
      </c>
      <c r="BA51" s="603"/>
      <c r="BB51" s="603"/>
      <c r="BC51" s="679" t="s">
        <v>554</v>
      </c>
      <c r="BD51" s="603"/>
      <c r="BE51" s="603"/>
      <c r="BF51" s="679" t="s">
        <v>554</v>
      </c>
      <c r="BG51" s="678">
        <v>43398</v>
      </c>
      <c r="BH51" s="680" t="s">
        <v>554</v>
      </c>
      <c r="BI51" s="680" t="s">
        <v>554</v>
      </c>
      <c r="BJ51" s="48" t="s">
        <v>554</v>
      </c>
      <c r="BK51" s="682" t="s">
        <v>807</v>
      </c>
      <c r="BL51" s="682" t="s">
        <v>807</v>
      </c>
      <c r="BM51" s="48" t="s">
        <v>554</v>
      </c>
      <c r="BN51" s="598" t="s">
        <v>807</v>
      </c>
      <c r="BO51" s="598" t="s">
        <v>807</v>
      </c>
      <c r="BP51" s="603"/>
      <c r="BQ51" s="48" t="s">
        <v>554</v>
      </c>
      <c r="BR51" s="48" t="s">
        <v>554</v>
      </c>
      <c r="BS51" s="603"/>
      <c r="BT51" s="615"/>
      <c r="BU51" s="615"/>
      <c r="BV51" s="603"/>
      <c r="BW51" s="615" t="s">
        <v>554</v>
      </c>
      <c r="BX51" s="615" t="s">
        <v>554</v>
      </c>
      <c r="BY51" s="615" t="s">
        <v>554</v>
      </c>
      <c r="BZ51" s="615" t="s">
        <v>554</v>
      </c>
      <c r="CA51" s="615" t="s">
        <v>554</v>
      </c>
      <c r="CB51" s="598" t="s">
        <v>560</v>
      </c>
      <c r="CC51" s="48" t="s">
        <v>554</v>
      </c>
      <c r="CD51" s="48" t="s">
        <v>554</v>
      </c>
      <c r="CE51" s="48" t="s">
        <v>554</v>
      </c>
      <c r="CF51" s="603"/>
      <c r="CG51" s="603"/>
      <c r="CH51" s="598" t="s">
        <v>807</v>
      </c>
      <c r="CI51" s="616"/>
      <c r="CJ51" s="616"/>
      <c r="CK51" s="48" t="s">
        <v>554</v>
      </c>
      <c r="CL51" s="616"/>
      <c r="CM51" s="616"/>
      <c r="CN51" s="48" t="s">
        <v>554</v>
      </c>
      <c r="CO51" s="48" t="s">
        <v>554</v>
      </c>
      <c r="CP51" s="680" t="s">
        <v>554</v>
      </c>
      <c r="CQ51" s="679" t="s">
        <v>554</v>
      </c>
      <c r="CR51" s="680" t="s">
        <v>554</v>
      </c>
      <c r="CS51" s="680" t="s">
        <v>554</v>
      </c>
      <c r="CT51" s="603"/>
      <c r="CU51" s="686" t="s">
        <v>554</v>
      </c>
      <c r="CV51" s="682" t="s">
        <v>560</v>
      </c>
      <c r="CW51" s="48" t="s">
        <v>554</v>
      </c>
      <c r="CX51" s="680" t="s">
        <v>554</v>
      </c>
      <c r="CY51" s="680" t="s">
        <v>554</v>
      </c>
      <c r="CZ51" s="48" t="s">
        <v>554</v>
      </c>
      <c r="DA51" s="682" t="s">
        <v>560</v>
      </c>
      <c r="DB51" s="682" t="s">
        <v>560</v>
      </c>
      <c r="DC51" s="48" t="s">
        <v>554</v>
      </c>
    </row>
    <row r="52" spans="1:107" ht="15" x14ac:dyDescent="0.15">
      <c r="A52" s="678">
        <v>43399</v>
      </c>
      <c r="B52" s="48" t="s">
        <v>554</v>
      </c>
      <c r="C52" s="48" t="s">
        <v>554</v>
      </c>
      <c r="D52" s="679" t="s">
        <v>554</v>
      </c>
      <c r="E52" s="615" t="s">
        <v>554</v>
      </c>
      <c r="F52" s="615" t="s">
        <v>554</v>
      </c>
      <c r="G52" s="615" t="s">
        <v>554</v>
      </c>
      <c r="H52" s="48" t="s">
        <v>554</v>
      </c>
      <c r="I52" s="48" t="s">
        <v>554</v>
      </c>
      <c r="J52" s="48" t="s">
        <v>554</v>
      </c>
      <c r="K52" s="48" t="s">
        <v>554</v>
      </c>
      <c r="L52" s="48" t="s">
        <v>554</v>
      </c>
      <c r="M52" s="48" t="s">
        <v>554</v>
      </c>
      <c r="N52" s="48" t="s">
        <v>554</v>
      </c>
      <c r="O52" s="48" t="s">
        <v>554</v>
      </c>
      <c r="P52" s="48" t="s">
        <v>554</v>
      </c>
      <c r="Q52" s="48" t="s">
        <v>554</v>
      </c>
      <c r="R52" s="48" t="s">
        <v>554</v>
      </c>
      <c r="S52" s="48" t="s">
        <v>554</v>
      </c>
      <c r="T52" s="48" t="s">
        <v>554</v>
      </c>
      <c r="U52" s="48" t="s">
        <v>554</v>
      </c>
      <c r="V52" s="603"/>
      <c r="W52" s="680" t="s">
        <v>554</v>
      </c>
      <c r="X52" s="48" t="s">
        <v>554</v>
      </c>
      <c r="Y52" s="48" t="s">
        <v>554</v>
      </c>
      <c r="Z52" s="615" t="s">
        <v>554</v>
      </c>
      <c r="AA52" s="615" t="s">
        <v>554</v>
      </c>
      <c r="AB52" s="615" t="s">
        <v>554</v>
      </c>
      <c r="AC52" s="680" t="s">
        <v>554</v>
      </c>
      <c r="AD52" s="680" t="s">
        <v>554</v>
      </c>
      <c r="AE52" s="679" t="s">
        <v>554</v>
      </c>
      <c r="AF52" s="680" t="s">
        <v>554</v>
      </c>
      <c r="AG52" s="680" t="s">
        <v>554</v>
      </c>
      <c r="AH52" s="48" t="s">
        <v>554</v>
      </c>
      <c r="AI52" s="680" t="s">
        <v>554</v>
      </c>
      <c r="AJ52" s="680" t="s">
        <v>554</v>
      </c>
      <c r="AK52" s="679" t="s">
        <v>554</v>
      </c>
      <c r="AL52" s="48" t="s">
        <v>554</v>
      </c>
      <c r="AM52" s="48" t="s">
        <v>554</v>
      </c>
      <c r="AN52" s="48" t="s">
        <v>554</v>
      </c>
      <c r="AO52" s="603"/>
      <c r="AP52" s="603"/>
      <c r="AQ52" s="679" t="s">
        <v>554</v>
      </c>
      <c r="AR52" s="603"/>
      <c r="AS52" s="603"/>
      <c r="AT52" s="679" t="s">
        <v>554</v>
      </c>
      <c r="AU52" s="680" t="s">
        <v>554</v>
      </c>
      <c r="AV52" s="680" t="s">
        <v>554</v>
      </c>
      <c r="AW52" s="48" t="s">
        <v>554</v>
      </c>
      <c r="AX52" s="603"/>
      <c r="AY52" s="603"/>
      <c r="AZ52" s="679" t="s">
        <v>554</v>
      </c>
      <c r="BA52" s="603"/>
      <c r="BB52" s="603"/>
      <c r="BC52" s="679" t="s">
        <v>554</v>
      </c>
      <c r="BD52" s="603"/>
      <c r="BE52" s="603"/>
      <c r="BF52" s="679" t="s">
        <v>554</v>
      </c>
      <c r="BG52" s="678">
        <v>43399</v>
      </c>
      <c r="BH52" s="680" t="s">
        <v>554</v>
      </c>
      <c r="BI52" s="680" t="s">
        <v>554</v>
      </c>
      <c r="BJ52" s="48" t="s">
        <v>554</v>
      </c>
      <c r="BK52" s="682" t="s">
        <v>807</v>
      </c>
      <c r="BL52" s="682" t="s">
        <v>807</v>
      </c>
      <c r="BM52" s="48" t="s">
        <v>554</v>
      </c>
      <c r="BN52" s="598" t="s">
        <v>807</v>
      </c>
      <c r="BO52" s="598" t="s">
        <v>807</v>
      </c>
      <c r="BP52" s="603"/>
      <c r="BQ52" s="48" t="s">
        <v>554</v>
      </c>
      <c r="BR52" s="48" t="s">
        <v>554</v>
      </c>
      <c r="BS52" s="603"/>
      <c r="BT52" s="615"/>
      <c r="BU52" s="615"/>
      <c r="BV52" s="603"/>
      <c r="BW52" s="615" t="s">
        <v>554</v>
      </c>
      <c r="BX52" s="615" t="s">
        <v>554</v>
      </c>
      <c r="BY52" s="615" t="s">
        <v>554</v>
      </c>
      <c r="BZ52" s="615" t="s">
        <v>554</v>
      </c>
      <c r="CA52" s="615" t="s">
        <v>554</v>
      </c>
      <c r="CB52" s="598" t="s">
        <v>560</v>
      </c>
      <c r="CC52" s="48" t="s">
        <v>554</v>
      </c>
      <c r="CD52" s="48" t="s">
        <v>554</v>
      </c>
      <c r="CE52" s="48" t="s">
        <v>554</v>
      </c>
      <c r="CF52" s="603"/>
      <c r="CG52" s="603"/>
      <c r="CH52" s="598" t="s">
        <v>807</v>
      </c>
      <c r="CI52" s="616"/>
      <c r="CJ52" s="616"/>
      <c r="CK52" s="48" t="s">
        <v>554</v>
      </c>
      <c r="CL52" s="616"/>
      <c r="CM52" s="616"/>
      <c r="CN52" s="48" t="s">
        <v>554</v>
      </c>
      <c r="CO52" s="48" t="s">
        <v>554</v>
      </c>
      <c r="CP52" s="680" t="s">
        <v>554</v>
      </c>
      <c r="CQ52" s="679" t="s">
        <v>554</v>
      </c>
      <c r="CR52" s="680" t="s">
        <v>554</v>
      </c>
      <c r="CS52" s="680" t="s">
        <v>554</v>
      </c>
      <c r="CT52" s="603"/>
      <c r="CU52" s="691" t="s">
        <v>566</v>
      </c>
      <c r="CV52" s="684" t="s">
        <v>554</v>
      </c>
      <c r="CW52" s="48" t="s">
        <v>554</v>
      </c>
      <c r="CX52" s="680" t="s">
        <v>554</v>
      </c>
      <c r="CY52" s="680" t="s">
        <v>554</v>
      </c>
      <c r="CZ52" s="48" t="s">
        <v>554</v>
      </c>
      <c r="DA52" s="682" t="s">
        <v>560</v>
      </c>
      <c r="DB52" s="682" t="s">
        <v>560</v>
      </c>
      <c r="DC52" s="48" t="s">
        <v>554</v>
      </c>
    </row>
    <row r="53" spans="1:107" ht="15" x14ac:dyDescent="0.15">
      <c r="A53" s="678">
        <v>43400</v>
      </c>
      <c r="B53" s="48" t="s">
        <v>554</v>
      </c>
      <c r="C53" s="48" t="s">
        <v>554</v>
      </c>
      <c r="D53" s="679" t="s">
        <v>554</v>
      </c>
      <c r="E53" s="615" t="s">
        <v>554</v>
      </c>
      <c r="F53" s="615" t="s">
        <v>554</v>
      </c>
      <c r="G53" s="615" t="s">
        <v>554</v>
      </c>
      <c r="H53" s="48" t="s">
        <v>554</v>
      </c>
      <c r="I53" s="48" t="s">
        <v>554</v>
      </c>
      <c r="J53" s="48" t="s">
        <v>554</v>
      </c>
      <c r="K53" s="48" t="s">
        <v>554</v>
      </c>
      <c r="L53" s="48" t="s">
        <v>554</v>
      </c>
      <c r="M53" s="48" t="s">
        <v>554</v>
      </c>
      <c r="N53" s="48" t="s">
        <v>554</v>
      </c>
      <c r="O53" s="48" t="s">
        <v>554</v>
      </c>
      <c r="P53" s="48" t="s">
        <v>554</v>
      </c>
      <c r="Q53" s="48" t="s">
        <v>554</v>
      </c>
      <c r="R53" s="48" t="s">
        <v>554</v>
      </c>
      <c r="S53" s="48" t="s">
        <v>554</v>
      </c>
      <c r="T53" s="48" t="s">
        <v>554</v>
      </c>
      <c r="U53" s="48" t="s">
        <v>554</v>
      </c>
      <c r="V53" s="603"/>
      <c r="W53" s="680" t="s">
        <v>554</v>
      </c>
      <c r="X53" s="48" t="s">
        <v>554</v>
      </c>
      <c r="Y53" s="48" t="s">
        <v>554</v>
      </c>
      <c r="Z53" s="615" t="s">
        <v>554</v>
      </c>
      <c r="AA53" s="615" t="s">
        <v>554</v>
      </c>
      <c r="AB53" s="615" t="s">
        <v>554</v>
      </c>
      <c r="AC53" s="680" t="s">
        <v>554</v>
      </c>
      <c r="AD53" s="680" t="s">
        <v>554</v>
      </c>
      <c r="AE53" s="679" t="s">
        <v>554</v>
      </c>
      <c r="AF53" s="680" t="s">
        <v>554</v>
      </c>
      <c r="AG53" s="680" t="s">
        <v>554</v>
      </c>
      <c r="AH53" s="48" t="s">
        <v>554</v>
      </c>
      <c r="AI53" s="680" t="s">
        <v>554</v>
      </c>
      <c r="AJ53" s="680" t="s">
        <v>554</v>
      </c>
      <c r="AK53" s="679" t="s">
        <v>554</v>
      </c>
      <c r="AL53" s="48" t="s">
        <v>554</v>
      </c>
      <c r="AM53" s="48" t="s">
        <v>554</v>
      </c>
      <c r="AN53" s="48" t="s">
        <v>554</v>
      </c>
      <c r="AO53" s="603"/>
      <c r="AP53" s="603"/>
      <c r="AQ53" s="679" t="s">
        <v>554</v>
      </c>
      <c r="AR53" s="603"/>
      <c r="AS53" s="603"/>
      <c r="AT53" s="679" t="s">
        <v>554</v>
      </c>
      <c r="AU53" s="680" t="s">
        <v>554</v>
      </c>
      <c r="AV53" s="680" t="s">
        <v>554</v>
      </c>
      <c r="AW53" s="48" t="s">
        <v>554</v>
      </c>
      <c r="AX53" s="603"/>
      <c r="AY53" s="603"/>
      <c r="AZ53" s="679" t="s">
        <v>554</v>
      </c>
      <c r="BA53" s="603"/>
      <c r="BB53" s="603"/>
      <c r="BC53" s="679" t="s">
        <v>554</v>
      </c>
      <c r="BD53" s="603"/>
      <c r="BE53" s="603"/>
      <c r="BF53" s="679" t="s">
        <v>554</v>
      </c>
      <c r="BG53" s="678">
        <v>43400</v>
      </c>
      <c r="BH53" s="680" t="s">
        <v>554</v>
      </c>
      <c r="BI53" s="680" t="s">
        <v>554</v>
      </c>
      <c r="BJ53" s="48" t="s">
        <v>554</v>
      </c>
      <c r="BK53" s="682" t="s">
        <v>807</v>
      </c>
      <c r="BL53" s="682" t="s">
        <v>807</v>
      </c>
      <c r="BM53" s="48" t="s">
        <v>554</v>
      </c>
      <c r="BN53" s="598" t="s">
        <v>807</v>
      </c>
      <c r="BO53" s="598" t="s">
        <v>807</v>
      </c>
      <c r="BP53" s="603"/>
      <c r="BQ53" s="48" t="s">
        <v>554</v>
      </c>
      <c r="BR53" s="48" t="s">
        <v>554</v>
      </c>
      <c r="BS53" s="603"/>
      <c r="BT53" s="615"/>
      <c r="BU53" s="615"/>
      <c r="BV53" s="603"/>
      <c r="BW53" s="615" t="s">
        <v>554</v>
      </c>
      <c r="BX53" s="615" t="s">
        <v>554</v>
      </c>
      <c r="BY53" s="615" t="s">
        <v>554</v>
      </c>
      <c r="BZ53" s="615" t="s">
        <v>554</v>
      </c>
      <c r="CA53" s="615" t="s">
        <v>554</v>
      </c>
      <c r="CB53" s="598" t="s">
        <v>560</v>
      </c>
      <c r="CC53" s="48" t="s">
        <v>554</v>
      </c>
      <c r="CD53" s="48" t="s">
        <v>554</v>
      </c>
      <c r="CE53" s="48" t="s">
        <v>554</v>
      </c>
      <c r="CF53" s="603"/>
      <c r="CG53" s="603"/>
      <c r="CH53" s="598" t="s">
        <v>807</v>
      </c>
      <c r="CI53" s="616"/>
      <c r="CJ53" s="616"/>
      <c r="CK53" s="48" t="s">
        <v>554</v>
      </c>
      <c r="CL53" s="616"/>
      <c r="CM53" s="616"/>
      <c r="CN53" s="48" t="s">
        <v>554</v>
      </c>
      <c r="CO53" s="48" t="s">
        <v>554</v>
      </c>
      <c r="CP53" s="680" t="s">
        <v>554</v>
      </c>
      <c r="CQ53" s="679" t="s">
        <v>554</v>
      </c>
      <c r="CR53" s="680" t="s">
        <v>554</v>
      </c>
      <c r="CS53" s="680" t="s">
        <v>554</v>
      </c>
      <c r="CT53" s="603"/>
      <c r="CU53" s="691" t="s">
        <v>566</v>
      </c>
      <c r="CV53" s="682" t="s">
        <v>560</v>
      </c>
      <c r="CW53" s="48" t="s">
        <v>554</v>
      </c>
      <c r="CX53" s="680" t="s">
        <v>554</v>
      </c>
      <c r="CY53" s="680" t="s">
        <v>554</v>
      </c>
      <c r="CZ53" s="48" t="s">
        <v>554</v>
      </c>
      <c r="DA53" s="682" t="s">
        <v>560</v>
      </c>
      <c r="DB53" s="682" t="s">
        <v>560</v>
      </c>
      <c r="DC53" s="48" t="s">
        <v>554</v>
      </c>
    </row>
    <row r="54" spans="1:107" ht="15" x14ac:dyDescent="0.15">
      <c r="A54" s="678">
        <v>43401</v>
      </c>
      <c r="B54" s="48" t="s">
        <v>554</v>
      </c>
      <c r="C54" s="48" t="s">
        <v>554</v>
      </c>
      <c r="D54" s="679" t="s">
        <v>554</v>
      </c>
      <c r="E54" s="615" t="s">
        <v>554</v>
      </c>
      <c r="F54" s="615" t="s">
        <v>554</v>
      </c>
      <c r="G54" s="615" t="s">
        <v>554</v>
      </c>
      <c r="H54" s="48" t="s">
        <v>554</v>
      </c>
      <c r="I54" s="48" t="s">
        <v>554</v>
      </c>
      <c r="J54" s="48" t="s">
        <v>554</v>
      </c>
      <c r="K54" s="48" t="s">
        <v>554</v>
      </c>
      <c r="L54" s="48" t="s">
        <v>554</v>
      </c>
      <c r="M54" s="48" t="s">
        <v>554</v>
      </c>
      <c r="N54" s="48" t="s">
        <v>554</v>
      </c>
      <c r="O54" s="48" t="s">
        <v>554</v>
      </c>
      <c r="P54" s="48" t="s">
        <v>554</v>
      </c>
      <c r="Q54" s="48" t="s">
        <v>554</v>
      </c>
      <c r="R54" s="48" t="s">
        <v>554</v>
      </c>
      <c r="S54" s="48" t="s">
        <v>554</v>
      </c>
      <c r="T54" s="48" t="s">
        <v>554</v>
      </c>
      <c r="U54" s="48" t="s">
        <v>554</v>
      </c>
      <c r="V54" s="603"/>
      <c r="W54" s="680" t="s">
        <v>554</v>
      </c>
      <c r="X54" s="48" t="s">
        <v>554</v>
      </c>
      <c r="Y54" s="48" t="s">
        <v>554</v>
      </c>
      <c r="Z54" s="615" t="s">
        <v>554</v>
      </c>
      <c r="AA54" s="615" t="s">
        <v>554</v>
      </c>
      <c r="AB54" s="615" t="s">
        <v>554</v>
      </c>
      <c r="AC54" s="680" t="s">
        <v>554</v>
      </c>
      <c r="AD54" s="680" t="s">
        <v>554</v>
      </c>
      <c r="AE54" s="679" t="s">
        <v>554</v>
      </c>
      <c r="AF54" s="680" t="s">
        <v>554</v>
      </c>
      <c r="AG54" s="680" t="s">
        <v>554</v>
      </c>
      <c r="AH54" s="48" t="s">
        <v>554</v>
      </c>
      <c r="AI54" s="680" t="s">
        <v>554</v>
      </c>
      <c r="AJ54" s="680" t="s">
        <v>554</v>
      </c>
      <c r="AK54" s="679" t="s">
        <v>554</v>
      </c>
      <c r="AL54" s="48" t="s">
        <v>554</v>
      </c>
      <c r="AM54" s="48" t="s">
        <v>554</v>
      </c>
      <c r="AN54" s="48" t="s">
        <v>554</v>
      </c>
      <c r="AO54" s="603"/>
      <c r="AP54" s="603"/>
      <c r="AQ54" s="692" t="s">
        <v>560</v>
      </c>
      <c r="AR54" s="603"/>
      <c r="AS54" s="603"/>
      <c r="AT54" s="679" t="s">
        <v>554</v>
      </c>
      <c r="AU54" s="680" t="s">
        <v>554</v>
      </c>
      <c r="AV54" s="680" t="s">
        <v>554</v>
      </c>
      <c r="AW54" s="48" t="s">
        <v>554</v>
      </c>
      <c r="AX54" s="603"/>
      <c r="AY54" s="603"/>
      <c r="AZ54" s="679" t="s">
        <v>554</v>
      </c>
      <c r="BA54" s="603"/>
      <c r="BB54" s="603"/>
      <c r="BC54" s="679" t="s">
        <v>554</v>
      </c>
      <c r="BD54" s="603"/>
      <c r="BE54" s="603"/>
      <c r="BF54" s="679" t="s">
        <v>554</v>
      </c>
      <c r="BG54" s="678">
        <v>43401</v>
      </c>
      <c r="BH54" s="680" t="s">
        <v>554</v>
      </c>
      <c r="BI54" s="680" t="s">
        <v>554</v>
      </c>
      <c r="BJ54" s="48" t="s">
        <v>554</v>
      </c>
      <c r="BK54" s="682" t="s">
        <v>807</v>
      </c>
      <c r="BL54" s="682" t="s">
        <v>807</v>
      </c>
      <c r="BM54" s="48" t="s">
        <v>554</v>
      </c>
      <c r="BN54" s="598" t="s">
        <v>807</v>
      </c>
      <c r="BO54" s="598" t="s">
        <v>807</v>
      </c>
      <c r="BP54" s="603"/>
      <c r="BQ54" s="48" t="s">
        <v>554</v>
      </c>
      <c r="BR54" s="48" t="s">
        <v>554</v>
      </c>
      <c r="BS54" s="603"/>
      <c r="BT54" s="615"/>
      <c r="BU54" s="615"/>
      <c r="BV54" s="603"/>
      <c r="BW54" s="615" t="s">
        <v>554</v>
      </c>
      <c r="BX54" s="615" t="s">
        <v>554</v>
      </c>
      <c r="BY54" s="615" t="s">
        <v>554</v>
      </c>
      <c r="BZ54" s="615" t="s">
        <v>554</v>
      </c>
      <c r="CA54" s="615" t="s">
        <v>554</v>
      </c>
      <c r="CB54" s="598" t="s">
        <v>560</v>
      </c>
      <c r="CC54" s="48" t="s">
        <v>554</v>
      </c>
      <c r="CD54" s="48" t="s">
        <v>554</v>
      </c>
      <c r="CE54" s="48" t="s">
        <v>554</v>
      </c>
      <c r="CF54" s="603"/>
      <c r="CG54" s="603"/>
      <c r="CH54" s="598" t="s">
        <v>807</v>
      </c>
      <c r="CI54" s="616"/>
      <c r="CJ54" s="616"/>
      <c r="CK54" s="48" t="s">
        <v>554</v>
      </c>
      <c r="CL54" s="616"/>
      <c r="CM54" s="616"/>
      <c r="CN54" s="48" t="s">
        <v>554</v>
      </c>
      <c r="CO54" s="48" t="s">
        <v>554</v>
      </c>
      <c r="CP54" s="680" t="s">
        <v>554</v>
      </c>
      <c r="CQ54" s="679" t="s">
        <v>554</v>
      </c>
      <c r="CR54" s="680" t="s">
        <v>554</v>
      </c>
      <c r="CS54" s="680" t="s">
        <v>554</v>
      </c>
      <c r="CT54" s="603"/>
      <c r="CU54" s="686" t="s">
        <v>554</v>
      </c>
      <c r="CV54" s="682" t="s">
        <v>560</v>
      </c>
      <c r="CW54" s="48" t="s">
        <v>554</v>
      </c>
      <c r="CX54" s="680" t="s">
        <v>554</v>
      </c>
      <c r="CY54" s="680" t="s">
        <v>554</v>
      </c>
      <c r="CZ54" s="48" t="s">
        <v>554</v>
      </c>
      <c r="DA54" s="682" t="s">
        <v>560</v>
      </c>
      <c r="DB54" s="682" t="s">
        <v>560</v>
      </c>
      <c r="DC54" s="48" t="s">
        <v>554</v>
      </c>
    </row>
    <row r="55" spans="1:107" ht="14" x14ac:dyDescent="0.15">
      <c r="A55" s="678">
        <v>43402</v>
      </c>
      <c r="B55" s="48" t="s">
        <v>554</v>
      </c>
      <c r="C55" s="48" t="s">
        <v>554</v>
      </c>
      <c r="D55" s="679" t="s">
        <v>554</v>
      </c>
      <c r="E55" s="615" t="s">
        <v>554</v>
      </c>
      <c r="F55" s="615" t="s">
        <v>554</v>
      </c>
      <c r="G55" s="615" t="s">
        <v>554</v>
      </c>
      <c r="H55" s="48" t="s">
        <v>554</v>
      </c>
      <c r="I55" s="48" t="s">
        <v>554</v>
      </c>
      <c r="J55" s="48" t="s">
        <v>554</v>
      </c>
      <c r="K55" s="48" t="s">
        <v>554</v>
      </c>
      <c r="L55" s="48" t="s">
        <v>554</v>
      </c>
      <c r="M55" s="48" t="s">
        <v>554</v>
      </c>
      <c r="N55" s="48" t="s">
        <v>554</v>
      </c>
      <c r="O55" s="48" t="s">
        <v>554</v>
      </c>
      <c r="P55" s="48" t="s">
        <v>554</v>
      </c>
      <c r="Q55" s="48" t="s">
        <v>554</v>
      </c>
      <c r="R55" s="48" t="s">
        <v>554</v>
      </c>
      <c r="S55" s="48" t="s">
        <v>554</v>
      </c>
      <c r="T55" s="48" t="s">
        <v>554</v>
      </c>
      <c r="U55" s="48" t="s">
        <v>554</v>
      </c>
      <c r="V55" s="603"/>
      <c r="W55" s="680" t="s">
        <v>554</v>
      </c>
      <c r="X55" s="48" t="s">
        <v>554</v>
      </c>
      <c r="Y55" s="48" t="s">
        <v>554</v>
      </c>
      <c r="Z55" s="615" t="s">
        <v>554</v>
      </c>
      <c r="AA55" s="615" t="s">
        <v>554</v>
      </c>
      <c r="AB55" s="615" t="s">
        <v>554</v>
      </c>
      <c r="AC55" s="680" t="s">
        <v>554</v>
      </c>
      <c r="AD55" s="680" t="s">
        <v>554</v>
      </c>
      <c r="AE55" s="679" t="s">
        <v>554</v>
      </c>
      <c r="AF55" s="680" t="s">
        <v>554</v>
      </c>
      <c r="AG55" s="680" t="s">
        <v>554</v>
      </c>
      <c r="AH55" s="48" t="s">
        <v>554</v>
      </c>
      <c r="AI55" s="680" t="s">
        <v>554</v>
      </c>
      <c r="AJ55" s="680" t="s">
        <v>554</v>
      </c>
      <c r="AK55" s="679" t="s">
        <v>554</v>
      </c>
      <c r="AL55" s="48" t="s">
        <v>554</v>
      </c>
      <c r="AM55" s="48" t="s">
        <v>554</v>
      </c>
      <c r="AN55" s="48" t="s">
        <v>554</v>
      </c>
      <c r="AO55" s="603"/>
      <c r="AP55" s="603"/>
      <c r="AQ55" s="693" t="s">
        <v>554</v>
      </c>
      <c r="AR55" s="603"/>
      <c r="AS55" s="603"/>
      <c r="AT55" s="679" t="s">
        <v>554</v>
      </c>
      <c r="AU55" s="680" t="s">
        <v>554</v>
      </c>
      <c r="AV55" s="680" t="s">
        <v>554</v>
      </c>
      <c r="AW55" s="48" t="s">
        <v>554</v>
      </c>
      <c r="AX55" s="603"/>
      <c r="AY55" s="603"/>
      <c r="AZ55" s="679" t="s">
        <v>554</v>
      </c>
      <c r="BA55" s="603"/>
      <c r="BB55" s="603"/>
      <c r="BC55" s="679" t="s">
        <v>554</v>
      </c>
      <c r="BD55" s="603"/>
      <c r="BE55" s="603"/>
      <c r="BF55" s="679" t="s">
        <v>554</v>
      </c>
      <c r="BG55" s="678">
        <v>43402</v>
      </c>
      <c r="BH55" s="680" t="s">
        <v>554</v>
      </c>
      <c r="BI55" s="680" t="s">
        <v>554</v>
      </c>
      <c r="BJ55" s="48" t="s">
        <v>554</v>
      </c>
      <c r="BK55" s="682" t="s">
        <v>807</v>
      </c>
      <c r="BL55" s="682" t="s">
        <v>807</v>
      </c>
      <c r="BM55" s="48" t="s">
        <v>554</v>
      </c>
      <c r="BN55" s="598" t="s">
        <v>807</v>
      </c>
      <c r="BO55" s="598" t="s">
        <v>807</v>
      </c>
      <c r="BP55" s="603"/>
      <c r="BQ55" s="48" t="s">
        <v>554</v>
      </c>
      <c r="BR55" s="48" t="s">
        <v>554</v>
      </c>
      <c r="BS55" s="603"/>
      <c r="BT55" s="615"/>
      <c r="BU55" s="615"/>
      <c r="BV55" s="603"/>
      <c r="BW55" s="615" t="s">
        <v>554</v>
      </c>
      <c r="BX55" s="615" t="s">
        <v>554</v>
      </c>
      <c r="BY55" s="615" t="s">
        <v>554</v>
      </c>
      <c r="BZ55" s="615" t="s">
        <v>554</v>
      </c>
      <c r="CA55" s="615" t="s">
        <v>554</v>
      </c>
      <c r="CB55" s="598" t="s">
        <v>560</v>
      </c>
      <c r="CC55" s="48" t="s">
        <v>554</v>
      </c>
      <c r="CD55" s="48" t="s">
        <v>554</v>
      </c>
      <c r="CE55" s="48" t="s">
        <v>554</v>
      </c>
      <c r="CF55" s="603"/>
      <c r="CG55" s="603"/>
      <c r="CH55" s="598" t="s">
        <v>807</v>
      </c>
      <c r="CI55" s="616"/>
      <c r="CJ55" s="616"/>
      <c r="CK55" s="48" t="s">
        <v>554</v>
      </c>
      <c r="CL55" s="616"/>
      <c r="CM55" s="616"/>
      <c r="CN55" s="48" t="s">
        <v>554</v>
      </c>
      <c r="CO55" s="48" t="s">
        <v>554</v>
      </c>
      <c r="CP55" s="680" t="s">
        <v>554</v>
      </c>
      <c r="CQ55" s="679" t="s">
        <v>554</v>
      </c>
      <c r="CR55" s="680" t="s">
        <v>554</v>
      </c>
      <c r="CS55" s="680" t="s">
        <v>554</v>
      </c>
      <c r="CT55" s="603"/>
      <c r="CU55" s="694" t="s">
        <v>554</v>
      </c>
      <c r="CV55" s="684" t="s">
        <v>554</v>
      </c>
      <c r="CW55" s="48" t="s">
        <v>554</v>
      </c>
      <c r="CX55" s="680" t="s">
        <v>554</v>
      </c>
      <c r="CY55" s="680" t="s">
        <v>554</v>
      </c>
      <c r="CZ55" s="48" t="s">
        <v>554</v>
      </c>
      <c r="DA55" s="682" t="s">
        <v>560</v>
      </c>
      <c r="DB55" s="682" t="s">
        <v>560</v>
      </c>
      <c r="DC55" s="48" t="s">
        <v>554</v>
      </c>
    </row>
    <row r="56" spans="1:107" ht="15" x14ac:dyDescent="0.15">
      <c r="A56" s="678">
        <v>43403</v>
      </c>
      <c r="B56" s="48" t="s">
        <v>554</v>
      </c>
      <c r="C56" s="48" t="s">
        <v>554</v>
      </c>
      <c r="D56" s="679" t="s">
        <v>554</v>
      </c>
      <c r="E56" s="615" t="s">
        <v>554</v>
      </c>
      <c r="F56" s="615" t="s">
        <v>554</v>
      </c>
      <c r="G56" s="615" t="s">
        <v>554</v>
      </c>
      <c r="H56" s="48" t="s">
        <v>554</v>
      </c>
      <c r="I56" s="48" t="s">
        <v>554</v>
      </c>
      <c r="J56" s="48" t="s">
        <v>554</v>
      </c>
      <c r="K56" s="48" t="s">
        <v>554</v>
      </c>
      <c r="L56" s="48" t="s">
        <v>554</v>
      </c>
      <c r="M56" s="48" t="s">
        <v>554</v>
      </c>
      <c r="N56" s="48" t="s">
        <v>554</v>
      </c>
      <c r="O56" s="48" t="s">
        <v>554</v>
      </c>
      <c r="P56" s="48" t="s">
        <v>554</v>
      </c>
      <c r="Q56" s="48" t="s">
        <v>554</v>
      </c>
      <c r="R56" s="48" t="s">
        <v>554</v>
      </c>
      <c r="S56" s="48" t="s">
        <v>554</v>
      </c>
      <c r="T56" s="48" t="s">
        <v>554</v>
      </c>
      <c r="U56" s="48" t="s">
        <v>554</v>
      </c>
      <c r="V56" s="603"/>
      <c r="W56" s="680" t="s">
        <v>554</v>
      </c>
      <c r="X56" s="48" t="s">
        <v>554</v>
      </c>
      <c r="Y56" s="48" t="s">
        <v>554</v>
      </c>
      <c r="Z56" s="615" t="s">
        <v>554</v>
      </c>
      <c r="AA56" s="615" t="s">
        <v>554</v>
      </c>
      <c r="AB56" s="615" t="s">
        <v>554</v>
      </c>
      <c r="AC56" s="684" t="s">
        <v>554</v>
      </c>
      <c r="AD56" s="684" t="s">
        <v>554</v>
      </c>
      <c r="AE56" s="681" t="s">
        <v>554</v>
      </c>
      <c r="AF56" s="684" t="s">
        <v>554</v>
      </c>
      <c r="AG56" s="684" t="s">
        <v>554</v>
      </c>
      <c r="AH56" s="615" t="s">
        <v>554</v>
      </c>
      <c r="AI56" s="684" t="s">
        <v>554</v>
      </c>
      <c r="AJ56" s="684" t="s">
        <v>554</v>
      </c>
      <c r="AK56" s="681" t="s">
        <v>554</v>
      </c>
      <c r="AL56" s="48" t="s">
        <v>554</v>
      </c>
      <c r="AM56" s="48" t="s">
        <v>554</v>
      </c>
      <c r="AN56" s="48" t="s">
        <v>554</v>
      </c>
      <c r="AO56" s="603"/>
      <c r="AP56" s="603"/>
      <c r="AQ56" s="693" t="s">
        <v>554</v>
      </c>
      <c r="AR56" s="603"/>
      <c r="AS56" s="603"/>
      <c r="AT56" s="681" t="s">
        <v>554</v>
      </c>
      <c r="AU56" s="680" t="s">
        <v>554</v>
      </c>
      <c r="AV56" s="680" t="s">
        <v>554</v>
      </c>
      <c r="AW56" s="48" t="s">
        <v>554</v>
      </c>
      <c r="AX56" s="603"/>
      <c r="AY56" s="603"/>
      <c r="AZ56" s="679" t="s">
        <v>554</v>
      </c>
      <c r="BA56" s="603"/>
      <c r="BB56" s="603"/>
      <c r="BC56" s="679" t="s">
        <v>554</v>
      </c>
      <c r="BD56" s="603"/>
      <c r="BE56" s="603"/>
      <c r="BF56" s="679" t="s">
        <v>554</v>
      </c>
      <c r="BG56" s="678">
        <v>43403</v>
      </c>
      <c r="BH56" s="680" t="s">
        <v>554</v>
      </c>
      <c r="BI56" s="680" t="s">
        <v>554</v>
      </c>
      <c r="BJ56" s="48" t="s">
        <v>554</v>
      </c>
      <c r="BK56" s="682" t="s">
        <v>807</v>
      </c>
      <c r="BL56" s="682" t="s">
        <v>807</v>
      </c>
      <c r="BM56" s="48" t="s">
        <v>554</v>
      </c>
      <c r="BN56" s="598" t="s">
        <v>807</v>
      </c>
      <c r="BO56" s="598" t="s">
        <v>807</v>
      </c>
      <c r="BP56" s="603"/>
      <c r="BQ56" s="48" t="s">
        <v>554</v>
      </c>
      <c r="BR56" s="48" t="s">
        <v>554</v>
      </c>
      <c r="BS56" s="603"/>
      <c r="BT56" s="615"/>
      <c r="BU56" s="615"/>
      <c r="BV56" s="603"/>
      <c r="BW56" s="615" t="s">
        <v>554</v>
      </c>
      <c r="BX56" s="615" t="s">
        <v>554</v>
      </c>
      <c r="BY56" s="615" t="s">
        <v>554</v>
      </c>
      <c r="BZ56" s="615" t="s">
        <v>554</v>
      </c>
      <c r="CA56" s="615" t="s">
        <v>554</v>
      </c>
      <c r="CB56" s="598" t="s">
        <v>560</v>
      </c>
      <c r="CC56" s="48" t="s">
        <v>554</v>
      </c>
      <c r="CD56" s="48" t="s">
        <v>554</v>
      </c>
      <c r="CE56" s="48" t="s">
        <v>554</v>
      </c>
      <c r="CF56" s="603"/>
      <c r="CG56" s="603"/>
      <c r="CH56" s="598" t="s">
        <v>807</v>
      </c>
      <c r="CI56" s="616"/>
      <c r="CJ56" s="616"/>
      <c r="CK56" s="48" t="s">
        <v>554</v>
      </c>
      <c r="CL56" s="616"/>
      <c r="CM56" s="616"/>
      <c r="CN56" s="48" t="s">
        <v>554</v>
      </c>
      <c r="CO56" s="48" t="s">
        <v>554</v>
      </c>
      <c r="CP56" s="680" t="s">
        <v>554</v>
      </c>
      <c r="CQ56" s="679" t="s">
        <v>554</v>
      </c>
      <c r="CR56" s="680" t="s">
        <v>554</v>
      </c>
      <c r="CS56" s="680" t="s">
        <v>554</v>
      </c>
      <c r="CT56" s="603"/>
      <c r="CU56" s="686" t="s">
        <v>554</v>
      </c>
      <c r="CV56" s="682" t="s">
        <v>560</v>
      </c>
      <c r="CW56" s="48" t="s">
        <v>554</v>
      </c>
      <c r="CX56" s="680" t="s">
        <v>554</v>
      </c>
      <c r="CY56" s="680" t="s">
        <v>554</v>
      </c>
      <c r="CZ56" s="48" t="s">
        <v>554</v>
      </c>
      <c r="DA56" s="682" t="s">
        <v>560</v>
      </c>
      <c r="DB56" s="682" t="s">
        <v>560</v>
      </c>
      <c r="DC56" s="48" t="s">
        <v>554</v>
      </c>
    </row>
    <row r="57" spans="1:107" ht="14" x14ac:dyDescent="0.15">
      <c r="A57" s="678">
        <v>43404</v>
      </c>
      <c r="B57" s="48" t="s">
        <v>554</v>
      </c>
      <c r="C57" s="48" t="s">
        <v>554</v>
      </c>
      <c r="D57" s="679" t="s">
        <v>554</v>
      </c>
      <c r="E57" s="615" t="s">
        <v>554</v>
      </c>
      <c r="F57" s="615" t="s">
        <v>554</v>
      </c>
      <c r="G57" s="615" t="s">
        <v>554</v>
      </c>
      <c r="H57" s="48" t="s">
        <v>554</v>
      </c>
      <c r="I57" s="48" t="s">
        <v>554</v>
      </c>
      <c r="J57" s="48" t="s">
        <v>554</v>
      </c>
      <c r="K57" s="48" t="s">
        <v>554</v>
      </c>
      <c r="L57" s="48" t="s">
        <v>554</v>
      </c>
      <c r="M57" s="48" t="s">
        <v>554</v>
      </c>
      <c r="N57" s="48" t="s">
        <v>554</v>
      </c>
      <c r="O57" s="48" t="s">
        <v>554</v>
      </c>
      <c r="P57" s="48" t="s">
        <v>554</v>
      </c>
      <c r="Q57" s="48" t="s">
        <v>554</v>
      </c>
      <c r="R57" s="48" t="s">
        <v>554</v>
      </c>
      <c r="S57" s="48" t="s">
        <v>554</v>
      </c>
      <c r="T57" s="48" t="s">
        <v>554</v>
      </c>
      <c r="U57" s="48" t="s">
        <v>554</v>
      </c>
      <c r="V57" s="603"/>
      <c r="W57" s="680" t="s">
        <v>554</v>
      </c>
      <c r="X57" s="48" t="s">
        <v>554</v>
      </c>
      <c r="Y57" s="48" t="s">
        <v>554</v>
      </c>
      <c r="Z57" s="615" t="s">
        <v>554</v>
      </c>
      <c r="AA57" s="615" t="s">
        <v>554</v>
      </c>
      <c r="AB57" s="615" t="s">
        <v>554</v>
      </c>
      <c r="AC57" s="684" t="s">
        <v>554</v>
      </c>
      <c r="AD57" s="684" t="s">
        <v>554</v>
      </c>
      <c r="AE57" s="681" t="s">
        <v>554</v>
      </c>
      <c r="AF57" s="684" t="s">
        <v>554</v>
      </c>
      <c r="AG57" s="684" t="s">
        <v>554</v>
      </c>
      <c r="AH57" s="615" t="s">
        <v>554</v>
      </c>
      <c r="AI57" s="684" t="s">
        <v>554</v>
      </c>
      <c r="AJ57" s="684" t="s">
        <v>554</v>
      </c>
      <c r="AK57" s="681" t="s">
        <v>554</v>
      </c>
      <c r="AL57" s="48" t="s">
        <v>554</v>
      </c>
      <c r="AM57" s="48" t="s">
        <v>554</v>
      </c>
      <c r="AN57" s="48" t="s">
        <v>554</v>
      </c>
      <c r="AO57" s="603"/>
      <c r="AP57" s="603"/>
      <c r="AQ57" s="693" t="s">
        <v>554</v>
      </c>
      <c r="AR57" s="603"/>
      <c r="AS57" s="603"/>
      <c r="AT57" s="681" t="s">
        <v>554</v>
      </c>
      <c r="AU57" s="680" t="s">
        <v>554</v>
      </c>
      <c r="AV57" s="680" t="s">
        <v>554</v>
      </c>
      <c r="AW57" s="48" t="s">
        <v>554</v>
      </c>
      <c r="AX57" s="603"/>
      <c r="AY57" s="603"/>
      <c r="AZ57" s="679" t="s">
        <v>554</v>
      </c>
      <c r="BA57" s="603"/>
      <c r="BB57" s="603"/>
      <c r="BC57" s="679" t="s">
        <v>554</v>
      </c>
      <c r="BD57" s="603"/>
      <c r="BE57" s="603"/>
      <c r="BF57" s="679" t="s">
        <v>554</v>
      </c>
      <c r="BG57" s="678">
        <v>43404</v>
      </c>
      <c r="BH57" s="680" t="s">
        <v>554</v>
      </c>
      <c r="BI57" s="680" t="s">
        <v>554</v>
      </c>
      <c r="BJ57" s="48" t="s">
        <v>554</v>
      </c>
      <c r="BK57" s="682" t="s">
        <v>807</v>
      </c>
      <c r="BL57" s="682" t="s">
        <v>807</v>
      </c>
      <c r="BM57" s="48" t="s">
        <v>554</v>
      </c>
      <c r="BN57" s="598" t="s">
        <v>807</v>
      </c>
      <c r="BO57" s="598" t="s">
        <v>807</v>
      </c>
      <c r="BP57" s="603"/>
      <c r="BQ57" s="48" t="s">
        <v>554</v>
      </c>
      <c r="BR57" s="48" t="s">
        <v>554</v>
      </c>
      <c r="BS57" s="603"/>
      <c r="BT57" s="615"/>
      <c r="BU57" s="615"/>
      <c r="BV57" s="603"/>
      <c r="BW57" s="615" t="s">
        <v>554</v>
      </c>
      <c r="BX57" s="615" t="s">
        <v>554</v>
      </c>
      <c r="BY57" s="615" t="s">
        <v>554</v>
      </c>
      <c r="BZ57" s="615" t="s">
        <v>554</v>
      </c>
      <c r="CA57" s="615" t="s">
        <v>554</v>
      </c>
      <c r="CB57" s="598" t="s">
        <v>560</v>
      </c>
      <c r="CC57" s="48" t="s">
        <v>554</v>
      </c>
      <c r="CD57" s="48" t="s">
        <v>554</v>
      </c>
      <c r="CE57" s="48" t="s">
        <v>554</v>
      </c>
      <c r="CF57" s="603"/>
      <c r="CG57" s="603"/>
      <c r="CH57" s="598" t="s">
        <v>807</v>
      </c>
      <c r="CI57" s="616"/>
      <c r="CJ57" s="616"/>
      <c r="CK57" s="48" t="s">
        <v>554</v>
      </c>
      <c r="CL57" s="616"/>
      <c r="CM57" s="616"/>
      <c r="CN57" s="48" t="s">
        <v>554</v>
      </c>
      <c r="CO57" s="48" t="s">
        <v>554</v>
      </c>
      <c r="CP57" s="680" t="s">
        <v>554</v>
      </c>
      <c r="CQ57" s="679" t="s">
        <v>554</v>
      </c>
      <c r="CR57" s="680" t="s">
        <v>554</v>
      </c>
      <c r="CS57" s="680" t="s">
        <v>554</v>
      </c>
      <c r="CT57" s="603"/>
      <c r="CU57" s="689" t="s">
        <v>554</v>
      </c>
      <c r="CV57" s="682" t="s">
        <v>560</v>
      </c>
      <c r="CW57" s="48" t="s">
        <v>554</v>
      </c>
      <c r="CX57" s="680" t="s">
        <v>554</v>
      </c>
      <c r="CY57" s="680" t="s">
        <v>554</v>
      </c>
      <c r="CZ57" s="48" t="s">
        <v>554</v>
      </c>
      <c r="DA57" s="682" t="s">
        <v>560</v>
      </c>
      <c r="DB57" s="682" t="s">
        <v>560</v>
      </c>
      <c r="DC57" s="48" t="s">
        <v>554</v>
      </c>
    </row>
    <row r="58" spans="1:107" ht="14" x14ac:dyDescent="0.15">
      <c r="A58" s="678">
        <v>43405</v>
      </c>
      <c r="B58" s="48" t="s">
        <v>554</v>
      </c>
      <c r="C58" s="48" t="s">
        <v>554</v>
      </c>
      <c r="D58" s="679" t="s">
        <v>554</v>
      </c>
      <c r="E58" s="615" t="s">
        <v>554</v>
      </c>
      <c r="F58" s="615" t="s">
        <v>554</v>
      </c>
      <c r="G58" s="615" t="s">
        <v>554</v>
      </c>
      <c r="H58" s="48" t="s">
        <v>554</v>
      </c>
      <c r="I58" s="48" t="s">
        <v>554</v>
      </c>
      <c r="J58" s="48" t="s">
        <v>554</v>
      </c>
      <c r="K58" s="48" t="s">
        <v>554</v>
      </c>
      <c r="L58" s="48" t="s">
        <v>554</v>
      </c>
      <c r="M58" s="48" t="s">
        <v>554</v>
      </c>
      <c r="N58" s="48" t="s">
        <v>554</v>
      </c>
      <c r="O58" s="48" t="s">
        <v>554</v>
      </c>
      <c r="P58" s="48" t="s">
        <v>554</v>
      </c>
      <c r="Q58" s="48" t="s">
        <v>554</v>
      </c>
      <c r="R58" s="48" t="s">
        <v>554</v>
      </c>
      <c r="S58" s="48" t="s">
        <v>554</v>
      </c>
      <c r="T58" s="48" t="s">
        <v>554</v>
      </c>
      <c r="U58" s="48" t="s">
        <v>554</v>
      </c>
      <c r="V58" s="603"/>
      <c r="W58" s="680" t="s">
        <v>554</v>
      </c>
      <c r="X58" s="48" t="s">
        <v>554</v>
      </c>
      <c r="Y58" s="48" t="s">
        <v>554</v>
      </c>
      <c r="Z58" s="615" t="s">
        <v>554</v>
      </c>
      <c r="AA58" s="615" t="s">
        <v>554</v>
      </c>
      <c r="AB58" s="615" t="s">
        <v>554</v>
      </c>
      <c r="AC58" s="684" t="s">
        <v>554</v>
      </c>
      <c r="AD58" s="684" t="s">
        <v>554</v>
      </c>
      <c r="AE58" s="681" t="s">
        <v>554</v>
      </c>
      <c r="AF58" s="684" t="s">
        <v>554</v>
      </c>
      <c r="AG58" s="684" t="s">
        <v>554</v>
      </c>
      <c r="AH58" s="615" t="s">
        <v>554</v>
      </c>
      <c r="AI58" s="684" t="s">
        <v>554</v>
      </c>
      <c r="AJ58" s="684" t="s">
        <v>554</v>
      </c>
      <c r="AK58" s="681" t="s">
        <v>554</v>
      </c>
      <c r="AL58" s="48" t="s">
        <v>554</v>
      </c>
      <c r="AM58" s="48" t="s">
        <v>554</v>
      </c>
      <c r="AN58" s="48" t="s">
        <v>554</v>
      </c>
      <c r="AO58" s="603"/>
      <c r="AP58" s="603"/>
      <c r="AQ58" s="693" t="s">
        <v>554</v>
      </c>
      <c r="AR58" s="603"/>
      <c r="AS58" s="603"/>
      <c r="AT58" s="681" t="s">
        <v>554</v>
      </c>
      <c r="AU58" s="680" t="s">
        <v>554</v>
      </c>
      <c r="AV58" s="680" t="s">
        <v>554</v>
      </c>
      <c r="AW58" s="48" t="s">
        <v>554</v>
      </c>
      <c r="AX58" s="603"/>
      <c r="AY58" s="603"/>
      <c r="AZ58" s="679" t="s">
        <v>554</v>
      </c>
      <c r="BA58" s="603"/>
      <c r="BB58" s="603"/>
      <c r="BC58" s="679" t="s">
        <v>554</v>
      </c>
      <c r="BD58" s="603"/>
      <c r="BE58" s="603"/>
      <c r="BF58" s="679" t="s">
        <v>554</v>
      </c>
      <c r="BG58" s="678">
        <v>43405</v>
      </c>
      <c r="BH58" s="680" t="s">
        <v>554</v>
      </c>
      <c r="BI58" s="680" t="s">
        <v>554</v>
      </c>
      <c r="BJ58" s="48" t="s">
        <v>554</v>
      </c>
      <c r="BK58" s="682" t="s">
        <v>807</v>
      </c>
      <c r="BL58" s="682" t="s">
        <v>807</v>
      </c>
      <c r="BM58" s="48" t="s">
        <v>554</v>
      </c>
      <c r="BN58" s="598" t="s">
        <v>807</v>
      </c>
      <c r="BO58" s="598" t="s">
        <v>807</v>
      </c>
      <c r="BP58" s="603"/>
      <c r="BQ58" s="48" t="s">
        <v>554</v>
      </c>
      <c r="BR58" s="48" t="s">
        <v>554</v>
      </c>
      <c r="BS58" s="603"/>
      <c r="BT58" s="615"/>
      <c r="BU58" s="615"/>
      <c r="BV58" s="603"/>
      <c r="BW58" s="615" t="s">
        <v>554</v>
      </c>
      <c r="BX58" s="615" t="s">
        <v>554</v>
      </c>
      <c r="BY58" s="615" t="s">
        <v>554</v>
      </c>
      <c r="BZ58" s="615" t="s">
        <v>554</v>
      </c>
      <c r="CA58" s="615" t="s">
        <v>554</v>
      </c>
      <c r="CB58" s="598" t="s">
        <v>560</v>
      </c>
      <c r="CC58" s="48" t="s">
        <v>554</v>
      </c>
      <c r="CD58" s="48" t="s">
        <v>554</v>
      </c>
      <c r="CE58" s="48" t="s">
        <v>554</v>
      </c>
      <c r="CF58" s="603"/>
      <c r="CG58" s="603"/>
      <c r="CH58" s="598" t="s">
        <v>807</v>
      </c>
      <c r="CI58" s="616"/>
      <c r="CJ58" s="616"/>
      <c r="CK58" s="48" t="s">
        <v>554</v>
      </c>
      <c r="CL58" s="616"/>
      <c r="CM58" s="616"/>
      <c r="CN58" s="48" t="s">
        <v>554</v>
      </c>
      <c r="CO58" s="48" t="s">
        <v>554</v>
      </c>
      <c r="CP58" s="680" t="s">
        <v>554</v>
      </c>
      <c r="CQ58" s="679" t="s">
        <v>554</v>
      </c>
      <c r="CR58" s="680" t="s">
        <v>554</v>
      </c>
      <c r="CS58" s="680" t="s">
        <v>554</v>
      </c>
      <c r="CT58" s="603"/>
      <c r="CU58" s="689" t="s">
        <v>554</v>
      </c>
      <c r="CV58" s="684" t="s">
        <v>554</v>
      </c>
      <c r="CW58" s="48" t="s">
        <v>554</v>
      </c>
      <c r="CX58" s="680" t="s">
        <v>554</v>
      </c>
      <c r="CY58" s="680" t="s">
        <v>554</v>
      </c>
      <c r="CZ58" s="48" t="s">
        <v>554</v>
      </c>
      <c r="DA58" s="682" t="s">
        <v>560</v>
      </c>
      <c r="DB58" s="682" t="s">
        <v>560</v>
      </c>
      <c r="DC58" s="48" t="s">
        <v>554</v>
      </c>
    </row>
    <row r="59" spans="1:107" ht="15" x14ac:dyDescent="0.15">
      <c r="A59" s="678">
        <v>43406</v>
      </c>
      <c r="B59" s="48" t="s">
        <v>554</v>
      </c>
      <c r="C59" s="48" t="s">
        <v>554</v>
      </c>
      <c r="D59" s="679" t="s">
        <v>554</v>
      </c>
      <c r="E59" s="615" t="s">
        <v>554</v>
      </c>
      <c r="F59" s="615" t="s">
        <v>554</v>
      </c>
      <c r="G59" s="615" t="s">
        <v>554</v>
      </c>
      <c r="H59" s="48" t="s">
        <v>554</v>
      </c>
      <c r="I59" s="48" t="s">
        <v>554</v>
      </c>
      <c r="J59" s="48" t="s">
        <v>554</v>
      </c>
      <c r="K59" s="48" t="s">
        <v>554</v>
      </c>
      <c r="L59" s="48" t="s">
        <v>554</v>
      </c>
      <c r="M59" s="48" t="s">
        <v>554</v>
      </c>
      <c r="N59" s="48" t="s">
        <v>554</v>
      </c>
      <c r="O59" s="48" t="s">
        <v>554</v>
      </c>
      <c r="P59" s="48" t="s">
        <v>554</v>
      </c>
      <c r="Q59" s="48" t="s">
        <v>554</v>
      </c>
      <c r="R59" s="48" t="s">
        <v>554</v>
      </c>
      <c r="S59" s="48" t="s">
        <v>554</v>
      </c>
      <c r="T59" s="48" t="s">
        <v>554</v>
      </c>
      <c r="U59" s="48" t="s">
        <v>554</v>
      </c>
      <c r="V59" s="603"/>
      <c r="W59" s="680" t="s">
        <v>554</v>
      </c>
      <c r="X59" s="48" t="s">
        <v>554</v>
      </c>
      <c r="Y59" s="48" t="s">
        <v>554</v>
      </c>
      <c r="Z59" s="615" t="s">
        <v>554</v>
      </c>
      <c r="AA59" s="615" t="s">
        <v>554</v>
      </c>
      <c r="AB59" s="615" t="s">
        <v>554</v>
      </c>
      <c r="AC59" s="680" t="s">
        <v>554</v>
      </c>
      <c r="AD59" s="680" t="s">
        <v>554</v>
      </c>
      <c r="AE59" s="679" t="s">
        <v>554</v>
      </c>
      <c r="AF59" s="684" t="s">
        <v>554</v>
      </c>
      <c r="AG59" s="684" t="s">
        <v>554</v>
      </c>
      <c r="AH59" s="615" t="s">
        <v>554</v>
      </c>
      <c r="AI59" s="684" t="s">
        <v>554</v>
      </c>
      <c r="AJ59" s="684" t="s">
        <v>554</v>
      </c>
      <c r="AK59" s="681" t="s">
        <v>554</v>
      </c>
      <c r="AL59" s="48" t="s">
        <v>554</v>
      </c>
      <c r="AM59" s="48" t="s">
        <v>554</v>
      </c>
      <c r="AN59" s="48" t="s">
        <v>554</v>
      </c>
      <c r="AO59" s="603"/>
      <c r="AP59" s="603"/>
      <c r="AQ59" s="693" t="s">
        <v>554</v>
      </c>
      <c r="AR59" s="603"/>
      <c r="AS59" s="603"/>
      <c r="AT59" s="681" t="s">
        <v>554</v>
      </c>
      <c r="AU59" s="680" t="s">
        <v>554</v>
      </c>
      <c r="AV59" s="680" t="s">
        <v>554</v>
      </c>
      <c r="AW59" s="48" t="s">
        <v>554</v>
      </c>
      <c r="AX59" s="603"/>
      <c r="AY59" s="603"/>
      <c r="AZ59" s="679" t="s">
        <v>554</v>
      </c>
      <c r="BA59" s="603"/>
      <c r="BB59" s="603"/>
      <c r="BC59" s="679" t="s">
        <v>554</v>
      </c>
      <c r="BD59" s="603"/>
      <c r="BE59" s="603"/>
      <c r="BF59" s="679" t="s">
        <v>554</v>
      </c>
      <c r="BG59" s="678">
        <v>43406</v>
      </c>
      <c r="BH59" s="680" t="s">
        <v>554</v>
      </c>
      <c r="BI59" s="680" t="s">
        <v>554</v>
      </c>
      <c r="BJ59" s="48" t="s">
        <v>554</v>
      </c>
      <c r="BK59" s="682" t="s">
        <v>807</v>
      </c>
      <c r="BL59" s="682" t="s">
        <v>807</v>
      </c>
      <c r="BM59" s="48" t="s">
        <v>554</v>
      </c>
      <c r="BN59" s="598" t="s">
        <v>807</v>
      </c>
      <c r="BO59" s="598" t="s">
        <v>807</v>
      </c>
      <c r="BP59" s="603"/>
      <c r="BQ59" s="48" t="s">
        <v>554</v>
      </c>
      <c r="BR59" s="48" t="s">
        <v>554</v>
      </c>
      <c r="BS59" s="603"/>
      <c r="BT59" s="615"/>
      <c r="BU59" s="615"/>
      <c r="BV59" s="603"/>
      <c r="BW59" s="615" t="s">
        <v>554</v>
      </c>
      <c r="BX59" s="615" t="s">
        <v>554</v>
      </c>
      <c r="BY59" s="615" t="s">
        <v>554</v>
      </c>
      <c r="BZ59" s="615" t="s">
        <v>554</v>
      </c>
      <c r="CA59" s="615" t="s">
        <v>554</v>
      </c>
      <c r="CB59" s="598" t="s">
        <v>560</v>
      </c>
      <c r="CC59" s="48" t="s">
        <v>554</v>
      </c>
      <c r="CD59" s="48" t="s">
        <v>554</v>
      </c>
      <c r="CE59" s="48" t="s">
        <v>554</v>
      </c>
      <c r="CF59" s="603"/>
      <c r="CG59" s="603"/>
      <c r="CH59" s="598" t="s">
        <v>807</v>
      </c>
      <c r="CI59" s="616"/>
      <c r="CJ59" s="616"/>
      <c r="CK59" s="48" t="s">
        <v>554</v>
      </c>
      <c r="CL59" s="616"/>
      <c r="CM59" s="616"/>
      <c r="CN59" s="48" t="s">
        <v>554</v>
      </c>
      <c r="CO59" s="48" t="s">
        <v>554</v>
      </c>
      <c r="CP59" s="680" t="s">
        <v>554</v>
      </c>
      <c r="CQ59" s="679" t="s">
        <v>554</v>
      </c>
      <c r="CR59" s="680" t="s">
        <v>554</v>
      </c>
      <c r="CS59" s="680" t="s">
        <v>554</v>
      </c>
      <c r="CT59" s="603"/>
      <c r="CU59" s="691" t="s">
        <v>566</v>
      </c>
      <c r="CV59" s="684" t="s">
        <v>554</v>
      </c>
      <c r="CW59" s="48" t="s">
        <v>554</v>
      </c>
      <c r="CX59" s="680" t="s">
        <v>554</v>
      </c>
      <c r="CY59" s="680" t="s">
        <v>554</v>
      </c>
      <c r="CZ59" s="48" t="s">
        <v>554</v>
      </c>
      <c r="DA59" s="682" t="s">
        <v>560</v>
      </c>
      <c r="DB59" s="682" t="s">
        <v>560</v>
      </c>
      <c r="DC59" s="48" t="s">
        <v>554</v>
      </c>
    </row>
    <row r="60" spans="1:107" ht="15" x14ac:dyDescent="0.15">
      <c r="A60" s="678">
        <v>43407</v>
      </c>
      <c r="B60" s="48" t="s">
        <v>554</v>
      </c>
      <c r="C60" s="48" t="s">
        <v>554</v>
      </c>
      <c r="D60" s="679" t="s">
        <v>554</v>
      </c>
      <c r="E60" s="615" t="s">
        <v>554</v>
      </c>
      <c r="F60" s="615" t="s">
        <v>554</v>
      </c>
      <c r="G60" s="615" t="s">
        <v>554</v>
      </c>
      <c r="H60" s="48" t="s">
        <v>554</v>
      </c>
      <c r="I60" s="48" t="s">
        <v>554</v>
      </c>
      <c r="J60" s="48" t="s">
        <v>554</v>
      </c>
      <c r="K60" s="48" t="s">
        <v>554</v>
      </c>
      <c r="L60" s="48" t="s">
        <v>554</v>
      </c>
      <c r="M60" s="48" t="s">
        <v>554</v>
      </c>
      <c r="N60" s="48" t="s">
        <v>554</v>
      </c>
      <c r="O60" s="48" t="s">
        <v>554</v>
      </c>
      <c r="P60" s="48" t="s">
        <v>554</v>
      </c>
      <c r="Q60" s="48" t="s">
        <v>554</v>
      </c>
      <c r="R60" s="48" t="s">
        <v>554</v>
      </c>
      <c r="S60" s="48" t="s">
        <v>554</v>
      </c>
      <c r="T60" s="48" t="s">
        <v>554</v>
      </c>
      <c r="U60" s="48" t="s">
        <v>554</v>
      </c>
      <c r="V60" s="603"/>
      <c r="W60" s="680" t="s">
        <v>554</v>
      </c>
      <c r="X60" s="48" t="s">
        <v>554</v>
      </c>
      <c r="Y60" s="48" t="s">
        <v>554</v>
      </c>
      <c r="Z60" s="615" t="s">
        <v>554</v>
      </c>
      <c r="AA60" s="615" t="s">
        <v>554</v>
      </c>
      <c r="AB60" s="615" t="s">
        <v>554</v>
      </c>
      <c r="AC60" s="680" t="s">
        <v>554</v>
      </c>
      <c r="AD60" s="680" t="s">
        <v>554</v>
      </c>
      <c r="AE60" s="679" t="s">
        <v>554</v>
      </c>
      <c r="AF60" s="684" t="s">
        <v>554</v>
      </c>
      <c r="AG60" s="684" t="s">
        <v>554</v>
      </c>
      <c r="AH60" s="615" t="s">
        <v>554</v>
      </c>
      <c r="AI60" s="684" t="s">
        <v>554</v>
      </c>
      <c r="AJ60" s="684" t="s">
        <v>554</v>
      </c>
      <c r="AK60" s="681" t="s">
        <v>554</v>
      </c>
      <c r="AL60" s="48" t="s">
        <v>554</v>
      </c>
      <c r="AM60" s="48" t="s">
        <v>554</v>
      </c>
      <c r="AN60" s="48" t="s">
        <v>554</v>
      </c>
      <c r="AO60" s="603"/>
      <c r="AP60" s="603"/>
      <c r="AQ60" s="695" t="s">
        <v>560</v>
      </c>
      <c r="AR60" s="603"/>
      <c r="AS60" s="603"/>
      <c r="AT60" s="681" t="s">
        <v>554</v>
      </c>
      <c r="AU60" s="680" t="s">
        <v>554</v>
      </c>
      <c r="AV60" s="680" t="s">
        <v>554</v>
      </c>
      <c r="AW60" s="48" t="s">
        <v>554</v>
      </c>
      <c r="AX60" s="603"/>
      <c r="AY60" s="603"/>
      <c r="AZ60" s="679" t="s">
        <v>554</v>
      </c>
      <c r="BA60" s="603"/>
      <c r="BB60" s="603"/>
      <c r="BC60" s="679" t="s">
        <v>554</v>
      </c>
      <c r="BD60" s="603"/>
      <c r="BE60" s="603"/>
      <c r="BF60" s="679" t="s">
        <v>554</v>
      </c>
      <c r="BG60" s="678">
        <v>43407</v>
      </c>
      <c r="BH60" s="680" t="s">
        <v>554</v>
      </c>
      <c r="BI60" s="680" t="s">
        <v>554</v>
      </c>
      <c r="BJ60" s="48" t="s">
        <v>554</v>
      </c>
      <c r="BK60" s="682" t="s">
        <v>807</v>
      </c>
      <c r="BL60" s="682" t="s">
        <v>807</v>
      </c>
      <c r="BM60" s="48" t="s">
        <v>554</v>
      </c>
      <c r="BN60" s="598" t="s">
        <v>807</v>
      </c>
      <c r="BO60" s="598" t="s">
        <v>807</v>
      </c>
      <c r="BP60" s="603"/>
      <c r="BQ60" s="48" t="s">
        <v>554</v>
      </c>
      <c r="BR60" s="48" t="s">
        <v>554</v>
      </c>
      <c r="BS60" s="603"/>
      <c r="BT60" s="615"/>
      <c r="BU60" s="615"/>
      <c r="BV60" s="603"/>
      <c r="BW60" s="615" t="s">
        <v>554</v>
      </c>
      <c r="BX60" s="615" t="s">
        <v>554</v>
      </c>
      <c r="BY60" s="615" t="s">
        <v>554</v>
      </c>
      <c r="BZ60" s="598" t="s">
        <v>560</v>
      </c>
      <c r="CA60" s="615" t="s">
        <v>554</v>
      </c>
      <c r="CB60" s="598" t="s">
        <v>560</v>
      </c>
      <c r="CC60" s="48" t="s">
        <v>554</v>
      </c>
      <c r="CD60" s="48" t="s">
        <v>554</v>
      </c>
      <c r="CE60" s="48" t="s">
        <v>554</v>
      </c>
      <c r="CF60" s="603"/>
      <c r="CG60" s="603"/>
      <c r="CH60" s="598" t="s">
        <v>807</v>
      </c>
      <c r="CI60" s="616"/>
      <c r="CJ60" s="616"/>
      <c r="CK60" s="48" t="s">
        <v>554</v>
      </c>
      <c r="CL60" s="616"/>
      <c r="CM60" s="616"/>
      <c r="CN60" s="48" t="s">
        <v>554</v>
      </c>
      <c r="CO60" s="48" t="s">
        <v>554</v>
      </c>
      <c r="CP60" s="680" t="s">
        <v>554</v>
      </c>
      <c r="CQ60" s="679" t="s">
        <v>554</v>
      </c>
      <c r="CR60" s="680" t="s">
        <v>554</v>
      </c>
      <c r="CS60" s="680" t="s">
        <v>554</v>
      </c>
      <c r="CT60" s="603"/>
      <c r="CU60" s="691" t="s">
        <v>566</v>
      </c>
      <c r="CV60" s="682" t="s">
        <v>560</v>
      </c>
      <c r="CW60" s="48" t="s">
        <v>554</v>
      </c>
      <c r="CX60" s="680" t="s">
        <v>554</v>
      </c>
      <c r="CY60" s="680" t="s">
        <v>554</v>
      </c>
      <c r="CZ60" s="48" t="s">
        <v>554</v>
      </c>
      <c r="DA60" s="682" t="s">
        <v>560</v>
      </c>
      <c r="DB60" s="682" t="s">
        <v>560</v>
      </c>
      <c r="DC60" s="48" t="s">
        <v>554</v>
      </c>
    </row>
    <row r="61" spans="1:107" ht="15" x14ac:dyDescent="0.15">
      <c r="A61" s="678">
        <v>43408</v>
      </c>
      <c r="B61" s="48" t="s">
        <v>554</v>
      </c>
      <c r="C61" s="48" t="s">
        <v>554</v>
      </c>
      <c r="D61" s="679" t="s">
        <v>554</v>
      </c>
      <c r="E61" s="615" t="s">
        <v>554</v>
      </c>
      <c r="F61" s="615" t="s">
        <v>554</v>
      </c>
      <c r="G61" s="615" t="s">
        <v>554</v>
      </c>
      <c r="H61" s="615" t="s">
        <v>554</v>
      </c>
      <c r="I61" s="615" t="s">
        <v>554</v>
      </c>
      <c r="J61" s="48" t="s">
        <v>554</v>
      </c>
      <c r="K61" s="48" t="s">
        <v>554</v>
      </c>
      <c r="L61" s="48" t="s">
        <v>554</v>
      </c>
      <c r="M61" s="48" t="s">
        <v>554</v>
      </c>
      <c r="N61" s="48" t="s">
        <v>554</v>
      </c>
      <c r="O61" s="48" t="s">
        <v>554</v>
      </c>
      <c r="P61" s="48" t="s">
        <v>554</v>
      </c>
      <c r="Q61" s="48" t="s">
        <v>554</v>
      </c>
      <c r="R61" s="48" t="s">
        <v>554</v>
      </c>
      <c r="S61" s="48" t="s">
        <v>554</v>
      </c>
      <c r="T61" s="48" t="s">
        <v>554</v>
      </c>
      <c r="U61" s="48" t="s">
        <v>554</v>
      </c>
      <c r="V61" s="603"/>
      <c r="W61" s="680" t="s">
        <v>554</v>
      </c>
      <c r="X61" s="48" t="s">
        <v>554</v>
      </c>
      <c r="Y61" s="48" t="s">
        <v>554</v>
      </c>
      <c r="Z61" s="615" t="s">
        <v>554</v>
      </c>
      <c r="AA61" s="615" t="s">
        <v>554</v>
      </c>
      <c r="AB61" s="615" t="s">
        <v>554</v>
      </c>
      <c r="AC61" s="680" t="s">
        <v>554</v>
      </c>
      <c r="AD61" s="680" t="s">
        <v>554</v>
      </c>
      <c r="AE61" s="679" t="s">
        <v>554</v>
      </c>
      <c r="AF61" s="684" t="s">
        <v>554</v>
      </c>
      <c r="AG61" s="684" t="s">
        <v>554</v>
      </c>
      <c r="AH61" s="615" t="s">
        <v>554</v>
      </c>
      <c r="AI61" s="684" t="s">
        <v>554</v>
      </c>
      <c r="AJ61" s="684" t="s">
        <v>554</v>
      </c>
      <c r="AK61" s="681" t="s">
        <v>554</v>
      </c>
      <c r="AL61" s="48" t="s">
        <v>554</v>
      </c>
      <c r="AM61" s="48" t="s">
        <v>554</v>
      </c>
      <c r="AN61" s="48" t="s">
        <v>554</v>
      </c>
      <c r="AO61" s="603"/>
      <c r="AP61" s="603"/>
      <c r="AQ61" s="693" t="s">
        <v>554</v>
      </c>
      <c r="AR61" s="603"/>
      <c r="AS61" s="603"/>
      <c r="AT61" s="681" t="s">
        <v>554</v>
      </c>
      <c r="AU61" s="680" t="s">
        <v>554</v>
      </c>
      <c r="AV61" s="680" t="s">
        <v>554</v>
      </c>
      <c r="AW61" s="48" t="s">
        <v>554</v>
      </c>
      <c r="AX61" s="603"/>
      <c r="AY61" s="603"/>
      <c r="AZ61" s="679" t="s">
        <v>554</v>
      </c>
      <c r="BA61" s="603"/>
      <c r="BB61" s="603"/>
      <c r="BC61" s="679" t="s">
        <v>554</v>
      </c>
      <c r="BD61" s="603"/>
      <c r="BE61" s="603"/>
      <c r="BF61" s="679" t="s">
        <v>554</v>
      </c>
      <c r="BG61" s="678">
        <v>43408</v>
      </c>
      <c r="BH61" s="680" t="s">
        <v>554</v>
      </c>
      <c r="BI61" s="680" t="s">
        <v>554</v>
      </c>
      <c r="BJ61" s="48" t="s">
        <v>554</v>
      </c>
      <c r="BK61" s="682" t="s">
        <v>807</v>
      </c>
      <c r="BL61" s="682" t="s">
        <v>807</v>
      </c>
      <c r="BM61" s="48" t="s">
        <v>554</v>
      </c>
      <c r="BN61" s="598" t="s">
        <v>807</v>
      </c>
      <c r="BO61" s="598" t="s">
        <v>807</v>
      </c>
      <c r="BP61" s="603"/>
      <c r="BQ61" s="48" t="s">
        <v>554</v>
      </c>
      <c r="BR61" s="48" t="s">
        <v>554</v>
      </c>
      <c r="BS61" s="603"/>
      <c r="BT61" s="615"/>
      <c r="BU61" s="615"/>
      <c r="BV61" s="603"/>
      <c r="BW61" s="615" t="s">
        <v>554</v>
      </c>
      <c r="BX61" s="615" t="s">
        <v>554</v>
      </c>
      <c r="BY61" s="615" t="s">
        <v>554</v>
      </c>
      <c r="BZ61" s="598" t="s">
        <v>560</v>
      </c>
      <c r="CA61" s="615" t="s">
        <v>554</v>
      </c>
      <c r="CB61" s="598" t="s">
        <v>560</v>
      </c>
      <c r="CC61" s="48" t="s">
        <v>554</v>
      </c>
      <c r="CD61" s="48" t="s">
        <v>554</v>
      </c>
      <c r="CE61" s="48" t="s">
        <v>554</v>
      </c>
      <c r="CF61" s="603"/>
      <c r="CG61" s="603"/>
      <c r="CH61" s="598" t="s">
        <v>807</v>
      </c>
      <c r="CI61" s="616"/>
      <c r="CJ61" s="616"/>
      <c r="CK61" s="48" t="s">
        <v>554</v>
      </c>
      <c r="CL61" s="616"/>
      <c r="CM61" s="616"/>
      <c r="CN61" s="48" t="s">
        <v>554</v>
      </c>
      <c r="CO61" s="48" t="s">
        <v>554</v>
      </c>
      <c r="CP61" s="680" t="s">
        <v>554</v>
      </c>
      <c r="CQ61" s="679" t="s">
        <v>554</v>
      </c>
      <c r="CR61" s="680" t="s">
        <v>554</v>
      </c>
      <c r="CS61" s="680" t="s">
        <v>554</v>
      </c>
      <c r="CT61" s="603"/>
      <c r="CU61" s="686" t="s">
        <v>554</v>
      </c>
      <c r="CV61" s="682" t="s">
        <v>560</v>
      </c>
      <c r="CW61" s="48" t="s">
        <v>554</v>
      </c>
      <c r="CX61" s="680" t="s">
        <v>554</v>
      </c>
      <c r="CY61" s="680" t="s">
        <v>554</v>
      </c>
      <c r="CZ61" s="48" t="s">
        <v>554</v>
      </c>
      <c r="DA61" s="682" t="s">
        <v>560</v>
      </c>
      <c r="DB61" s="682" t="s">
        <v>560</v>
      </c>
      <c r="DC61" s="48" t="s">
        <v>554</v>
      </c>
    </row>
    <row r="62" spans="1:107" ht="15" x14ac:dyDescent="0.15">
      <c r="A62" s="678">
        <v>43409</v>
      </c>
      <c r="B62" s="48" t="s">
        <v>554</v>
      </c>
      <c r="C62" s="48" t="s">
        <v>554</v>
      </c>
      <c r="D62" s="679" t="s">
        <v>554</v>
      </c>
      <c r="E62" s="615" t="s">
        <v>554</v>
      </c>
      <c r="F62" s="615" t="s">
        <v>554</v>
      </c>
      <c r="G62" s="615" t="s">
        <v>554</v>
      </c>
      <c r="H62" s="48" t="s">
        <v>554</v>
      </c>
      <c r="I62" s="48" t="s">
        <v>554</v>
      </c>
      <c r="J62" s="48" t="s">
        <v>554</v>
      </c>
      <c r="K62" s="48" t="s">
        <v>554</v>
      </c>
      <c r="L62" s="48" t="s">
        <v>554</v>
      </c>
      <c r="M62" s="48" t="s">
        <v>554</v>
      </c>
      <c r="N62" s="48" t="s">
        <v>554</v>
      </c>
      <c r="O62" s="48" t="s">
        <v>554</v>
      </c>
      <c r="P62" s="48" t="s">
        <v>554</v>
      </c>
      <c r="Q62" s="48" t="s">
        <v>554</v>
      </c>
      <c r="R62" s="48" t="s">
        <v>554</v>
      </c>
      <c r="S62" s="48" t="s">
        <v>554</v>
      </c>
      <c r="T62" s="48" t="s">
        <v>554</v>
      </c>
      <c r="U62" s="48" t="s">
        <v>554</v>
      </c>
      <c r="V62" s="603"/>
      <c r="W62" s="680" t="s">
        <v>554</v>
      </c>
      <c r="X62" s="48" t="s">
        <v>554</v>
      </c>
      <c r="Y62" s="48" t="s">
        <v>554</v>
      </c>
      <c r="Z62" s="615" t="s">
        <v>554</v>
      </c>
      <c r="AA62" s="615" t="s">
        <v>554</v>
      </c>
      <c r="AB62" s="615" t="s">
        <v>554</v>
      </c>
      <c r="AC62" s="680" t="s">
        <v>554</v>
      </c>
      <c r="AD62" s="680" t="s">
        <v>554</v>
      </c>
      <c r="AE62" s="679" t="s">
        <v>554</v>
      </c>
      <c r="AF62" s="684" t="s">
        <v>554</v>
      </c>
      <c r="AG62" s="684" t="s">
        <v>554</v>
      </c>
      <c r="AH62" s="615" t="s">
        <v>554</v>
      </c>
      <c r="AI62" s="684" t="s">
        <v>554</v>
      </c>
      <c r="AJ62" s="684" t="s">
        <v>554</v>
      </c>
      <c r="AK62" s="681" t="s">
        <v>554</v>
      </c>
      <c r="AL62" s="48" t="s">
        <v>554</v>
      </c>
      <c r="AM62" s="48" t="s">
        <v>554</v>
      </c>
      <c r="AN62" s="48" t="s">
        <v>554</v>
      </c>
      <c r="AO62" s="603"/>
      <c r="AP62" s="603"/>
      <c r="AQ62" s="693" t="s">
        <v>554</v>
      </c>
      <c r="AR62" s="603"/>
      <c r="AS62" s="603"/>
      <c r="AT62" s="681" t="s">
        <v>554</v>
      </c>
      <c r="AU62" s="680" t="s">
        <v>554</v>
      </c>
      <c r="AV62" s="680" t="s">
        <v>554</v>
      </c>
      <c r="AW62" s="48" t="s">
        <v>554</v>
      </c>
      <c r="AX62" s="603"/>
      <c r="AY62" s="603"/>
      <c r="AZ62" s="679" t="s">
        <v>554</v>
      </c>
      <c r="BA62" s="603"/>
      <c r="BB62" s="603"/>
      <c r="BC62" s="679" t="s">
        <v>554</v>
      </c>
      <c r="BD62" s="603"/>
      <c r="BE62" s="603"/>
      <c r="BF62" s="679" t="s">
        <v>554</v>
      </c>
      <c r="BG62" s="678">
        <v>43409</v>
      </c>
      <c r="BH62" s="680" t="s">
        <v>554</v>
      </c>
      <c r="BI62" s="680" t="s">
        <v>554</v>
      </c>
      <c r="BJ62" s="48" t="s">
        <v>554</v>
      </c>
      <c r="BK62" s="682" t="s">
        <v>807</v>
      </c>
      <c r="BL62" s="682" t="s">
        <v>807</v>
      </c>
      <c r="BM62" s="48" t="s">
        <v>554</v>
      </c>
      <c r="BN62" s="598" t="s">
        <v>807</v>
      </c>
      <c r="BO62" s="598" t="s">
        <v>807</v>
      </c>
      <c r="BP62" s="603"/>
      <c r="BQ62" s="48" t="s">
        <v>554</v>
      </c>
      <c r="BR62" s="48" t="s">
        <v>554</v>
      </c>
      <c r="BS62" s="603"/>
      <c r="BT62" s="615"/>
      <c r="BU62" s="615"/>
      <c r="BV62" s="603"/>
      <c r="BW62" s="615" t="s">
        <v>554</v>
      </c>
      <c r="BX62" s="615" t="s">
        <v>554</v>
      </c>
      <c r="BY62" s="615" t="s">
        <v>554</v>
      </c>
      <c r="BZ62" s="615" t="s">
        <v>554</v>
      </c>
      <c r="CA62" s="615" t="s">
        <v>554</v>
      </c>
      <c r="CB62" s="615" t="s">
        <v>554</v>
      </c>
      <c r="CC62" s="48" t="s">
        <v>554</v>
      </c>
      <c r="CD62" s="48" t="s">
        <v>554</v>
      </c>
      <c r="CE62" s="48" t="s">
        <v>554</v>
      </c>
      <c r="CF62" s="603"/>
      <c r="CG62" s="603"/>
      <c r="CH62" s="598" t="s">
        <v>807</v>
      </c>
      <c r="CI62" s="616"/>
      <c r="CJ62" s="616"/>
      <c r="CK62" s="48" t="s">
        <v>554</v>
      </c>
      <c r="CL62" s="616"/>
      <c r="CM62" s="616"/>
      <c r="CN62" s="48" t="s">
        <v>554</v>
      </c>
      <c r="CO62" s="48" t="s">
        <v>554</v>
      </c>
      <c r="CP62" s="680" t="s">
        <v>554</v>
      </c>
      <c r="CQ62" s="679" t="s">
        <v>554</v>
      </c>
      <c r="CR62" s="680" t="s">
        <v>554</v>
      </c>
      <c r="CS62" s="680" t="s">
        <v>554</v>
      </c>
      <c r="CT62" s="603"/>
      <c r="CU62" s="686" t="s">
        <v>554</v>
      </c>
      <c r="CV62" s="682" t="s">
        <v>560</v>
      </c>
      <c r="CW62" s="48" t="s">
        <v>554</v>
      </c>
      <c r="CX62" s="680" t="s">
        <v>554</v>
      </c>
      <c r="CY62" s="680" t="s">
        <v>554</v>
      </c>
      <c r="CZ62" s="48" t="s">
        <v>554</v>
      </c>
      <c r="DA62" s="682" t="s">
        <v>560</v>
      </c>
      <c r="DB62" s="682" t="s">
        <v>560</v>
      </c>
      <c r="DC62" s="48" t="s">
        <v>554</v>
      </c>
    </row>
    <row r="63" spans="1:107" ht="15" x14ac:dyDescent="0.15">
      <c r="A63" s="678">
        <v>43410</v>
      </c>
      <c r="B63" s="48" t="s">
        <v>554</v>
      </c>
      <c r="C63" s="48" t="s">
        <v>554</v>
      </c>
      <c r="D63" s="679" t="s">
        <v>554</v>
      </c>
      <c r="E63" s="615" t="s">
        <v>554</v>
      </c>
      <c r="F63" s="615" t="s">
        <v>554</v>
      </c>
      <c r="G63" s="615" t="s">
        <v>554</v>
      </c>
      <c r="H63" s="48" t="s">
        <v>554</v>
      </c>
      <c r="I63" s="48" t="s">
        <v>554</v>
      </c>
      <c r="J63" s="48" t="s">
        <v>554</v>
      </c>
      <c r="K63" s="48" t="s">
        <v>554</v>
      </c>
      <c r="L63" s="48" t="s">
        <v>554</v>
      </c>
      <c r="M63" s="48" t="s">
        <v>554</v>
      </c>
      <c r="N63" s="48" t="s">
        <v>554</v>
      </c>
      <c r="O63" s="48" t="s">
        <v>554</v>
      </c>
      <c r="P63" s="48" t="s">
        <v>554</v>
      </c>
      <c r="Q63" s="48" t="s">
        <v>554</v>
      </c>
      <c r="R63" s="48" t="s">
        <v>554</v>
      </c>
      <c r="S63" s="48" t="s">
        <v>554</v>
      </c>
      <c r="T63" s="48" t="s">
        <v>554</v>
      </c>
      <c r="U63" s="48" t="s">
        <v>554</v>
      </c>
      <c r="V63" s="603"/>
      <c r="W63" s="680" t="s">
        <v>554</v>
      </c>
      <c r="X63" s="48" t="s">
        <v>554</v>
      </c>
      <c r="Y63" s="48" t="s">
        <v>554</v>
      </c>
      <c r="Z63" s="615" t="s">
        <v>554</v>
      </c>
      <c r="AA63" s="615" t="s">
        <v>554</v>
      </c>
      <c r="AB63" s="615" t="s">
        <v>554</v>
      </c>
      <c r="AC63" s="680" t="s">
        <v>554</v>
      </c>
      <c r="AD63" s="680" t="s">
        <v>554</v>
      </c>
      <c r="AE63" s="679" t="s">
        <v>554</v>
      </c>
      <c r="AF63" s="684" t="s">
        <v>554</v>
      </c>
      <c r="AG63" s="684" t="s">
        <v>554</v>
      </c>
      <c r="AH63" s="615" t="s">
        <v>554</v>
      </c>
      <c r="AI63" s="684" t="s">
        <v>554</v>
      </c>
      <c r="AJ63" s="684" t="s">
        <v>554</v>
      </c>
      <c r="AK63" s="681" t="s">
        <v>554</v>
      </c>
      <c r="AL63" s="48" t="s">
        <v>554</v>
      </c>
      <c r="AM63" s="48" t="s">
        <v>554</v>
      </c>
      <c r="AN63" s="48" t="s">
        <v>554</v>
      </c>
      <c r="AO63" s="603"/>
      <c r="AP63" s="603"/>
      <c r="AQ63" s="693" t="s">
        <v>554</v>
      </c>
      <c r="AR63" s="603"/>
      <c r="AS63" s="603"/>
      <c r="AT63" s="679" t="s">
        <v>554</v>
      </c>
      <c r="AU63" s="680" t="s">
        <v>554</v>
      </c>
      <c r="AV63" s="680" t="s">
        <v>554</v>
      </c>
      <c r="AW63" s="48" t="s">
        <v>554</v>
      </c>
      <c r="AX63" s="603"/>
      <c r="AY63" s="603"/>
      <c r="AZ63" s="679" t="s">
        <v>554</v>
      </c>
      <c r="BA63" s="603"/>
      <c r="BB63" s="603"/>
      <c r="BC63" s="679" t="s">
        <v>554</v>
      </c>
      <c r="BD63" s="603"/>
      <c r="BE63" s="603"/>
      <c r="BF63" s="679" t="s">
        <v>554</v>
      </c>
      <c r="BG63" s="678">
        <v>43410</v>
      </c>
      <c r="BH63" s="680" t="s">
        <v>554</v>
      </c>
      <c r="BI63" s="680" t="s">
        <v>554</v>
      </c>
      <c r="BJ63" s="48" t="s">
        <v>554</v>
      </c>
      <c r="BK63" s="682" t="s">
        <v>807</v>
      </c>
      <c r="BL63" s="682" t="s">
        <v>807</v>
      </c>
      <c r="BM63" s="48" t="s">
        <v>554</v>
      </c>
      <c r="BN63" s="598" t="s">
        <v>807</v>
      </c>
      <c r="BO63" s="598" t="s">
        <v>807</v>
      </c>
      <c r="BP63" s="603"/>
      <c r="BQ63" s="48" t="s">
        <v>554</v>
      </c>
      <c r="BR63" s="48" t="s">
        <v>554</v>
      </c>
      <c r="BS63" s="603"/>
      <c r="BT63" s="615"/>
      <c r="BU63" s="615"/>
      <c r="BV63" s="603"/>
      <c r="BW63" s="615" t="s">
        <v>554</v>
      </c>
      <c r="BX63" s="615" t="s">
        <v>554</v>
      </c>
      <c r="BY63" s="615" t="s">
        <v>554</v>
      </c>
      <c r="BZ63" s="615" t="s">
        <v>554</v>
      </c>
      <c r="CA63" s="615" t="s">
        <v>554</v>
      </c>
      <c r="CB63" s="598" t="s">
        <v>560</v>
      </c>
      <c r="CC63" s="48" t="s">
        <v>554</v>
      </c>
      <c r="CD63" s="48" t="s">
        <v>554</v>
      </c>
      <c r="CE63" s="48" t="s">
        <v>554</v>
      </c>
      <c r="CF63" s="603"/>
      <c r="CG63" s="603"/>
      <c r="CH63" s="598" t="s">
        <v>807</v>
      </c>
      <c r="CI63" s="616"/>
      <c r="CJ63" s="616"/>
      <c r="CK63" s="48" t="s">
        <v>554</v>
      </c>
      <c r="CL63" s="616"/>
      <c r="CM63" s="616"/>
      <c r="CN63" s="48" t="s">
        <v>554</v>
      </c>
      <c r="CO63" s="48" t="s">
        <v>554</v>
      </c>
      <c r="CP63" s="680" t="s">
        <v>554</v>
      </c>
      <c r="CQ63" s="681" t="s">
        <v>554</v>
      </c>
      <c r="CR63" s="680" t="s">
        <v>554</v>
      </c>
      <c r="CS63" s="680" t="s">
        <v>554</v>
      </c>
      <c r="CT63" s="603"/>
      <c r="CU63" s="686" t="s">
        <v>554</v>
      </c>
      <c r="CV63" s="682" t="s">
        <v>560</v>
      </c>
      <c r="CW63" s="48" t="s">
        <v>554</v>
      </c>
      <c r="CX63" s="680" t="s">
        <v>554</v>
      </c>
      <c r="CY63" s="680" t="s">
        <v>554</v>
      </c>
      <c r="CZ63" s="48" t="s">
        <v>554</v>
      </c>
      <c r="DA63" s="682" t="s">
        <v>560</v>
      </c>
      <c r="DB63" s="682" t="s">
        <v>560</v>
      </c>
      <c r="DC63" s="48" t="s">
        <v>554</v>
      </c>
    </row>
    <row r="64" spans="1:107" ht="14" x14ac:dyDescent="0.15">
      <c r="A64" s="678">
        <v>43411</v>
      </c>
      <c r="B64" s="48" t="s">
        <v>554</v>
      </c>
      <c r="C64" s="48" t="s">
        <v>554</v>
      </c>
      <c r="D64" s="679" t="s">
        <v>554</v>
      </c>
      <c r="E64" s="615" t="s">
        <v>554</v>
      </c>
      <c r="F64" s="615" t="s">
        <v>554</v>
      </c>
      <c r="G64" s="615" t="s">
        <v>554</v>
      </c>
      <c r="H64" s="48" t="s">
        <v>554</v>
      </c>
      <c r="I64" s="48" t="s">
        <v>554</v>
      </c>
      <c r="J64" s="48" t="s">
        <v>554</v>
      </c>
      <c r="K64" s="48" t="s">
        <v>554</v>
      </c>
      <c r="L64" s="48" t="s">
        <v>554</v>
      </c>
      <c r="M64" s="48" t="s">
        <v>554</v>
      </c>
      <c r="N64" s="48" t="s">
        <v>554</v>
      </c>
      <c r="O64" s="48" t="s">
        <v>554</v>
      </c>
      <c r="P64" s="48" t="s">
        <v>554</v>
      </c>
      <c r="Q64" s="48" t="s">
        <v>554</v>
      </c>
      <c r="R64" s="48" t="s">
        <v>554</v>
      </c>
      <c r="S64" s="48" t="s">
        <v>554</v>
      </c>
      <c r="T64" s="48" t="s">
        <v>554</v>
      </c>
      <c r="U64" s="48" t="s">
        <v>554</v>
      </c>
      <c r="V64" s="603"/>
      <c r="W64" s="680" t="s">
        <v>554</v>
      </c>
      <c r="X64" s="48" t="s">
        <v>554</v>
      </c>
      <c r="Y64" s="48" t="s">
        <v>554</v>
      </c>
      <c r="Z64" s="615" t="s">
        <v>554</v>
      </c>
      <c r="AA64" s="615" t="s">
        <v>554</v>
      </c>
      <c r="AB64" s="615" t="s">
        <v>554</v>
      </c>
      <c r="AC64" s="680" t="s">
        <v>554</v>
      </c>
      <c r="AD64" s="680" t="s">
        <v>554</v>
      </c>
      <c r="AE64" s="679" t="s">
        <v>554</v>
      </c>
      <c r="AF64" s="684" t="s">
        <v>554</v>
      </c>
      <c r="AG64" s="684" t="s">
        <v>554</v>
      </c>
      <c r="AH64" s="615" t="s">
        <v>554</v>
      </c>
      <c r="AI64" s="684" t="s">
        <v>554</v>
      </c>
      <c r="AJ64" s="684" t="s">
        <v>554</v>
      </c>
      <c r="AK64" s="681" t="s">
        <v>554</v>
      </c>
      <c r="AL64" s="48" t="s">
        <v>554</v>
      </c>
      <c r="AM64" s="48" t="s">
        <v>554</v>
      </c>
      <c r="AN64" s="48" t="s">
        <v>554</v>
      </c>
      <c r="AO64" s="603"/>
      <c r="AP64" s="603"/>
      <c r="AQ64" s="679" t="s">
        <v>554</v>
      </c>
      <c r="AR64" s="603"/>
      <c r="AS64" s="603"/>
      <c r="AT64" s="679" t="s">
        <v>554</v>
      </c>
      <c r="AU64" s="680" t="s">
        <v>554</v>
      </c>
      <c r="AV64" s="680" t="s">
        <v>554</v>
      </c>
      <c r="AW64" s="48" t="s">
        <v>554</v>
      </c>
      <c r="AX64" s="603"/>
      <c r="AY64" s="603"/>
      <c r="AZ64" s="679" t="s">
        <v>554</v>
      </c>
      <c r="BA64" s="603"/>
      <c r="BB64" s="603"/>
      <c r="BC64" s="679" t="s">
        <v>554</v>
      </c>
      <c r="BD64" s="603"/>
      <c r="BE64" s="603"/>
      <c r="BF64" s="679" t="s">
        <v>554</v>
      </c>
      <c r="BG64" s="678">
        <v>43411</v>
      </c>
      <c r="BH64" s="680" t="s">
        <v>554</v>
      </c>
      <c r="BI64" s="680" t="s">
        <v>554</v>
      </c>
      <c r="BJ64" s="48" t="s">
        <v>554</v>
      </c>
      <c r="BK64" s="682" t="s">
        <v>807</v>
      </c>
      <c r="BL64" s="682" t="s">
        <v>807</v>
      </c>
      <c r="BM64" s="48" t="s">
        <v>554</v>
      </c>
      <c r="BN64" s="598" t="s">
        <v>807</v>
      </c>
      <c r="BO64" s="598" t="s">
        <v>807</v>
      </c>
      <c r="BP64" s="603"/>
      <c r="BQ64" s="48" t="s">
        <v>554</v>
      </c>
      <c r="BR64" s="48" t="s">
        <v>554</v>
      </c>
      <c r="BS64" s="603"/>
      <c r="BT64" s="615"/>
      <c r="BU64" s="615"/>
      <c r="BV64" s="603"/>
      <c r="BW64" s="615" t="s">
        <v>554</v>
      </c>
      <c r="BX64" s="615" t="s">
        <v>554</v>
      </c>
      <c r="BY64" s="615" t="s">
        <v>554</v>
      </c>
      <c r="BZ64" s="615" t="s">
        <v>554</v>
      </c>
      <c r="CA64" s="615" t="s">
        <v>554</v>
      </c>
      <c r="CB64" s="598" t="s">
        <v>560</v>
      </c>
      <c r="CC64" s="48" t="s">
        <v>554</v>
      </c>
      <c r="CD64" s="48" t="s">
        <v>554</v>
      </c>
      <c r="CE64" s="48" t="s">
        <v>554</v>
      </c>
      <c r="CF64" s="603"/>
      <c r="CG64" s="603"/>
      <c r="CH64" s="598" t="s">
        <v>807</v>
      </c>
      <c r="CI64" s="616"/>
      <c r="CJ64" s="616"/>
      <c r="CK64" s="48" t="s">
        <v>554</v>
      </c>
      <c r="CL64" s="616"/>
      <c r="CM64" s="616"/>
      <c r="CN64" s="48" t="s">
        <v>554</v>
      </c>
      <c r="CO64" s="48" t="s">
        <v>554</v>
      </c>
      <c r="CP64" s="680" t="s">
        <v>554</v>
      </c>
      <c r="CQ64" s="679" t="s">
        <v>554</v>
      </c>
      <c r="CR64" s="680" t="s">
        <v>554</v>
      </c>
      <c r="CS64" s="680" t="s">
        <v>554</v>
      </c>
      <c r="CT64" s="603"/>
      <c r="CU64" s="696" t="s">
        <v>554</v>
      </c>
      <c r="CV64" s="684" t="s">
        <v>554</v>
      </c>
      <c r="CW64" s="48" t="s">
        <v>554</v>
      </c>
      <c r="CX64" s="680" t="s">
        <v>554</v>
      </c>
      <c r="CY64" s="680" t="s">
        <v>554</v>
      </c>
      <c r="CZ64" s="48" t="s">
        <v>554</v>
      </c>
      <c r="DA64" s="682" t="s">
        <v>560</v>
      </c>
      <c r="DB64" s="682" t="s">
        <v>560</v>
      </c>
      <c r="DC64" s="48" t="s">
        <v>554</v>
      </c>
    </row>
    <row r="65" spans="1:107" ht="15" x14ac:dyDescent="0.15">
      <c r="A65" s="678">
        <v>43412</v>
      </c>
      <c r="B65" s="48" t="s">
        <v>554</v>
      </c>
      <c r="C65" s="48" t="s">
        <v>554</v>
      </c>
      <c r="D65" s="679" t="s">
        <v>554</v>
      </c>
      <c r="E65" s="615" t="s">
        <v>554</v>
      </c>
      <c r="F65" s="615" t="s">
        <v>554</v>
      </c>
      <c r="G65" s="615" t="s">
        <v>554</v>
      </c>
      <c r="H65" s="48" t="s">
        <v>554</v>
      </c>
      <c r="I65" s="48" t="s">
        <v>554</v>
      </c>
      <c r="J65" s="48" t="s">
        <v>554</v>
      </c>
      <c r="K65" s="48" t="s">
        <v>554</v>
      </c>
      <c r="L65" s="48" t="s">
        <v>554</v>
      </c>
      <c r="M65" s="48" t="s">
        <v>554</v>
      </c>
      <c r="N65" s="48" t="s">
        <v>554</v>
      </c>
      <c r="O65" s="48" t="s">
        <v>554</v>
      </c>
      <c r="P65" s="48" t="s">
        <v>554</v>
      </c>
      <c r="Q65" s="48" t="s">
        <v>554</v>
      </c>
      <c r="R65" s="48" t="s">
        <v>554</v>
      </c>
      <c r="S65" s="48" t="s">
        <v>554</v>
      </c>
      <c r="T65" s="48" t="s">
        <v>554</v>
      </c>
      <c r="U65" s="48" t="s">
        <v>554</v>
      </c>
      <c r="V65" s="603"/>
      <c r="W65" s="680" t="s">
        <v>554</v>
      </c>
      <c r="X65" s="48" t="s">
        <v>554</v>
      </c>
      <c r="Y65" s="48" t="s">
        <v>554</v>
      </c>
      <c r="Z65" s="615" t="s">
        <v>554</v>
      </c>
      <c r="AA65" s="615" t="s">
        <v>554</v>
      </c>
      <c r="AB65" s="615" t="s">
        <v>554</v>
      </c>
      <c r="AC65" s="680" t="s">
        <v>554</v>
      </c>
      <c r="AD65" s="680" t="s">
        <v>554</v>
      </c>
      <c r="AE65" s="679" t="s">
        <v>554</v>
      </c>
      <c r="AF65" s="684" t="s">
        <v>554</v>
      </c>
      <c r="AG65" s="684" t="s">
        <v>554</v>
      </c>
      <c r="AH65" s="615" t="s">
        <v>554</v>
      </c>
      <c r="AI65" s="684" t="s">
        <v>554</v>
      </c>
      <c r="AJ65" s="684" t="s">
        <v>554</v>
      </c>
      <c r="AK65" s="681" t="s">
        <v>554</v>
      </c>
      <c r="AL65" s="48" t="s">
        <v>554</v>
      </c>
      <c r="AM65" s="48" t="s">
        <v>554</v>
      </c>
      <c r="AN65" s="48" t="s">
        <v>554</v>
      </c>
      <c r="AO65" s="603"/>
      <c r="AP65" s="603"/>
      <c r="AQ65" s="679" t="s">
        <v>554</v>
      </c>
      <c r="AR65" s="603"/>
      <c r="AS65" s="603"/>
      <c r="AT65" s="679" t="s">
        <v>554</v>
      </c>
      <c r="AU65" s="680" t="s">
        <v>554</v>
      </c>
      <c r="AV65" s="680" t="s">
        <v>554</v>
      </c>
      <c r="AW65" s="48" t="s">
        <v>554</v>
      </c>
      <c r="AX65" s="603"/>
      <c r="AY65" s="603"/>
      <c r="AZ65" s="679" t="s">
        <v>554</v>
      </c>
      <c r="BA65" s="603"/>
      <c r="BB65" s="603"/>
      <c r="BC65" s="679" t="s">
        <v>554</v>
      </c>
      <c r="BD65" s="603"/>
      <c r="BE65" s="603"/>
      <c r="BF65" s="679" t="s">
        <v>554</v>
      </c>
      <c r="BG65" s="678">
        <v>43412</v>
      </c>
      <c r="BH65" s="680" t="s">
        <v>554</v>
      </c>
      <c r="BI65" s="680" t="s">
        <v>554</v>
      </c>
      <c r="BJ65" s="48" t="s">
        <v>554</v>
      </c>
      <c r="BK65" s="682" t="s">
        <v>807</v>
      </c>
      <c r="BL65" s="682" t="s">
        <v>807</v>
      </c>
      <c r="BM65" s="48" t="s">
        <v>554</v>
      </c>
      <c r="BN65" s="598" t="s">
        <v>807</v>
      </c>
      <c r="BO65" s="598" t="s">
        <v>807</v>
      </c>
      <c r="BP65" s="603"/>
      <c r="BQ65" s="48" t="s">
        <v>554</v>
      </c>
      <c r="BR65" s="48" t="s">
        <v>554</v>
      </c>
      <c r="BS65" s="603"/>
      <c r="BT65" s="615"/>
      <c r="BU65" s="615"/>
      <c r="BV65" s="603"/>
      <c r="BW65" s="615" t="s">
        <v>554</v>
      </c>
      <c r="BX65" s="615" t="s">
        <v>554</v>
      </c>
      <c r="BY65" s="615" t="s">
        <v>554</v>
      </c>
      <c r="BZ65" s="615" t="s">
        <v>554</v>
      </c>
      <c r="CA65" s="615" t="s">
        <v>554</v>
      </c>
      <c r="CB65" s="598" t="s">
        <v>560</v>
      </c>
      <c r="CC65" s="48" t="s">
        <v>554</v>
      </c>
      <c r="CD65" s="48" t="s">
        <v>554</v>
      </c>
      <c r="CE65" s="48" t="s">
        <v>554</v>
      </c>
      <c r="CF65" s="603"/>
      <c r="CG65" s="603"/>
      <c r="CH65" s="598" t="s">
        <v>807</v>
      </c>
      <c r="CI65" s="616"/>
      <c r="CJ65" s="616"/>
      <c r="CK65" s="48" t="s">
        <v>554</v>
      </c>
      <c r="CL65" s="616"/>
      <c r="CM65" s="616"/>
      <c r="CN65" s="48" t="s">
        <v>554</v>
      </c>
      <c r="CO65" s="48" t="s">
        <v>554</v>
      </c>
      <c r="CP65" s="680" t="s">
        <v>554</v>
      </c>
      <c r="CQ65" s="679" t="s">
        <v>554</v>
      </c>
      <c r="CR65" s="680" t="s">
        <v>554</v>
      </c>
      <c r="CS65" s="680" t="s">
        <v>554</v>
      </c>
      <c r="CT65" s="603"/>
      <c r="CU65" s="686" t="s">
        <v>554</v>
      </c>
      <c r="CV65" s="684" t="s">
        <v>554</v>
      </c>
      <c r="CW65" s="48" t="s">
        <v>554</v>
      </c>
      <c r="CX65" s="680" t="s">
        <v>554</v>
      </c>
      <c r="CY65" s="680" t="s">
        <v>554</v>
      </c>
      <c r="CZ65" s="48" t="s">
        <v>554</v>
      </c>
      <c r="DA65" s="682" t="s">
        <v>560</v>
      </c>
      <c r="DB65" s="682" t="s">
        <v>560</v>
      </c>
      <c r="DC65" s="48" t="s">
        <v>554</v>
      </c>
    </row>
    <row r="66" spans="1:107" ht="15" x14ac:dyDescent="0.15">
      <c r="A66" s="678">
        <v>43413</v>
      </c>
      <c r="B66" s="48" t="s">
        <v>554</v>
      </c>
      <c r="C66" s="48" t="s">
        <v>554</v>
      </c>
      <c r="D66" s="679" t="s">
        <v>554</v>
      </c>
      <c r="E66" s="615" t="s">
        <v>554</v>
      </c>
      <c r="F66" s="615" t="s">
        <v>554</v>
      </c>
      <c r="G66" s="615" t="s">
        <v>554</v>
      </c>
      <c r="H66" s="48" t="s">
        <v>554</v>
      </c>
      <c r="I66" s="48" t="s">
        <v>554</v>
      </c>
      <c r="J66" s="48" t="s">
        <v>554</v>
      </c>
      <c r="K66" s="48" t="s">
        <v>554</v>
      </c>
      <c r="L66" s="48" t="s">
        <v>554</v>
      </c>
      <c r="M66" s="48" t="s">
        <v>554</v>
      </c>
      <c r="N66" s="48" t="s">
        <v>554</v>
      </c>
      <c r="O66" s="48" t="s">
        <v>554</v>
      </c>
      <c r="P66" s="48" t="s">
        <v>554</v>
      </c>
      <c r="Q66" s="48" t="s">
        <v>554</v>
      </c>
      <c r="R66" s="48" t="s">
        <v>554</v>
      </c>
      <c r="S66" s="48" t="s">
        <v>554</v>
      </c>
      <c r="T66" s="48" t="s">
        <v>554</v>
      </c>
      <c r="U66" s="48" t="s">
        <v>554</v>
      </c>
      <c r="V66" s="603"/>
      <c r="W66" s="680" t="s">
        <v>554</v>
      </c>
      <c r="X66" s="48" t="s">
        <v>554</v>
      </c>
      <c r="Y66" s="48" t="s">
        <v>554</v>
      </c>
      <c r="Z66" s="615" t="s">
        <v>554</v>
      </c>
      <c r="AA66" s="615" t="s">
        <v>554</v>
      </c>
      <c r="AB66" s="615" t="s">
        <v>554</v>
      </c>
      <c r="AC66" s="680" t="s">
        <v>554</v>
      </c>
      <c r="AD66" s="680" t="s">
        <v>554</v>
      </c>
      <c r="AE66" s="679" t="s">
        <v>554</v>
      </c>
      <c r="AF66" s="684" t="s">
        <v>554</v>
      </c>
      <c r="AG66" s="684" t="s">
        <v>554</v>
      </c>
      <c r="AH66" s="615" t="s">
        <v>554</v>
      </c>
      <c r="AI66" s="684" t="s">
        <v>554</v>
      </c>
      <c r="AJ66" s="684" t="s">
        <v>554</v>
      </c>
      <c r="AK66" s="681" t="s">
        <v>554</v>
      </c>
      <c r="AL66" s="48" t="s">
        <v>554</v>
      </c>
      <c r="AM66" s="48" t="s">
        <v>554</v>
      </c>
      <c r="AN66" s="48" t="s">
        <v>554</v>
      </c>
      <c r="AO66" s="603"/>
      <c r="AP66" s="603"/>
      <c r="AQ66" s="679" t="s">
        <v>554</v>
      </c>
      <c r="AR66" s="603"/>
      <c r="AS66" s="603"/>
      <c r="AT66" s="679" t="s">
        <v>554</v>
      </c>
      <c r="AU66" s="680" t="s">
        <v>554</v>
      </c>
      <c r="AV66" s="680" t="s">
        <v>554</v>
      </c>
      <c r="AW66" s="48" t="s">
        <v>554</v>
      </c>
      <c r="AX66" s="603"/>
      <c r="AY66" s="603"/>
      <c r="AZ66" s="679" t="s">
        <v>554</v>
      </c>
      <c r="BA66" s="603"/>
      <c r="BB66" s="603"/>
      <c r="BC66" s="679" t="s">
        <v>554</v>
      </c>
      <c r="BD66" s="603"/>
      <c r="BE66" s="603"/>
      <c r="BF66" s="679" t="s">
        <v>554</v>
      </c>
      <c r="BG66" s="678">
        <v>43413</v>
      </c>
      <c r="BH66" s="680" t="s">
        <v>554</v>
      </c>
      <c r="BI66" s="680" t="s">
        <v>554</v>
      </c>
      <c r="BJ66" s="48" t="s">
        <v>554</v>
      </c>
      <c r="BK66" s="682" t="s">
        <v>807</v>
      </c>
      <c r="BL66" s="682" t="s">
        <v>807</v>
      </c>
      <c r="BM66" s="48" t="s">
        <v>554</v>
      </c>
      <c r="BN66" s="598" t="s">
        <v>807</v>
      </c>
      <c r="BO66" s="598" t="s">
        <v>807</v>
      </c>
      <c r="BP66" s="603"/>
      <c r="BQ66" s="48" t="s">
        <v>554</v>
      </c>
      <c r="BR66" s="48" t="s">
        <v>554</v>
      </c>
      <c r="BS66" s="603"/>
      <c r="BT66" s="615"/>
      <c r="BU66" s="615"/>
      <c r="BV66" s="603"/>
      <c r="BW66" s="615" t="s">
        <v>554</v>
      </c>
      <c r="BX66" s="615" t="s">
        <v>554</v>
      </c>
      <c r="BY66" s="615" t="s">
        <v>554</v>
      </c>
      <c r="BZ66" s="615" t="s">
        <v>554</v>
      </c>
      <c r="CA66" s="615" t="s">
        <v>554</v>
      </c>
      <c r="CB66" s="598" t="s">
        <v>560</v>
      </c>
      <c r="CC66" s="48" t="s">
        <v>554</v>
      </c>
      <c r="CD66" s="48" t="s">
        <v>554</v>
      </c>
      <c r="CE66" s="48" t="s">
        <v>554</v>
      </c>
      <c r="CF66" s="603"/>
      <c r="CG66" s="603"/>
      <c r="CH66" s="598" t="s">
        <v>807</v>
      </c>
      <c r="CI66" s="616"/>
      <c r="CJ66" s="616"/>
      <c r="CK66" s="48" t="s">
        <v>554</v>
      </c>
      <c r="CL66" s="616"/>
      <c r="CM66" s="616"/>
      <c r="CN66" s="48" t="s">
        <v>554</v>
      </c>
      <c r="CO66" s="48" t="s">
        <v>554</v>
      </c>
      <c r="CP66" s="680" t="s">
        <v>554</v>
      </c>
      <c r="CQ66" s="679" t="s">
        <v>554</v>
      </c>
      <c r="CR66" s="680" t="s">
        <v>554</v>
      </c>
      <c r="CS66" s="680" t="s">
        <v>554</v>
      </c>
      <c r="CT66" s="603"/>
      <c r="CU66" s="691" t="s">
        <v>566</v>
      </c>
      <c r="CV66" s="684" t="s">
        <v>554</v>
      </c>
      <c r="CW66" s="48" t="s">
        <v>554</v>
      </c>
      <c r="CX66" s="680" t="s">
        <v>554</v>
      </c>
      <c r="CY66" s="680" t="s">
        <v>554</v>
      </c>
      <c r="CZ66" s="48" t="s">
        <v>554</v>
      </c>
      <c r="DA66" s="682" t="s">
        <v>560</v>
      </c>
      <c r="DB66" s="682" t="s">
        <v>560</v>
      </c>
      <c r="DC66" s="48" t="s">
        <v>554</v>
      </c>
    </row>
    <row r="67" spans="1:107" ht="15" x14ac:dyDescent="0.15">
      <c r="A67" s="678">
        <v>43414</v>
      </c>
      <c r="B67" s="48" t="s">
        <v>554</v>
      </c>
      <c r="C67" s="48" t="s">
        <v>554</v>
      </c>
      <c r="D67" s="679" t="s">
        <v>554</v>
      </c>
      <c r="E67" s="615" t="s">
        <v>554</v>
      </c>
      <c r="F67" s="615" t="s">
        <v>554</v>
      </c>
      <c r="G67" s="615" t="s">
        <v>554</v>
      </c>
      <c r="H67" s="48" t="s">
        <v>554</v>
      </c>
      <c r="I67" s="48" t="s">
        <v>554</v>
      </c>
      <c r="J67" s="48" t="s">
        <v>554</v>
      </c>
      <c r="K67" s="48" t="s">
        <v>554</v>
      </c>
      <c r="L67" s="48" t="s">
        <v>554</v>
      </c>
      <c r="M67" s="48" t="s">
        <v>554</v>
      </c>
      <c r="N67" s="48" t="s">
        <v>554</v>
      </c>
      <c r="O67" s="48" t="s">
        <v>554</v>
      </c>
      <c r="P67" s="48" t="s">
        <v>554</v>
      </c>
      <c r="Q67" s="48" t="s">
        <v>554</v>
      </c>
      <c r="R67" s="48" t="s">
        <v>554</v>
      </c>
      <c r="S67" s="48" t="s">
        <v>554</v>
      </c>
      <c r="T67" s="48" t="s">
        <v>554</v>
      </c>
      <c r="U67" s="48" t="s">
        <v>554</v>
      </c>
      <c r="V67" s="603"/>
      <c r="W67" s="680" t="s">
        <v>554</v>
      </c>
      <c r="X67" s="48" t="s">
        <v>554</v>
      </c>
      <c r="Y67" s="48" t="s">
        <v>554</v>
      </c>
      <c r="Z67" s="615" t="s">
        <v>554</v>
      </c>
      <c r="AA67" s="615" t="s">
        <v>554</v>
      </c>
      <c r="AB67" s="615" t="s">
        <v>554</v>
      </c>
      <c r="AC67" s="680" t="s">
        <v>554</v>
      </c>
      <c r="AD67" s="680" t="s">
        <v>554</v>
      </c>
      <c r="AE67" s="679" t="s">
        <v>554</v>
      </c>
      <c r="AF67" s="684" t="s">
        <v>554</v>
      </c>
      <c r="AG67" s="684" t="s">
        <v>554</v>
      </c>
      <c r="AH67" s="615" t="s">
        <v>554</v>
      </c>
      <c r="AI67" s="684" t="s">
        <v>554</v>
      </c>
      <c r="AJ67" s="684" t="s">
        <v>554</v>
      </c>
      <c r="AK67" s="692" t="s">
        <v>560</v>
      </c>
      <c r="AL67" s="48" t="s">
        <v>554</v>
      </c>
      <c r="AM67" s="48" t="s">
        <v>554</v>
      </c>
      <c r="AN67" s="48" t="s">
        <v>554</v>
      </c>
      <c r="AO67" s="603"/>
      <c r="AP67" s="603"/>
      <c r="AQ67" s="679" t="s">
        <v>554</v>
      </c>
      <c r="AR67" s="603"/>
      <c r="AS67" s="603"/>
      <c r="AT67" s="679" t="s">
        <v>554</v>
      </c>
      <c r="AU67" s="680" t="s">
        <v>554</v>
      </c>
      <c r="AV67" s="680" t="s">
        <v>554</v>
      </c>
      <c r="AW67" s="48" t="s">
        <v>554</v>
      </c>
      <c r="AX67" s="603"/>
      <c r="AY67" s="603"/>
      <c r="AZ67" s="679" t="s">
        <v>554</v>
      </c>
      <c r="BA67" s="603"/>
      <c r="BB67" s="603"/>
      <c r="BC67" s="679" t="s">
        <v>554</v>
      </c>
      <c r="BD67" s="603"/>
      <c r="BE67" s="603"/>
      <c r="BF67" s="679" t="s">
        <v>554</v>
      </c>
      <c r="BG67" s="678">
        <v>43414</v>
      </c>
      <c r="BH67" s="680" t="s">
        <v>554</v>
      </c>
      <c r="BI67" s="680" t="s">
        <v>554</v>
      </c>
      <c r="BJ67" s="48" t="s">
        <v>554</v>
      </c>
      <c r="BK67" s="682" t="s">
        <v>807</v>
      </c>
      <c r="BL67" s="682" t="s">
        <v>807</v>
      </c>
      <c r="BM67" s="48" t="s">
        <v>554</v>
      </c>
      <c r="BN67" s="598" t="s">
        <v>807</v>
      </c>
      <c r="BO67" s="598" t="s">
        <v>807</v>
      </c>
      <c r="BP67" s="603"/>
      <c r="BQ67" s="48" t="s">
        <v>554</v>
      </c>
      <c r="BR67" s="48" t="s">
        <v>554</v>
      </c>
      <c r="BS67" s="603"/>
      <c r="BT67" s="615"/>
      <c r="BU67" s="615"/>
      <c r="BV67" s="603"/>
      <c r="BW67" s="615" t="s">
        <v>554</v>
      </c>
      <c r="BX67" s="615" t="s">
        <v>554</v>
      </c>
      <c r="BY67" s="615" t="s">
        <v>554</v>
      </c>
      <c r="BZ67" s="615" t="s">
        <v>554</v>
      </c>
      <c r="CA67" s="615" t="s">
        <v>554</v>
      </c>
      <c r="CB67" s="615" t="s">
        <v>554</v>
      </c>
      <c r="CC67" s="48" t="s">
        <v>554</v>
      </c>
      <c r="CD67" s="48" t="s">
        <v>554</v>
      </c>
      <c r="CE67" s="48" t="s">
        <v>554</v>
      </c>
      <c r="CF67" s="603"/>
      <c r="CG67" s="603"/>
      <c r="CH67" s="598" t="s">
        <v>807</v>
      </c>
      <c r="CI67" s="616"/>
      <c r="CJ67" s="616"/>
      <c r="CK67" s="48" t="s">
        <v>554</v>
      </c>
      <c r="CL67" s="616"/>
      <c r="CM67" s="616"/>
      <c r="CN67" s="48" t="s">
        <v>554</v>
      </c>
      <c r="CO67" s="48" t="s">
        <v>554</v>
      </c>
      <c r="CP67" s="680" t="s">
        <v>554</v>
      </c>
      <c r="CQ67" s="679" t="s">
        <v>554</v>
      </c>
      <c r="CR67" s="680" t="s">
        <v>554</v>
      </c>
      <c r="CS67" s="680" t="s">
        <v>554</v>
      </c>
      <c r="CT67" s="603"/>
      <c r="CU67" s="691" t="s">
        <v>566</v>
      </c>
      <c r="CV67" s="682" t="s">
        <v>560</v>
      </c>
      <c r="CW67" s="48" t="s">
        <v>554</v>
      </c>
      <c r="CX67" s="680" t="s">
        <v>554</v>
      </c>
      <c r="CY67" s="680" t="s">
        <v>554</v>
      </c>
      <c r="CZ67" s="48" t="s">
        <v>554</v>
      </c>
      <c r="DA67" s="682" t="s">
        <v>560</v>
      </c>
      <c r="DB67" s="682" t="s">
        <v>560</v>
      </c>
      <c r="DC67" s="48" t="s">
        <v>554</v>
      </c>
    </row>
    <row r="68" spans="1:107" ht="15" x14ac:dyDescent="0.15">
      <c r="A68" s="678">
        <v>43415</v>
      </c>
      <c r="B68" s="48" t="s">
        <v>554</v>
      </c>
      <c r="C68" s="48" t="s">
        <v>554</v>
      </c>
      <c r="D68" s="679" t="s">
        <v>554</v>
      </c>
      <c r="E68" s="615" t="s">
        <v>554</v>
      </c>
      <c r="F68" s="615" t="s">
        <v>554</v>
      </c>
      <c r="G68" s="615" t="s">
        <v>554</v>
      </c>
      <c r="H68" s="48" t="s">
        <v>554</v>
      </c>
      <c r="I68" s="48" t="s">
        <v>554</v>
      </c>
      <c r="J68" s="48" t="s">
        <v>554</v>
      </c>
      <c r="K68" s="48" t="s">
        <v>554</v>
      </c>
      <c r="L68" s="48" t="s">
        <v>554</v>
      </c>
      <c r="M68" s="48" t="s">
        <v>554</v>
      </c>
      <c r="N68" s="48" t="s">
        <v>554</v>
      </c>
      <c r="O68" s="48" t="s">
        <v>554</v>
      </c>
      <c r="P68" s="48" t="s">
        <v>554</v>
      </c>
      <c r="Q68" s="48" t="s">
        <v>554</v>
      </c>
      <c r="R68" s="48" t="s">
        <v>554</v>
      </c>
      <c r="S68" s="48" t="s">
        <v>554</v>
      </c>
      <c r="T68" s="48" t="s">
        <v>554</v>
      </c>
      <c r="U68" s="48" t="s">
        <v>554</v>
      </c>
      <c r="V68" s="603"/>
      <c r="W68" s="680" t="s">
        <v>554</v>
      </c>
      <c r="X68" s="48" t="s">
        <v>554</v>
      </c>
      <c r="Y68" s="48" t="s">
        <v>554</v>
      </c>
      <c r="Z68" s="615" t="s">
        <v>554</v>
      </c>
      <c r="AA68" s="615" t="s">
        <v>554</v>
      </c>
      <c r="AB68" s="615" t="s">
        <v>554</v>
      </c>
      <c r="AC68" s="680" t="s">
        <v>554</v>
      </c>
      <c r="AD68" s="680" t="s">
        <v>554</v>
      </c>
      <c r="AE68" s="679" t="s">
        <v>554</v>
      </c>
      <c r="AF68" s="684" t="s">
        <v>554</v>
      </c>
      <c r="AG68" s="684" t="s">
        <v>554</v>
      </c>
      <c r="AH68" s="615" t="s">
        <v>554</v>
      </c>
      <c r="AI68" s="684" t="s">
        <v>554</v>
      </c>
      <c r="AJ68" s="684" t="s">
        <v>554</v>
      </c>
      <c r="AK68" s="692" t="s">
        <v>560</v>
      </c>
      <c r="AL68" s="48" t="s">
        <v>554</v>
      </c>
      <c r="AM68" s="48" t="s">
        <v>554</v>
      </c>
      <c r="AN68" s="48" t="s">
        <v>554</v>
      </c>
      <c r="AO68" s="603"/>
      <c r="AP68" s="603"/>
      <c r="AQ68" s="679" t="s">
        <v>554</v>
      </c>
      <c r="AR68" s="603"/>
      <c r="AS68" s="603"/>
      <c r="AT68" s="679" t="s">
        <v>554</v>
      </c>
      <c r="AU68" s="680" t="s">
        <v>554</v>
      </c>
      <c r="AV68" s="680" t="s">
        <v>554</v>
      </c>
      <c r="AW68" s="48" t="s">
        <v>554</v>
      </c>
      <c r="AX68" s="603"/>
      <c r="AY68" s="603"/>
      <c r="AZ68" s="679" t="s">
        <v>554</v>
      </c>
      <c r="BA68" s="603"/>
      <c r="BB68" s="603"/>
      <c r="BC68" s="679" t="s">
        <v>554</v>
      </c>
      <c r="BD68" s="603"/>
      <c r="BE68" s="603"/>
      <c r="BF68" s="679" t="s">
        <v>554</v>
      </c>
      <c r="BG68" s="678">
        <v>43415</v>
      </c>
      <c r="BH68" s="680" t="s">
        <v>554</v>
      </c>
      <c r="BI68" s="680" t="s">
        <v>554</v>
      </c>
      <c r="BJ68" s="48" t="s">
        <v>554</v>
      </c>
      <c r="BK68" s="682" t="s">
        <v>807</v>
      </c>
      <c r="BL68" s="682" t="s">
        <v>807</v>
      </c>
      <c r="BM68" s="48" t="s">
        <v>554</v>
      </c>
      <c r="BN68" s="598" t="s">
        <v>807</v>
      </c>
      <c r="BO68" s="598" t="s">
        <v>807</v>
      </c>
      <c r="BP68" s="603"/>
      <c r="BQ68" s="48" t="s">
        <v>554</v>
      </c>
      <c r="BR68" s="48" t="s">
        <v>554</v>
      </c>
      <c r="BS68" s="603"/>
      <c r="BT68" s="615"/>
      <c r="BU68" s="615"/>
      <c r="BV68" s="603"/>
      <c r="BW68" s="598" t="s">
        <v>560</v>
      </c>
      <c r="BX68" s="615" t="s">
        <v>554</v>
      </c>
      <c r="BY68" s="615" t="s">
        <v>554</v>
      </c>
      <c r="BZ68" s="598" t="s">
        <v>560</v>
      </c>
      <c r="CA68" s="615" t="s">
        <v>554</v>
      </c>
      <c r="CB68" s="598" t="s">
        <v>560</v>
      </c>
      <c r="CC68" s="48" t="s">
        <v>554</v>
      </c>
      <c r="CD68" s="48" t="s">
        <v>554</v>
      </c>
      <c r="CE68" s="48" t="s">
        <v>554</v>
      </c>
      <c r="CF68" s="603"/>
      <c r="CG68" s="603"/>
      <c r="CH68" s="598" t="s">
        <v>807</v>
      </c>
      <c r="CI68" s="616"/>
      <c r="CJ68" s="616"/>
      <c r="CK68" s="48" t="s">
        <v>554</v>
      </c>
      <c r="CL68" s="616"/>
      <c r="CM68" s="616"/>
      <c r="CN68" s="48" t="s">
        <v>554</v>
      </c>
      <c r="CO68" s="48" t="s">
        <v>554</v>
      </c>
      <c r="CP68" s="680" t="s">
        <v>554</v>
      </c>
      <c r="CQ68" s="679" t="s">
        <v>554</v>
      </c>
      <c r="CR68" s="680" t="s">
        <v>554</v>
      </c>
      <c r="CS68" s="680" t="s">
        <v>554</v>
      </c>
      <c r="CT68" s="603"/>
      <c r="CU68" s="686" t="s">
        <v>554</v>
      </c>
      <c r="CV68" s="682" t="s">
        <v>560</v>
      </c>
      <c r="CW68" s="48" t="s">
        <v>554</v>
      </c>
      <c r="CX68" s="680" t="s">
        <v>554</v>
      </c>
      <c r="CY68" s="680" t="s">
        <v>554</v>
      </c>
      <c r="CZ68" s="48" t="s">
        <v>554</v>
      </c>
      <c r="DA68" s="682" t="s">
        <v>560</v>
      </c>
      <c r="DB68" s="682" t="s">
        <v>560</v>
      </c>
      <c r="DC68" s="48" t="s">
        <v>554</v>
      </c>
    </row>
    <row r="69" spans="1:107" ht="14" x14ac:dyDescent="0.15">
      <c r="A69" s="678">
        <v>43416</v>
      </c>
      <c r="B69" s="48" t="s">
        <v>554</v>
      </c>
      <c r="C69" s="48" t="s">
        <v>554</v>
      </c>
      <c r="D69" s="679" t="s">
        <v>554</v>
      </c>
      <c r="E69" s="615" t="s">
        <v>554</v>
      </c>
      <c r="F69" s="615" t="s">
        <v>554</v>
      </c>
      <c r="G69" s="615" t="s">
        <v>554</v>
      </c>
      <c r="H69" s="48" t="s">
        <v>554</v>
      </c>
      <c r="I69" s="48" t="s">
        <v>554</v>
      </c>
      <c r="J69" s="48" t="s">
        <v>554</v>
      </c>
      <c r="K69" s="48" t="s">
        <v>554</v>
      </c>
      <c r="L69" s="48" t="s">
        <v>554</v>
      </c>
      <c r="M69" s="48" t="s">
        <v>554</v>
      </c>
      <c r="N69" s="48" t="s">
        <v>554</v>
      </c>
      <c r="O69" s="48" t="s">
        <v>554</v>
      </c>
      <c r="P69" s="48" t="s">
        <v>554</v>
      </c>
      <c r="Q69" s="48" t="s">
        <v>554</v>
      </c>
      <c r="R69" s="48" t="s">
        <v>554</v>
      </c>
      <c r="S69" s="48" t="s">
        <v>554</v>
      </c>
      <c r="T69" s="48" t="s">
        <v>554</v>
      </c>
      <c r="U69" s="48" t="s">
        <v>554</v>
      </c>
      <c r="V69" s="603"/>
      <c r="W69" s="680" t="s">
        <v>554</v>
      </c>
      <c r="X69" s="48" t="s">
        <v>554</v>
      </c>
      <c r="Y69" s="48" t="s">
        <v>554</v>
      </c>
      <c r="Z69" s="615" t="s">
        <v>554</v>
      </c>
      <c r="AA69" s="615" t="s">
        <v>554</v>
      </c>
      <c r="AB69" s="615" t="s">
        <v>554</v>
      </c>
      <c r="AC69" s="680" t="s">
        <v>554</v>
      </c>
      <c r="AD69" s="680" t="s">
        <v>554</v>
      </c>
      <c r="AE69" s="679" t="s">
        <v>554</v>
      </c>
      <c r="AF69" s="684" t="s">
        <v>554</v>
      </c>
      <c r="AG69" s="684" t="s">
        <v>554</v>
      </c>
      <c r="AH69" s="615" t="s">
        <v>554</v>
      </c>
      <c r="AI69" s="684" t="s">
        <v>554</v>
      </c>
      <c r="AJ69" s="684" t="s">
        <v>554</v>
      </c>
      <c r="AK69" s="692" t="s">
        <v>560</v>
      </c>
      <c r="AL69" s="48" t="s">
        <v>554</v>
      </c>
      <c r="AM69" s="48" t="s">
        <v>554</v>
      </c>
      <c r="AN69" s="48" t="s">
        <v>554</v>
      </c>
      <c r="AO69" s="603"/>
      <c r="AP69" s="603"/>
      <c r="AQ69" s="679" t="s">
        <v>554</v>
      </c>
      <c r="AR69" s="603"/>
      <c r="AS69" s="603"/>
      <c r="AT69" s="679" t="s">
        <v>554</v>
      </c>
      <c r="AU69" s="680" t="s">
        <v>554</v>
      </c>
      <c r="AV69" s="680" t="s">
        <v>554</v>
      </c>
      <c r="AW69" s="48" t="s">
        <v>554</v>
      </c>
      <c r="AX69" s="603"/>
      <c r="AY69" s="603"/>
      <c r="AZ69" s="679" t="s">
        <v>554</v>
      </c>
      <c r="BA69" s="603"/>
      <c r="BB69" s="603"/>
      <c r="BC69" s="679" t="s">
        <v>554</v>
      </c>
      <c r="BD69" s="603"/>
      <c r="BE69" s="603"/>
      <c r="BF69" s="679" t="s">
        <v>554</v>
      </c>
      <c r="BG69" s="678">
        <v>43416</v>
      </c>
      <c r="BH69" s="680" t="s">
        <v>554</v>
      </c>
      <c r="BI69" s="680" t="s">
        <v>554</v>
      </c>
      <c r="BJ69" s="48" t="s">
        <v>554</v>
      </c>
      <c r="BK69" s="682" t="s">
        <v>807</v>
      </c>
      <c r="BL69" s="682" t="s">
        <v>807</v>
      </c>
      <c r="BM69" s="48" t="s">
        <v>554</v>
      </c>
      <c r="BN69" s="598" t="s">
        <v>807</v>
      </c>
      <c r="BO69" s="598" t="s">
        <v>807</v>
      </c>
      <c r="BP69" s="603"/>
      <c r="BQ69" s="48" t="s">
        <v>554</v>
      </c>
      <c r="BR69" s="48" t="s">
        <v>554</v>
      </c>
      <c r="BS69" s="603"/>
      <c r="BT69" s="615"/>
      <c r="BU69" s="615"/>
      <c r="BV69" s="603"/>
      <c r="BW69" s="598" t="s">
        <v>560</v>
      </c>
      <c r="BX69" s="615" t="s">
        <v>554</v>
      </c>
      <c r="BY69" s="615" t="s">
        <v>554</v>
      </c>
      <c r="BZ69" s="598" t="s">
        <v>560</v>
      </c>
      <c r="CA69" s="615" t="s">
        <v>554</v>
      </c>
      <c r="CB69" s="598" t="s">
        <v>560</v>
      </c>
      <c r="CC69" s="48" t="s">
        <v>554</v>
      </c>
      <c r="CD69" s="48" t="s">
        <v>554</v>
      </c>
      <c r="CE69" s="48" t="s">
        <v>554</v>
      </c>
      <c r="CF69" s="603"/>
      <c r="CG69" s="603"/>
      <c r="CH69" s="598" t="s">
        <v>807</v>
      </c>
      <c r="CI69" s="616"/>
      <c r="CJ69" s="616"/>
      <c r="CK69" s="48" t="s">
        <v>554</v>
      </c>
      <c r="CL69" s="616"/>
      <c r="CM69" s="616"/>
      <c r="CN69" s="48" t="s">
        <v>554</v>
      </c>
      <c r="CO69" s="48" t="s">
        <v>554</v>
      </c>
      <c r="CP69" s="680" t="s">
        <v>554</v>
      </c>
      <c r="CQ69" s="679" t="s">
        <v>554</v>
      </c>
      <c r="CR69" s="680" t="s">
        <v>554</v>
      </c>
      <c r="CS69" s="680" t="s">
        <v>554</v>
      </c>
      <c r="CT69" s="603"/>
      <c r="CU69" s="689" t="s">
        <v>554</v>
      </c>
      <c r="CV69" s="684" t="s">
        <v>554</v>
      </c>
      <c r="CW69" s="48" t="s">
        <v>554</v>
      </c>
      <c r="CX69" s="680" t="s">
        <v>554</v>
      </c>
      <c r="CY69" s="680" t="s">
        <v>554</v>
      </c>
      <c r="CZ69" s="48" t="s">
        <v>554</v>
      </c>
      <c r="DA69" s="682" t="s">
        <v>560</v>
      </c>
      <c r="DB69" s="682" t="s">
        <v>560</v>
      </c>
      <c r="DC69" s="48" t="s">
        <v>554</v>
      </c>
    </row>
    <row r="70" spans="1:107" ht="14" x14ac:dyDescent="0.15">
      <c r="A70" s="678">
        <v>43417</v>
      </c>
      <c r="B70" s="48" t="s">
        <v>554</v>
      </c>
      <c r="C70" s="48" t="s">
        <v>554</v>
      </c>
      <c r="D70" s="679" t="s">
        <v>554</v>
      </c>
      <c r="E70" s="615" t="s">
        <v>554</v>
      </c>
      <c r="F70" s="615" t="s">
        <v>554</v>
      </c>
      <c r="G70" s="615" t="s">
        <v>554</v>
      </c>
      <c r="H70" s="48" t="s">
        <v>554</v>
      </c>
      <c r="I70" s="48" t="s">
        <v>554</v>
      </c>
      <c r="J70" s="48" t="s">
        <v>554</v>
      </c>
      <c r="K70" s="48" t="s">
        <v>554</v>
      </c>
      <c r="L70" s="48" t="s">
        <v>554</v>
      </c>
      <c r="M70" s="48" t="s">
        <v>554</v>
      </c>
      <c r="N70" s="48" t="s">
        <v>554</v>
      </c>
      <c r="O70" s="48" t="s">
        <v>554</v>
      </c>
      <c r="P70" s="48" t="s">
        <v>554</v>
      </c>
      <c r="Q70" s="48" t="s">
        <v>554</v>
      </c>
      <c r="R70" s="48" t="s">
        <v>554</v>
      </c>
      <c r="S70" s="48" t="s">
        <v>554</v>
      </c>
      <c r="T70" s="48" t="s">
        <v>554</v>
      </c>
      <c r="U70" s="48" t="s">
        <v>554</v>
      </c>
      <c r="V70" s="603"/>
      <c r="W70" s="680" t="s">
        <v>554</v>
      </c>
      <c r="X70" s="48" t="s">
        <v>554</v>
      </c>
      <c r="Y70" s="48" t="s">
        <v>554</v>
      </c>
      <c r="Z70" s="615" t="s">
        <v>554</v>
      </c>
      <c r="AA70" s="615" t="s">
        <v>554</v>
      </c>
      <c r="AB70" s="615" t="s">
        <v>554</v>
      </c>
      <c r="AC70" s="680" t="s">
        <v>554</v>
      </c>
      <c r="AD70" s="680" t="s">
        <v>554</v>
      </c>
      <c r="AE70" s="681" t="s">
        <v>554</v>
      </c>
      <c r="AF70" s="684" t="s">
        <v>554</v>
      </c>
      <c r="AG70" s="684" t="s">
        <v>554</v>
      </c>
      <c r="AH70" s="615" t="s">
        <v>554</v>
      </c>
      <c r="AI70" s="684" t="s">
        <v>554</v>
      </c>
      <c r="AJ70" s="684" t="s">
        <v>554</v>
      </c>
      <c r="AK70" s="692" t="s">
        <v>560</v>
      </c>
      <c r="AL70" s="48" t="s">
        <v>554</v>
      </c>
      <c r="AM70" s="48" t="s">
        <v>554</v>
      </c>
      <c r="AN70" s="48" t="s">
        <v>554</v>
      </c>
      <c r="AO70" s="603"/>
      <c r="AP70" s="603"/>
      <c r="AQ70" s="693" t="s">
        <v>554</v>
      </c>
      <c r="AR70" s="603"/>
      <c r="AS70" s="603"/>
      <c r="AT70" s="679" t="s">
        <v>554</v>
      </c>
      <c r="AU70" s="680" t="s">
        <v>554</v>
      </c>
      <c r="AV70" s="680" t="s">
        <v>554</v>
      </c>
      <c r="AW70" s="48" t="s">
        <v>554</v>
      </c>
      <c r="AX70" s="603"/>
      <c r="AY70" s="603"/>
      <c r="AZ70" s="679" t="s">
        <v>554</v>
      </c>
      <c r="BA70" s="603"/>
      <c r="BB70" s="603"/>
      <c r="BC70" s="679" t="s">
        <v>554</v>
      </c>
      <c r="BD70" s="603"/>
      <c r="BE70" s="603"/>
      <c r="BF70" s="679" t="s">
        <v>554</v>
      </c>
      <c r="BG70" s="678">
        <v>43417</v>
      </c>
      <c r="BH70" s="680" t="s">
        <v>554</v>
      </c>
      <c r="BI70" s="680" t="s">
        <v>554</v>
      </c>
      <c r="BJ70" s="48" t="s">
        <v>554</v>
      </c>
      <c r="BK70" s="682" t="s">
        <v>807</v>
      </c>
      <c r="BL70" s="682" t="s">
        <v>807</v>
      </c>
      <c r="BM70" s="48" t="s">
        <v>554</v>
      </c>
      <c r="BN70" s="598" t="s">
        <v>807</v>
      </c>
      <c r="BO70" s="598" t="s">
        <v>807</v>
      </c>
      <c r="BP70" s="603"/>
      <c r="BQ70" s="48" t="s">
        <v>554</v>
      </c>
      <c r="BR70" s="48" t="s">
        <v>554</v>
      </c>
      <c r="BS70" s="603"/>
      <c r="BT70" s="615"/>
      <c r="BU70" s="615"/>
      <c r="BV70" s="603"/>
      <c r="BW70" s="598" t="s">
        <v>560</v>
      </c>
      <c r="BX70" s="615" t="s">
        <v>554</v>
      </c>
      <c r="BY70" s="615" t="s">
        <v>554</v>
      </c>
      <c r="BZ70" s="598" t="s">
        <v>560</v>
      </c>
      <c r="CA70" s="615" t="s">
        <v>554</v>
      </c>
      <c r="CB70" s="598" t="s">
        <v>560</v>
      </c>
      <c r="CC70" s="48" t="s">
        <v>554</v>
      </c>
      <c r="CD70" s="48" t="s">
        <v>554</v>
      </c>
      <c r="CE70" s="48" t="s">
        <v>554</v>
      </c>
      <c r="CF70" s="603"/>
      <c r="CG70" s="603"/>
      <c r="CH70" s="598" t="s">
        <v>807</v>
      </c>
      <c r="CI70" s="616"/>
      <c r="CJ70" s="616"/>
      <c r="CK70" s="48" t="s">
        <v>554</v>
      </c>
      <c r="CL70" s="616"/>
      <c r="CM70" s="616"/>
      <c r="CN70" s="48" t="s">
        <v>554</v>
      </c>
      <c r="CO70" s="48" t="s">
        <v>554</v>
      </c>
      <c r="CP70" s="680" t="s">
        <v>554</v>
      </c>
      <c r="CQ70" s="679" t="s">
        <v>554</v>
      </c>
      <c r="CR70" s="680" t="s">
        <v>554</v>
      </c>
      <c r="CS70" s="680" t="s">
        <v>554</v>
      </c>
      <c r="CT70" s="603"/>
      <c r="CU70" s="689" t="s">
        <v>554</v>
      </c>
      <c r="CV70" s="684" t="s">
        <v>554</v>
      </c>
      <c r="CW70" s="48" t="s">
        <v>554</v>
      </c>
      <c r="CX70" s="680" t="s">
        <v>554</v>
      </c>
      <c r="CY70" s="680" t="s">
        <v>554</v>
      </c>
      <c r="CZ70" s="48" t="s">
        <v>554</v>
      </c>
      <c r="DA70" s="684" t="s">
        <v>554</v>
      </c>
      <c r="DB70" s="684" t="s">
        <v>554</v>
      </c>
      <c r="DC70" s="48" t="s">
        <v>554</v>
      </c>
    </row>
    <row r="71" spans="1:107" ht="14" x14ac:dyDescent="0.15">
      <c r="A71" s="678">
        <v>43418</v>
      </c>
      <c r="B71" s="48" t="s">
        <v>554</v>
      </c>
      <c r="C71" s="48" t="s">
        <v>554</v>
      </c>
      <c r="D71" s="679" t="s">
        <v>554</v>
      </c>
      <c r="E71" s="615" t="s">
        <v>554</v>
      </c>
      <c r="F71" s="615" t="s">
        <v>554</v>
      </c>
      <c r="G71" s="615" t="s">
        <v>554</v>
      </c>
      <c r="H71" s="48" t="s">
        <v>554</v>
      </c>
      <c r="I71" s="48" t="s">
        <v>554</v>
      </c>
      <c r="J71" s="48" t="s">
        <v>554</v>
      </c>
      <c r="K71" s="48" t="s">
        <v>554</v>
      </c>
      <c r="L71" s="48" t="s">
        <v>554</v>
      </c>
      <c r="M71" s="48" t="s">
        <v>554</v>
      </c>
      <c r="N71" s="48" t="s">
        <v>554</v>
      </c>
      <c r="O71" s="48" t="s">
        <v>554</v>
      </c>
      <c r="P71" s="48" t="s">
        <v>554</v>
      </c>
      <c r="Q71" s="48" t="s">
        <v>554</v>
      </c>
      <c r="R71" s="48" t="s">
        <v>554</v>
      </c>
      <c r="S71" s="48" t="s">
        <v>554</v>
      </c>
      <c r="T71" s="48" t="s">
        <v>554</v>
      </c>
      <c r="U71" s="48" t="s">
        <v>554</v>
      </c>
      <c r="V71" s="603"/>
      <c r="W71" s="680" t="s">
        <v>554</v>
      </c>
      <c r="X71" s="48" t="s">
        <v>554</v>
      </c>
      <c r="Y71" s="48" t="s">
        <v>554</v>
      </c>
      <c r="Z71" s="615" t="s">
        <v>554</v>
      </c>
      <c r="AA71" s="615" t="s">
        <v>554</v>
      </c>
      <c r="AB71" s="615" t="s">
        <v>554</v>
      </c>
      <c r="AC71" s="680" t="s">
        <v>554</v>
      </c>
      <c r="AD71" s="680" t="s">
        <v>554</v>
      </c>
      <c r="AE71" s="679" t="s">
        <v>554</v>
      </c>
      <c r="AF71" s="684" t="s">
        <v>554</v>
      </c>
      <c r="AG71" s="684" t="s">
        <v>554</v>
      </c>
      <c r="AH71" s="615" t="s">
        <v>554</v>
      </c>
      <c r="AI71" s="684" t="s">
        <v>554</v>
      </c>
      <c r="AJ71" s="684" t="s">
        <v>554</v>
      </c>
      <c r="AK71" s="692" t="s">
        <v>560</v>
      </c>
      <c r="AL71" s="48" t="s">
        <v>554</v>
      </c>
      <c r="AM71" s="48" t="s">
        <v>554</v>
      </c>
      <c r="AN71" s="48" t="s">
        <v>554</v>
      </c>
      <c r="AO71" s="603"/>
      <c r="AP71" s="603"/>
      <c r="AQ71" s="679" t="s">
        <v>554</v>
      </c>
      <c r="AR71" s="603"/>
      <c r="AS71" s="603"/>
      <c r="AT71" s="679" t="s">
        <v>554</v>
      </c>
      <c r="AU71" s="680" t="s">
        <v>554</v>
      </c>
      <c r="AV71" s="680" t="s">
        <v>554</v>
      </c>
      <c r="AW71" s="48" t="s">
        <v>554</v>
      </c>
      <c r="AX71" s="603"/>
      <c r="AY71" s="603"/>
      <c r="AZ71" s="679" t="s">
        <v>554</v>
      </c>
      <c r="BA71" s="603"/>
      <c r="BB71" s="603"/>
      <c r="BC71" s="679" t="s">
        <v>554</v>
      </c>
      <c r="BD71" s="603"/>
      <c r="BE71" s="603"/>
      <c r="BF71" s="679" t="s">
        <v>554</v>
      </c>
      <c r="BG71" s="678">
        <v>43418</v>
      </c>
      <c r="BH71" s="680" t="s">
        <v>554</v>
      </c>
      <c r="BI71" s="680" t="s">
        <v>554</v>
      </c>
      <c r="BJ71" s="48" t="s">
        <v>554</v>
      </c>
      <c r="BK71" s="682" t="s">
        <v>807</v>
      </c>
      <c r="BL71" s="682" t="s">
        <v>807</v>
      </c>
      <c r="BM71" s="48" t="s">
        <v>554</v>
      </c>
      <c r="BN71" s="598" t="s">
        <v>807</v>
      </c>
      <c r="BO71" s="598" t="s">
        <v>807</v>
      </c>
      <c r="BP71" s="603"/>
      <c r="BQ71" s="48" t="s">
        <v>554</v>
      </c>
      <c r="BR71" s="48" t="s">
        <v>554</v>
      </c>
      <c r="BS71" s="603"/>
      <c r="BT71" s="615"/>
      <c r="BU71" s="615"/>
      <c r="BV71" s="603"/>
      <c r="BW71" s="615" t="s">
        <v>554</v>
      </c>
      <c r="BX71" s="615" t="s">
        <v>554</v>
      </c>
      <c r="BY71" s="615" t="s">
        <v>554</v>
      </c>
      <c r="BZ71" s="615" t="s">
        <v>554</v>
      </c>
      <c r="CA71" s="615" t="s">
        <v>554</v>
      </c>
      <c r="CB71" s="598" t="s">
        <v>560</v>
      </c>
      <c r="CC71" s="48" t="s">
        <v>554</v>
      </c>
      <c r="CD71" s="48" t="s">
        <v>554</v>
      </c>
      <c r="CE71" s="48" t="s">
        <v>554</v>
      </c>
      <c r="CF71" s="603"/>
      <c r="CG71" s="603"/>
      <c r="CH71" s="598" t="s">
        <v>807</v>
      </c>
      <c r="CI71" s="616"/>
      <c r="CJ71" s="616"/>
      <c r="CK71" s="48" t="s">
        <v>554</v>
      </c>
      <c r="CL71" s="616"/>
      <c r="CM71" s="616"/>
      <c r="CN71" s="48" t="s">
        <v>554</v>
      </c>
      <c r="CO71" s="48" t="s">
        <v>554</v>
      </c>
      <c r="CP71" s="680" t="s">
        <v>554</v>
      </c>
      <c r="CQ71" s="679" t="s">
        <v>554</v>
      </c>
      <c r="CR71" s="680" t="s">
        <v>554</v>
      </c>
      <c r="CS71" s="680" t="s">
        <v>554</v>
      </c>
      <c r="CT71" s="603"/>
      <c r="CU71" s="689" t="s">
        <v>554</v>
      </c>
      <c r="CV71" s="684" t="s">
        <v>554</v>
      </c>
      <c r="CW71" s="48" t="s">
        <v>554</v>
      </c>
      <c r="CX71" s="680" t="s">
        <v>554</v>
      </c>
      <c r="CY71" s="680" t="s">
        <v>554</v>
      </c>
      <c r="CZ71" s="48" t="s">
        <v>554</v>
      </c>
      <c r="DA71" s="684" t="s">
        <v>554</v>
      </c>
      <c r="DB71" s="682" t="s">
        <v>560</v>
      </c>
      <c r="DC71" s="48" t="s">
        <v>554</v>
      </c>
    </row>
    <row r="72" spans="1:107" ht="14" x14ac:dyDescent="0.15">
      <c r="A72" s="678">
        <v>43419</v>
      </c>
      <c r="B72" s="48" t="s">
        <v>554</v>
      </c>
      <c r="C72" s="48" t="s">
        <v>554</v>
      </c>
      <c r="D72" s="679" t="s">
        <v>554</v>
      </c>
      <c r="E72" s="615" t="s">
        <v>554</v>
      </c>
      <c r="F72" s="615" t="s">
        <v>554</v>
      </c>
      <c r="G72" s="615" t="s">
        <v>554</v>
      </c>
      <c r="H72" s="48" t="s">
        <v>554</v>
      </c>
      <c r="I72" s="48" t="s">
        <v>554</v>
      </c>
      <c r="J72" s="48" t="s">
        <v>554</v>
      </c>
      <c r="K72" s="48" t="s">
        <v>554</v>
      </c>
      <c r="L72" s="48" t="s">
        <v>554</v>
      </c>
      <c r="M72" s="48" t="s">
        <v>554</v>
      </c>
      <c r="N72" s="48" t="s">
        <v>554</v>
      </c>
      <c r="O72" s="48" t="s">
        <v>554</v>
      </c>
      <c r="P72" s="48" t="s">
        <v>554</v>
      </c>
      <c r="Q72" s="48" t="s">
        <v>554</v>
      </c>
      <c r="R72" s="48" t="s">
        <v>554</v>
      </c>
      <c r="S72" s="48" t="s">
        <v>554</v>
      </c>
      <c r="T72" s="48" t="s">
        <v>554</v>
      </c>
      <c r="U72" s="48" t="s">
        <v>554</v>
      </c>
      <c r="V72" s="603"/>
      <c r="W72" s="680" t="s">
        <v>554</v>
      </c>
      <c r="X72" s="48" t="s">
        <v>554</v>
      </c>
      <c r="Y72" s="48" t="s">
        <v>554</v>
      </c>
      <c r="Z72" s="615" t="s">
        <v>554</v>
      </c>
      <c r="AA72" s="615" t="s">
        <v>554</v>
      </c>
      <c r="AB72" s="615" t="s">
        <v>554</v>
      </c>
      <c r="AC72" s="680" t="s">
        <v>554</v>
      </c>
      <c r="AD72" s="680" t="s">
        <v>554</v>
      </c>
      <c r="AE72" s="692" t="s">
        <v>560</v>
      </c>
      <c r="AF72" s="680" t="s">
        <v>554</v>
      </c>
      <c r="AG72" s="680" t="s">
        <v>554</v>
      </c>
      <c r="AH72" s="48" t="s">
        <v>554</v>
      </c>
      <c r="AI72" s="680" t="s">
        <v>554</v>
      </c>
      <c r="AJ72" s="680" t="s">
        <v>554</v>
      </c>
      <c r="AK72" s="692" t="s">
        <v>560</v>
      </c>
      <c r="AL72" s="48" t="s">
        <v>554</v>
      </c>
      <c r="AM72" s="48" t="s">
        <v>554</v>
      </c>
      <c r="AN72" s="48" t="s">
        <v>554</v>
      </c>
      <c r="AO72" s="603"/>
      <c r="AP72" s="603"/>
      <c r="AQ72" s="679" t="s">
        <v>554</v>
      </c>
      <c r="AR72" s="603"/>
      <c r="AS72" s="603"/>
      <c r="AT72" s="679" t="s">
        <v>554</v>
      </c>
      <c r="AU72" s="680" t="s">
        <v>554</v>
      </c>
      <c r="AV72" s="680" t="s">
        <v>554</v>
      </c>
      <c r="AW72" s="48" t="s">
        <v>554</v>
      </c>
      <c r="AX72" s="603"/>
      <c r="AY72" s="603"/>
      <c r="AZ72" s="679" t="s">
        <v>554</v>
      </c>
      <c r="BA72" s="603"/>
      <c r="BB72" s="603"/>
      <c r="BC72" s="679" t="s">
        <v>554</v>
      </c>
      <c r="BD72" s="603"/>
      <c r="BE72" s="603"/>
      <c r="BF72" s="679" t="s">
        <v>554</v>
      </c>
      <c r="BG72" s="678">
        <v>43419</v>
      </c>
      <c r="BH72" s="680" t="s">
        <v>554</v>
      </c>
      <c r="BI72" s="680" t="s">
        <v>554</v>
      </c>
      <c r="BJ72" s="48" t="s">
        <v>554</v>
      </c>
      <c r="BK72" s="682" t="s">
        <v>807</v>
      </c>
      <c r="BL72" s="682" t="s">
        <v>807</v>
      </c>
      <c r="BM72" s="48" t="s">
        <v>554</v>
      </c>
      <c r="BN72" s="598" t="s">
        <v>807</v>
      </c>
      <c r="BO72" s="598" t="s">
        <v>807</v>
      </c>
      <c r="BP72" s="603"/>
      <c r="BQ72" s="48" t="s">
        <v>554</v>
      </c>
      <c r="BR72" s="48" t="s">
        <v>554</v>
      </c>
      <c r="BS72" s="603"/>
      <c r="BT72" s="615"/>
      <c r="BU72" s="615"/>
      <c r="BV72" s="603"/>
      <c r="BW72" s="615" t="s">
        <v>554</v>
      </c>
      <c r="BX72" s="615" t="s">
        <v>554</v>
      </c>
      <c r="BY72" s="615" t="s">
        <v>554</v>
      </c>
      <c r="BZ72" s="615" t="s">
        <v>554</v>
      </c>
      <c r="CA72" s="615" t="s">
        <v>554</v>
      </c>
      <c r="CB72" s="598" t="s">
        <v>560</v>
      </c>
      <c r="CC72" s="48" t="s">
        <v>554</v>
      </c>
      <c r="CD72" s="48" t="s">
        <v>554</v>
      </c>
      <c r="CE72" s="48" t="s">
        <v>554</v>
      </c>
      <c r="CF72" s="603"/>
      <c r="CG72" s="603"/>
      <c r="CH72" s="598" t="s">
        <v>807</v>
      </c>
      <c r="CI72" s="616"/>
      <c r="CJ72" s="616"/>
      <c r="CK72" s="48" t="s">
        <v>554</v>
      </c>
      <c r="CL72" s="616"/>
      <c r="CM72" s="616"/>
      <c r="CN72" s="48" t="s">
        <v>554</v>
      </c>
      <c r="CO72" s="48" t="s">
        <v>554</v>
      </c>
      <c r="CP72" s="680" t="s">
        <v>554</v>
      </c>
      <c r="CQ72" s="679" t="s">
        <v>554</v>
      </c>
      <c r="CR72" s="680" t="s">
        <v>554</v>
      </c>
      <c r="CS72" s="680" t="s">
        <v>554</v>
      </c>
      <c r="CT72" s="603"/>
      <c r="CU72" s="689" t="s">
        <v>554</v>
      </c>
      <c r="CV72" s="684" t="s">
        <v>554</v>
      </c>
      <c r="CW72" s="48" t="s">
        <v>554</v>
      </c>
      <c r="CX72" s="680" t="s">
        <v>554</v>
      </c>
      <c r="CY72" s="680" t="s">
        <v>554</v>
      </c>
      <c r="CZ72" s="48" t="s">
        <v>554</v>
      </c>
      <c r="DA72" s="682" t="s">
        <v>560</v>
      </c>
      <c r="DB72" s="682" t="s">
        <v>560</v>
      </c>
      <c r="DC72" s="48" t="s">
        <v>554</v>
      </c>
    </row>
    <row r="73" spans="1:107" ht="14" x14ac:dyDescent="0.15">
      <c r="A73" s="678">
        <v>43420</v>
      </c>
      <c r="B73" s="48" t="s">
        <v>554</v>
      </c>
      <c r="C73" s="48" t="s">
        <v>554</v>
      </c>
      <c r="D73" s="679" t="s">
        <v>554</v>
      </c>
      <c r="E73" s="615" t="s">
        <v>554</v>
      </c>
      <c r="F73" s="615" t="s">
        <v>554</v>
      </c>
      <c r="G73" s="615" t="s">
        <v>554</v>
      </c>
      <c r="H73" s="48" t="s">
        <v>554</v>
      </c>
      <c r="I73" s="48" t="s">
        <v>554</v>
      </c>
      <c r="J73" s="48" t="s">
        <v>554</v>
      </c>
      <c r="K73" s="48" t="s">
        <v>554</v>
      </c>
      <c r="L73" s="48" t="s">
        <v>554</v>
      </c>
      <c r="M73" s="48" t="s">
        <v>554</v>
      </c>
      <c r="N73" s="48" t="s">
        <v>554</v>
      </c>
      <c r="O73" s="48" t="s">
        <v>554</v>
      </c>
      <c r="P73" s="48" t="s">
        <v>554</v>
      </c>
      <c r="Q73" s="48" t="s">
        <v>554</v>
      </c>
      <c r="R73" s="48" t="s">
        <v>554</v>
      </c>
      <c r="S73" s="48" t="s">
        <v>554</v>
      </c>
      <c r="T73" s="48" t="s">
        <v>554</v>
      </c>
      <c r="U73" s="48" t="s">
        <v>554</v>
      </c>
      <c r="V73" s="603"/>
      <c r="W73" s="680" t="s">
        <v>554</v>
      </c>
      <c r="X73" s="48" t="s">
        <v>554</v>
      </c>
      <c r="Y73" s="48" t="s">
        <v>554</v>
      </c>
      <c r="Z73" s="615" t="s">
        <v>554</v>
      </c>
      <c r="AA73" s="615" t="s">
        <v>554</v>
      </c>
      <c r="AB73" s="615" t="s">
        <v>554</v>
      </c>
      <c r="AC73" s="680" t="s">
        <v>554</v>
      </c>
      <c r="AD73" s="680" t="s">
        <v>554</v>
      </c>
      <c r="AE73" s="679" t="s">
        <v>554</v>
      </c>
      <c r="AF73" s="680" t="s">
        <v>554</v>
      </c>
      <c r="AG73" s="680" t="s">
        <v>554</v>
      </c>
      <c r="AH73" s="48" t="s">
        <v>554</v>
      </c>
      <c r="AI73" s="680" t="s">
        <v>554</v>
      </c>
      <c r="AJ73" s="680" t="s">
        <v>554</v>
      </c>
      <c r="AK73" s="679" t="s">
        <v>554</v>
      </c>
      <c r="AL73" s="48" t="s">
        <v>554</v>
      </c>
      <c r="AM73" s="48" t="s">
        <v>554</v>
      </c>
      <c r="AN73" s="48" t="s">
        <v>554</v>
      </c>
      <c r="AO73" s="603"/>
      <c r="AP73" s="603"/>
      <c r="AQ73" s="679" t="s">
        <v>554</v>
      </c>
      <c r="AR73" s="603"/>
      <c r="AS73" s="603"/>
      <c r="AT73" s="679" t="s">
        <v>554</v>
      </c>
      <c r="AU73" s="680" t="s">
        <v>554</v>
      </c>
      <c r="AV73" s="680" t="s">
        <v>554</v>
      </c>
      <c r="AW73" s="48" t="s">
        <v>554</v>
      </c>
      <c r="AX73" s="603"/>
      <c r="AY73" s="603"/>
      <c r="AZ73" s="679" t="s">
        <v>554</v>
      </c>
      <c r="BA73" s="603"/>
      <c r="BB73" s="603"/>
      <c r="BC73" s="679" t="s">
        <v>554</v>
      </c>
      <c r="BD73" s="603"/>
      <c r="BE73" s="603"/>
      <c r="BF73" s="679" t="s">
        <v>554</v>
      </c>
      <c r="BG73" s="678">
        <v>43420</v>
      </c>
      <c r="BH73" s="680" t="s">
        <v>554</v>
      </c>
      <c r="BI73" s="680" t="s">
        <v>554</v>
      </c>
      <c r="BJ73" s="48" t="s">
        <v>554</v>
      </c>
      <c r="BK73" s="682" t="s">
        <v>807</v>
      </c>
      <c r="BL73" s="682" t="s">
        <v>807</v>
      </c>
      <c r="BM73" s="48" t="s">
        <v>554</v>
      </c>
      <c r="BN73" s="598" t="s">
        <v>807</v>
      </c>
      <c r="BO73" s="598" t="s">
        <v>807</v>
      </c>
      <c r="BP73" s="603"/>
      <c r="BQ73" s="48" t="s">
        <v>554</v>
      </c>
      <c r="BR73" s="48" t="s">
        <v>554</v>
      </c>
      <c r="BS73" s="603"/>
      <c r="BT73" s="615"/>
      <c r="BU73" s="615"/>
      <c r="BV73" s="603"/>
      <c r="BW73" s="615" t="s">
        <v>554</v>
      </c>
      <c r="BX73" s="615" t="s">
        <v>554</v>
      </c>
      <c r="BY73" s="615" t="s">
        <v>554</v>
      </c>
      <c r="BZ73" s="615" t="s">
        <v>554</v>
      </c>
      <c r="CA73" s="615" t="s">
        <v>554</v>
      </c>
      <c r="CB73" s="598" t="s">
        <v>560</v>
      </c>
      <c r="CC73" s="48" t="s">
        <v>554</v>
      </c>
      <c r="CD73" s="48" t="s">
        <v>554</v>
      </c>
      <c r="CE73" s="48" t="s">
        <v>554</v>
      </c>
      <c r="CF73" s="603"/>
      <c r="CG73" s="603"/>
      <c r="CH73" s="598" t="s">
        <v>807</v>
      </c>
      <c r="CI73" s="616"/>
      <c r="CJ73" s="616"/>
      <c r="CK73" s="48" t="s">
        <v>554</v>
      </c>
      <c r="CL73" s="616"/>
      <c r="CM73" s="616"/>
      <c r="CN73" s="48" t="s">
        <v>554</v>
      </c>
      <c r="CO73" s="48" t="s">
        <v>554</v>
      </c>
      <c r="CP73" s="680" t="s">
        <v>554</v>
      </c>
      <c r="CQ73" s="679" t="s">
        <v>554</v>
      </c>
      <c r="CR73" s="680" t="s">
        <v>554</v>
      </c>
      <c r="CS73" s="680" t="s">
        <v>554</v>
      </c>
      <c r="CT73" s="603"/>
      <c r="CU73" s="687" t="s">
        <v>566</v>
      </c>
      <c r="CV73" s="682" t="s">
        <v>560</v>
      </c>
      <c r="CW73" s="48" t="s">
        <v>554</v>
      </c>
      <c r="CX73" s="680" t="s">
        <v>554</v>
      </c>
      <c r="CY73" s="680" t="s">
        <v>554</v>
      </c>
      <c r="CZ73" s="48" t="s">
        <v>554</v>
      </c>
      <c r="DA73" s="682" t="s">
        <v>560</v>
      </c>
      <c r="DB73" s="682" t="s">
        <v>560</v>
      </c>
      <c r="DC73" s="48" t="s">
        <v>554</v>
      </c>
    </row>
    <row r="74" spans="1:107" ht="14" x14ac:dyDescent="0.15">
      <c r="A74" s="678">
        <v>43421</v>
      </c>
      <c r="B74" s="48" t="s">
        <v>554</v>
      </c>
      <c r="C74" s="48" t="s">
        <v>554</v>
      </c>
      <c r="D74" s="679" t="s">
        <v>554</v>
      </c>
      <c r="E74" s="615" t="s">
        <v>554</v>
      </c>
      <c r="F74" s="615" t="s">
        <v>554</v>
      </c>
      <c r="G74" s="615" t="s">
        <v>554</v>
      </c>
      <c r="H74" s="48" t="s">
        <v>554</v>
      </c>
      <c r="I74" s="48" t="s">
        <v>554</v>
      </c>
      <c r="J74" s="48" t="s">
        <v>554</v>
      </c>
      <c r="K74" s="48" t="s">
        <v>554</v>
      </c>
      <c r="L74" s="48" t="s">
        <v>554</v>
      </c>
      <c r="M74" s="48" t="s">
        <v>554</v>
      </c>
      <c r="N74" s="48" t="s">
        <v>554</v>
      </c>
      <c r="O74" s="48" t="s">
        <v>554</v>
      </c>
      <c r="P74" s="48" t="s">
        <v>554</v>
      </c>
      <c r="Q74" s="48" t="s">
        <v>554</v>
      </c>
      <c r="R74" s="48" t="s">
        <v>554</v>
      </c>
      <c r="S74" s="48" t="s">
        <v>554</v>
      </c>
      <c r="T74" s="48" t="s">
        <v>554</v>
      </c>
      <c r="U74" s="48" t="s">
        <v>554</v>
      </c>
      <c r="V74" s="603"/>
      <c r="W74" s="680" t="s">
        <v>554</v>
      </c>
      <c r="X74" s="48" t="s">
        <v>554</v>
      </c>
      <c r="Y74" s="48" t="s">
        <v>554</v>
      </c>
      <c r="Z74" s="615" t="s">
        <v>554</v>
      </c>
      <c r="AA74" s="615" t="s">
        <v>554</v>
      </c>
      <c r="AB74" s="615" t="s">
        <v>554</v>
      </c>
      <c r="AC74" s="680" t="s">
        <v>554</v>
      </c>
      <c r="AD74" s="680" t="s">
        <v>554</v>
      </c>
      <c r="AE74" s="679" t="s">
        <v>554</v>
      </c>
      <c r="AF74" s="680" t="s">
        <v>554</v>
      </c>
      <c r="AG74" s="680" t="s">
        <v>554</v>
      </c>
      <c r="AH74" s="48" t="s">
        <v>554</v>
      </c>
      <c r="AI74" s="680" t="s">
        <v>554</v>
      </c>
      <c r="AJ74" s="680" t="s">
        <v>554</v>
      </c>
      <c r="AK74" s="679" t="s">
        <v>554</v>
      </c>
      <c r="AL74" s="48" t="s">
        <v>554</v>
      </c>
      <c r="AM74" s="48" t="s">
        <v>554</v>
      </c>
      <c r="AN74" s="48" t="s">
        <v>554</v>
      </c>
      <c r="AO74" s="603"/>
      <c r="AP74" s="603"/>
      <c r="AQ74" s="692" t="s">
        <v>560</v>
      </c>
      <c r="AR74" s="603"/>
      <c r="AS74" s="603"/>
      <c r="AT74" s="679" t="s">
        <v>554</v>
      </c>
      <c r="AU74" s="680" t="s">
        <v>554</v>
      </c>
      <c r="AV74" s="680" t="s">
        <v>554</v>
      </c>
      <c r="AW74" s="48" t="s">
        <v>554</v>
      </c>
      <c r="AX74" s="603"/>
      <c r="AY74" s="603"/>
      <c r="AZ74" s="679" t="s">
        <v>554</v>
      </c>
      <c r="BA74" s="603"/>
      <c r="BB74" s="603"/>
      <c r="BC74" s="679" t="s">
        <v>554</v>
      </c>
      <c r="BD74" s="603"/>
      <c r="BE74" s="603"/>
      <c r="BF74" s="679" t="s">
        <v>554</v>
      </c>
      <c r="BG74" s="678">
        <v>43421</v>
      </c>
      <c r="BH74" s="680" t="s">
        <v>554</v>
      </c>
      <c r="BI74" s="680" t="s">
        <v>554</v>
      </c>
      <c r="BJ74" s="48" t="s">
        <v>554</v>
      </c>
      <c r="BK74" s="682" t="s">
        <v>807</v>
      </c>
      <c r="BL74" s="682" t="s">
        <v>807</v>
      </c>
      <c r="BM74" s="48" t="s">
        <v>554</v>
      </c>
      <c r="BN74" s="598" t="s">
        <v>807</v>
      </c>
      <c r="BO74" s="598" t="s">
        <v>807</v>
      </c>
      <c r="BP74" s="603"/>
      <c r="BQ74" s="48" t="s">
        <v>554</v>
      </c>
      <c r="BR74" s="48" t="s">
        <v>554</v>
      </c>
      <c r="BS74" s="603"/>
      <c r="BT74" s="615"/>
      <c r="BU74" s="615"/>
      <c r="BV74" s="603"/>
      <c r="BW74" s="615" t="s">
        <v>554</v>
      </c>
      <c r="BX74" s="615" t="s">
        <v>554</v>
      </c>
      <c r="BY74" s="615" t="s">
        <v>554</v>
      </c>
      <c r="BZ74" s="615" t="s">
        <v>554</v>
      </c>
      <c r="CA74" s="615" t="s">
        <v>554</v>
      </c>
      <c r="CB74" s="598" t="s">
        <v>560</v>
      </c>
      <c r="CC74" s="48" t="s">
        <v>554</v>
      </c>
      <c r="CD74" s="48" t="s">
        <v>554</v>
      </c>
      <c r="CE74" s="48" t="s">
        <v>554</v>
      </c>
      <c r="CF74" s="603"/>
      <c r="CG74" s="603"/>
      <c r="CH74" s="598" t="s">
        <v>807</v>
      </c>
      <c r="CI74" s="616"/>
      <c r="CJ74" s="616"/>
      <c r="CK74" s="48" t="s">
        <v>554</v>
      </c>
      <c r="CL74" s="616"/>
      <c r="CM74" s="616"/>
      <c r="CN74" s="48" t="s">
        <v>554</v>
      </c>
      <c r="CO74" s="48" t="s">
        <v>554</v>
      </c>
      <c r="CP74" s="680" t="s">
        <v>554</v>
      </c>
      <c r="CQ74" s="679" t="s">
        <v>554</v>
      </c>
      <c r="CR74" s="680" t="s">
        <v>554</v>
      </c>
      <c r="CS74" s="680" t="s">
        <v>554</v>
      </c>
      <c r="CT74" s="603"/>
      <c r="CU74" s="687" t="s">
        <v>566</v>
      </c>
      <c r="CV74" s="682" t="s">
        <v>560</v>
      </c>
      <c r="CW74" s="48" t="s">
        <v>554</v>
      </c>
      <c r="CX74" s="680" t="s">
        <v>554</v>
      </c>
      <c r="CY74" s="680" t="s">
        <v>554</v>
      </c>
      <c r="CZ74" s="48" t="s">
        <v>554</v>
      </c>
      <c r="DA74" s="682" t="s">
        <v>560</v>
      </c>
      <c r="DB74" s="682" t="s">
        <v>560</v>
      </c>
      <c r="DC74" s="48" t="s">
        <v>554</v>
      </c>
    </row>
    <row r="75" spans="1:107" ht="16" x14ac:dyDescent="0.2">
      <c r="A75" s="678">
        <v>43422</v>
      </c>
      <c r="B75" s="48" t="s">
        <v>554</v>
      </c>
      <c r="C75" s="48" t="s">
        <v>554</v>
      </c>
      <c r="D75" s="679" t="s">
        <v>554</v>
      </c>
      <c r="E75" s="615" t="s">
        <v>554</v>
      </c>
      <c r="F75" s="615" t="s">
        <v>554</v>
      </c>
      <c r="G75" s="615" t="s">
        <v>554</v>
      </c>
      <c r="H75" s="48" t="s">
        <v>554</v>
      </c>
      <c r="I75" s="48" t="s">
        <v>554</v>
      </c>
      <c r="J75" s="48" t="s">
        <v>554</v>
      </c>
      <c r="K75" s="48" t="s">
        <v>554</v>
      </c>
      <c r="L75" s="48" t="s">
        <v>554</v>
      </c>
      <c r="M75" s="48" t="s">
        <v>554</v>
      </c>
      <c r="N75" s="48" t="s">
        <v>554</v>
      </c>
      <c r="O75" s="48" t="s">
        <v>554</v>
      </c>
      <c r="P75" s="48" t="s">
        <v>554</v>
      </c>
      <c r="Q75" s="48" t="s">
        <v>554</v>
      </c>
      <c r="R75" s="48" t="s">
        <v>554</v>
      </c>
      <c r="S75" s="48" t="s">
        <v>554</v>
      </c>
      <c r="T75" s="48" t="s">
        <v>554</v>
      </c>
      <c r="U75" s="48" t="s">
        <v>554</v>
      </c>
      <c r="V75" s="603"/>
      <c r="W75" s="680" t="s">
        <v>554</v>
      </c>
      <c r="X75" s="48" t="s">
        <v>554</v>
      </c>
      <c r="Y75" s="48" t="s">
        <v>554</v>
      </c>
      <c r="Z75" s="615" t="s">
        <v>554</v>
      </c>
      <c r="AA75" s="615" t="s">
        <v>554</v>
      </c>
      <c r="AB75" s="615" t="s">
        <v>554</v>
      </c>
      <c r="AC75" s="680" t="s">
        <v>554</v>
      </c>
      <c r="AD75" s="680" t="s">
        <v>554</v>
      </c>
      <c r="AE75" s="681" t="s">
        <v>554</v>
      </c>
      <c r="AF75" s="680" t="s">
        <v>554</v>
      </c>
      <c r="AG75" s="680" t="s">
        <v>554</v>
      </c>
      <c r="AH75" s="48" t="s">
        <v>554</v>
      </c>
      <c r="AI75" s="680" t="s">
        <v>554</v>
      </c>
      <c r="AJ75" s="680" t="s">
        <v>554</v>
      </c>
      <c r="AK75" s="679" t="s">
        <v>554</v>
      </c>
      <c r="AL75" s="48" t="s">
        <v>554</v>
      </c>
      <c r="AM75" s="48" t="s">
        <v>554</v>
      </c>
      <c r="AN75" s="48" t="s">
        <v>554</v>
      </c>
      <c r="AO75" s="603"/>
      <c r="AP75" s="603"/>
      <c r="AQ75" s="679" t="s">
        <v>554</v>
      </c>
      <c r="AR75" s="603"/>
      <c r="AS75" s="603"/>
      <c r="AT75" s="679" t="s">
        <v>554</v>
      </c>
      <c r="AU75" s="680" t="s">
        <v>554</v>
      </c>
      <c r="AV75" s="680" t="s">
        <v>554</v>
      </c>
      <c r="AW75" s="48" t="s">
        <v>554</v>
      </c>
      <c r="AX75" s="603"/>
      <c r="AY75" s="603"/>
      <c r="AZ75" s="679" t="s">
        <v>554</v>
      </c>
      <c r="BA75" s="603"/>
      <c r="BB75" s="603"/>
      <c r="BC75" s="679" t="s">
        <v>554</v>
      </c>
      <c r="BD75" s="603"/>
      <c r="BE75" s="603"/>
      <c r="BF75" s="679" t="s">
        <v>554</v>
      </c>
      <c r="BG75" s="678">
        <v>43422</v>
      </c>
      <c r="BH75" s="684" t="s">
        <v>554</v>
      </c>
      <c r="BI75" s="697" t="s">
        <v>554</v>
      </c>
      <c r="BJ75" s="48" t="s">
        <v>554</v>
      </c>
      <c r="BK75" s="682" t="s">
        <v>807</v>
      </c>
      <c r="BL75" s="682" t="s">
        <v>807</v>
      </c>
      <c r="BM75" s="48" t="s">
        <v>554</v>
      </c>
      <c r="BN75" s="598" t="s">
        <v>807</v>
      </c>
      <c r="BO75" s="598" t="s">
        <v>807</v>
      </c>
      <c r="BP75" s="603"/>
      <c r="BQ75" s="48" t="s">
        <v>554</v>
      </c>
      <c r="BR75" s="48" t="s">
        <v>554</v>
      </c>
      <c r="BS75" s="603"/>
      <c r="BT75" s="615"/>
      <c r="BU75" s="615"/>
      <c r="BV75" s="603"/>
      <c r="BW75" s="615" t="s">
        <v>554</v>
      </c>
      <c r="BX75" s="615" t="s">
        <v>554</v>
      </c>
      <c r="BY75" s="615" t="s">
        <v>554</v>
      </c>
      <c r="BZ75" s="615" t="s">
        <v>554</v>
      </c>
      <c r="CA75" s="615" t="s">
        <v>554</v>
      </c>
      <c r="CB75" s="598" t="s">
        <v>560</v>
      </c>
      <c r="CC75" s="48" t="s">
        <v>554</v>
      </c>
      <c r="CD75" s="48" t="s">
        <v>554</v>
      </c>
      <c r="CE75" s="48" t="s">
        <v>554</v>
      </c>
      <c r="CF75" s="603"/>
      <c r="CG75" s="603"/>
      <c r="CH75" s="598" t="s">
        <v>807</v>
      </c>
      <c r="CI75" s="616"/>
      <c r="CJ75" s="616"/>
      <c r="CK75" s="48" t="s">
        <v>554</v>
      </c>
      <c r="CL75" s="616"/>
      <c r="CM75" s="616"/>
      <c r="CN75" s="48" t="s">
        <v>554</v>
      </c>
      <c r="CO75" s="48" t="s">
        <v>554</v>
      </c>
      <c r="CP75" s="680" t="s">
        <v>554</v>
      </c>
      <c r="CQ75" s="679" t="s">
        <v>554</v>
      </c>
      <c r="CR75" s="680" t="s">
        <v>554</v>
      </c>
      <c r="CS75" s="680" t="s">
        <v>554</v>
      </c>
      <c r="CT75" s="603"/>
      <c r="CU75" s="696" t="s">
        <v>554</v>
      </c>
      <c r="CV75" s="682" t="s">
        <v>560</v>
      </c>
      <c r="CW75" s="48" t="s">
        <v>554</v>
      </c>
      <c r="CX75" s="680" t="s">
        <v>554</v>
      </c>
      <c r="CY75" s="680" t="s">
        <v>554</v>
      </c>
      <c r="CZ75" s="48" t="s">
        <v>554</v>
      </c>
      <c r="DA75" s="682" t="s">
        <v>560</v>
      </c>
      <c r="DB75" s="682" t="s">
        <v>560</v>
      </c>
      <c r="DC75" s="48" t="s">
        <v>554</v>
      </c>
    </row>
    <row r="76" spans="1:107" ht="16" x14ac:dyDescent="0.2">
      <c r="A76" s="678">
        <v>43423</v>
      </c>
      <c r="B76" s="48" t="s">
        <v>554</v>
      </c>
      <c r="C76" s="48" t="s">
        <v>554</v>
      </c>
      <c r="D76" s="679" t="s">
        <v>554</v>
      </c>
      <c r="E76" s="615" t="s">
        <v>554</v>
      </c>
      <c r="F76" s="615" t="s">
        <v>554</v>
      </c>
      <c r="G76" s="615" t="s">
        <v>554</v>
      </c>
      <c r="H76" s="48" t="s">
        <v>554</v>
      </c>
      <c r="I76" s="48" t="s">
        <v>554</v>
      </c>
      <c r="J76" s="48" t="s">
        <v>554</v>
      </c>
      <c r="K76" s="48" t="s">
        <v>554</v>
      </c>
      <c r="L76" s="48" t="s">
        <v>554</v>
      </c>
      <c r="M76" s="48" t="s">
        <v>554</v>
      </c>
      <c r="N76" s="48" t="s">
        <v>554</v>
      </c>
      <c r="O76" s="48" t="s">
        <v>554</v>
      </c>
      <c r="P76" s="48" t="s">
        <v>554</v>
      </c>
      <c r="Q76" s="48" t="s">
        <v>554</v>
      </c>
      <c r="R76" s="48" t="s">
        <v>554</v>
      </c>
      <c r="S76" s="48" t="s">
        <v>554</v>
      </c>
      <c r="T76" s="48" t="s">
        <v>554</v>
      </c>
      <c r="U76" s="48" t="s">
        <v>554</v>
      </c>
      <c r="V76" s="603"/>
      <c r="W76" s="680" t="s">
        <v>554</v>
      </c>
      <c r="X76" s="48" t="s">
        <v>554</v>
      </c>
      <c r="Y76" s="48" t="s">
        <v>554</v>
      </c>
      <c r="Z76" s="615" t="s">
        <v>554</v>
      </c>
      <c r="AA76" s="615" t="s">
        <v>554</v>
      </c>
      <c r="AB76" s="615" t="s">
        <v>554</v>
      </c>
      <c r="AC76" s="680" t="s">
        <v>554</v>
      </c>
      <c r="AD76" s="680" t="s">
        <v>554</v>
      </c>
      <c r="AE76" s="681" t="s">
        <v>554</v>
      </c>
      <c r="AF76" s="680" t="s">
        <v>554</v>
      </c>
      <c r="AG76" s="680" t="s">
        <v>554</v>
      </c>
      <c r="AH76" s="48" t="s">
        <v>554</v>
      </c>
      <c r="AI76" s="680" t="s">
        <v>554</v>
      </c>
      <c r="AJ76" s="680" t="s">
        <v>554</v>
      </c>
      <c r="AK76" s="679" t="s">
        <v>554</v>
      </c>
      <c r="AL76" s="48" t="s">
        <v>554</v>
      </c>
      <c r="AM76" s="48" t="s">
        <v>554</v>
      </c>
      <c r="AN76" s="48" t="s">
        <v>554</v>
      </c>
      <c r="AO76" s="603"/>
      <c r="AP76" s="603"/>
      <c r="AQ76" s="679" t="s">
        <v>554</v>
      </c>
      <c r="AR76" s="603"/>
      <c r="AS76" s="603"/>
      <c r="AT76" s="679" t="s">
        <v>554</v>
      </c>
      <c r="AU76" s="680" t="s">
        <v>554</v>
      </c>
      <c r="AV76" s="680" t="s">
        <v>554</v>
      </c>
      <c r="AW76" s="48" t="s">
        <v>554</v>
      </c>
      <c r="AX76" s="603"/>
      <c r="AY76" s="603"/>
      <c r="AZ76" s="679" t="s">
        <v>554</v>
      </c>
      <c r="BA76" s="603"/>
      <c r="BB76" s="603"/>
      <c r="BC76" s="679" t="s">
        <v>554</v>
      </c>
      <c r="BD76" s="603"/>
      <c r="BE76" s="603"/>
      <c r="BF76" s="679" t="s">
        <v>554</v>
      </c>
      <c r="BG76" s="678">
        <v>43423</v>
      </c>
      <c r="BH76" s="684" t="s">
        <v>554</v>
      </c>
      <c r="BI76" s="697" t="s">
        <v>554</v>
      </c>
      <c r="BJ76" s="48" t="s">
        <v>554</v>
      </c>
      <c r="BK76" s="682" t="s">
        <v>807</v>
      </c>
      <c r="BL76" s="682" t="s">
        <v>807</v>
      </c>
      <c r="BM76" s="48" t="s">
        <v>554</v>
      </c>
      <c r="BN76" s="598" t="s">
        <v>807</v>
      </c>
      <c r="BO76" s="598" t="s">
        <v>807</v>
      </c>
      <c r="BP76" s="603"/>
      <c r="BQ76" s="48" t="s">
        <v>554</v>
      </c>
      <c r="BR76" s="48" t="s">
        <v>554</v>
      </c>
      <c r="BS76" s="603"/>
      <c r="BT76" s="615"/>
      <c r="BU76" s="615"/>
      <c r="BV76" s="603"/>
      <c r="BW76" s="615" t="s">
        <v>554</v>
      </c>
      <c r="BX76" s="615" t="s">
        <v>554</v>
      </c>
      <c r="BY76" s="615" t="s">
        <v>554</v>
      </c>
      <c r="BZ76" s="615" t="s">
        <v>554</v>
      </c>
      <c r="CA76" s="615" t="s">
        <v>554</v>
      </c>
      <c r="CB76" s="598" t="s">
        <v>560</v>
      </c>
      <c r="CC76" s="48" t="s">
        <v>554</v>
      </c>
      <c r="CD76" s="48" t="s">
        <v>554</v>
      </c>
      <c r="CE76" s="48" t="s">
        <v>554</v>
      </c>
      <c r="CF76" s="603"/>
      <c r="CG76" s="603"/>
      <c r="CH76" s="598" t="s">
        <v>807</v>
      </c>
      <c r="CI76" s="616"/>
      <c r="CJ76" s="616"/>
      <c r="CK76" s="48" t="s">
        <v>554</v>
      </c>
      <c r="CL76" s="616"/>
      <c r="CM76" s="616"/>
      <c r="CN76" s="48" t="s">
        <v>554</v>
      </c>
      <c r="CO76" s="48" t="s">
        <v>554</v>
      </c>
      <c r="CP76" s="680" t="s">
        <v>554</v>
      </c>
      <c r="CQ76" s="679" t="s">
        <v>554</v>
      </c>
      <c r="CR76" s="680" t="s">
        <v>554</v>
      </c>
      <c r="CS76" s="680" t="s">
        <v>554</v>
      </c>
      <c r="CT76" s="603"/>
      <c r="CU76" s="689" t="s">
        <v>554</v>
      </c>
      <c r="CV76" s="682" t="s">
        <v>560</v>
      </c>
      <c r="CW76" s="48" t="s">
        <v>554</v>
      </c>
      <c r="CX76" s="680" t="s">
        <v>554</v>
      </c>
      <c r="CY76" s="680" t="s">
        <v>554</v>
      </c>
      <c r="CZ76" s="48" t="s">
        <v>554</v>
      </c>
      <c r="DA76" s="682" t="s">
        <v>560</v>
      </c>
      <c r="DB76" s="682" t="s">
        <v>560</v>
      </c>
      <c r="DC76" s="48" t="s">
        <v>554</v>
      </c>
    </row>
    <row r="77" spans="1:107" ht="16" x14ac:dyDescent="0.2">
      <c r="A77" s="678">
        <v>43424</v>
      </c>
      <c r="B77" s="48" t="s">
        <v>554</v>
      </c>
      <c r="C77" s="48" t="s">
        <v>554</v>
      </c>
      <c r="D77" s="679" t="s">
        <v>554</v>
      </c>
      <c r="E77" s="615" t="s">
        <v>554</v>
      </c>
      <c r="F77" s="615" t="s">
        <v>554</v>
      </c>
      <c r="G77" s="615" t="s">
        <v>554</v>
      </c>
      <c r="H77" s="48" t="s">
        <v>554</v>
      </c>
      <c r="I77" s="48" t="s">
        <v>554</v>
      </c>
      <c r="J77" s="48" t="s">
        <v>554</v>
      </c>
      <c r="K77" s="48" t="s">
        <v>554</v>
      </c>
      <c r="L77" s="48" t="s">
        <v>554</v>
      </c>
      <c r="M77" s="48" t="s">
        <v>554</v>
      </c>
      <c r="N77" s="48" t="s">
        <v>554</v>
      </c>
      <c r="O77" s="48" t="s">
        <v>554</v>
      </c>
      <c r="P77" s="48" t="s">
        <v>554</v>
      </c>
      <c r="Q77" s="48" t="s">
        <v>554</v>
      </c>
      <c r="R77" s="48" t="s">
        <v>554</v>
      </c>
      <c r="S77" s="48" t="s">
        <v>554</v>
      </c>
      <c r="T77" s="48" t="s">
        <v>554</v>
      </c>
      <c r="U77" s="48" t="s">
        <v>554</v>
      </c>
      <c r="V77" s="603"/>
      <c r="W77" s="680" t="s">
        <v>554</v>
      </c>
      <c r="X77" s="48" t="s">
        <v>554</v>
      </c>
      <c r="Y77" s="48" t="s">
        <v>554</v>
      </c>
      <c r="Z77" s="615" t="s">
        <v>554</v>
      </c>
      <c r="AA77" s="615" t="s">
        <v>554</v>
      </c>
      <c r="AB77" s="615" t="s">
        <v>554</v>
      </c>
      <c r="AC77" s="680" t="s">
        <v>554</v>
      </c>
      <c r="AD77" s="680" t="s">
        <v>554</v>
      </c>
      <c r="AE77" s="681" t="s">
        <v>554</v>
      </c>
      <c r="AF77" s="680" t="s">
        <v>554</v>
      </c>
      <c r="AG77" s="680" t="s">
        <v>554</v>
      </c>
      <c r="AH77" s="48" t="s">
        <v>554</v>
      </c>
      <c r="AI77" s="680" t="s">
        <v>554</v>
      </c>
      <c r="AJ77" s="680" t="s">
        <v>554</v>
      </c>
      <c r="AK77" s="692" t="s">
        <v>560</v>
      </c>
      <c r="AL77" s="48" t="s">
        <v>554</v>
      </c>
      <c r="AM77" s="48" t="s">
        <v>554</v>
      </c>
      <c r="AN77" s="48" t="s">
        <v>554</v>
      </c>
      <c r="AO77" s="603"/>
      <c r="AP77" s="603"/>
      <c r="AQ77" s="679" t="s">
        <v>554</v>
      </c>
      <c r="AR77" s="603"/>
      <c r="AS77" s="603"/>
      <c r="AT77" s="679" t="s">
        <v>554</v>
      </c>
      <c r="AU77" s="680" t="s">
        <v>554</v>
      </c>
      <c r="AV77" s="680" t="s">
        <v>554</v>
      </c>
      <c r="AW77" s="48" t="s">
        <v>554</v>
      </c>
      <c r="AX77" s="603"/>
      <c r="AY77" s="603"/>
      <c r="AZ77" s="679" t="s">
        <v>554</v>
      </c>
      <c r="BA77" s="603"/>
      <c r="BB77" s="603"/>
      <c r="BC77" s="679" t="s">
        <v>554</v>
      </c>
      <c r="BD77" s="603"/>
      <c r="BE77" s="603"/>
      <c r="BF77" s="679" t="s">
        <v>554</v>
      </c>
      <c r="BG77" s="678">
        <v>43424</v>
      </c>
      <c r="BH77" s="684" t="s">
        <v>554</v>
      </c>
      <c r="BI77" s="697" t="s">
        <v>554</v>
      </c>
      <c r="BJ77" s="48" t="s">
        <v>554</v>
      </c>
      <c r="BK77" s="682" t="s">
        <v>807</v>
      </c>
      <c r="BL77" s="682" t="s">
        <v>807</v>
      </c>
      <c r="BM77" s="48" t="s">
        <v>554</v>
      </c>
      <c r="BN77" s="598" t="s">
        <v>807</v>
      </c>
      <c r="BO77" s="598" t="s">
        <v>807</v>
      </c>
      <c r="BP77" s="603"/>
      <c r="BQ77" s="48" t="s">
        <v>554</v>
      </c>
      <c r="BR77" s="48" t="s">
        <v>554</v>
      </c>
      <c r="BS77" s="603"/>
      <c r="BT77" s="615"/>
      <c r="BU77" s="615"/>
      <c r="BV77" s="603"/>
      <c r="BW77" s="615" t="s">
        <v>554</v>
      </c>
      <c r="BX77" s="615" t="s">
        <v>554</v>
      </c>
      <c r="BY77" s="615" t="s">
        <v>554</v>
      </c>
      <c r="BZ77" s="615" t="s">
        <v>554</v>
      </c>
      <c r="CA77" s="615" t="s">
        <v>554</v>
      </c>
      <c r="CB77" s="598" t="s">
        <v>560</v>
      </c>
      <c r="CC77" s="48" t="s">
        <v>554</v>
      </c>
      <c r="CD77" s="48" t="s">
        <v>554</v>
      </c>
      <c r="CE77" s="48" t="s">
        <v>554</v>
      </c>
      <c r="CF77" s="603"/>
      <c r="CG77" s="603"/>
      <c r="CH77" s="598" t="s">
        <v>807</v>
      </c>
      <c r="CI77" s="616"/>
      <c r="CJ77" s="616"/>
      <c r="CK77" s="48" t="s">
        <v>554</v>
      </c>
      <c r="CL77" s="616"/>
      <c r="CM77" s="616"/>
      <c r="CN77" s="48" t="s">
        <v>554</v>
      </c>
      <c r="CO77" s="48" t="s">
        <v>554</v>
      </c>
      <c r="CP77" s="680" t="s">
        <v>554</v>
      </c>
      <c r="CQ77" s="679" t="s">
        <v>554</v>
      </c>
      <c r="CR77" s="680" t="s">
        <v>554</v>
      </c>
      <c r="CS77" s="680" t="s">
        <v>554</v>
      </c>
      <c r="CT77" s="603"/>
      <c r="CU77" s="686" t="s">
        <v>554</v>
      </c>
      <c r="CV77" s="698" t="s">
        <v>554</v>
      </c>
      <c r="CW77" s="48" t="s">
        <v>554</v>
      </c>
      <c r="CX77" s="680" t="s">
        <v>554</v>
      </c>
      <c r="CY77" s="680" t="s">
        <v>554</v>
      </c>
      <c r="CZ77" s="48" t="s">
        <v>554</v>
      </c>
      <c r="DA77" s="682" t="s">
        <v>560</v>
      </c>
      <c r="DB77" s="682" t="s">
        <v>560</v>
      </c>
      <c r="DC77" s="48" t="s">
        <v>554</v>
      </c>
    </row>
    <row r="78" spans="1:107" ht="16" x14ac:dyDescent="0.2">
      <c r="A78" s="678">
        <v>43425</v>
      </c>
      <c r="B78" s="48" t="s">
        <v>554</v>
      </c>
      <c r="C78" s="48" t="s">
        <v>554</v>
      </c>
      <c r="D78" s="679" t="s">
        <v>554</v>
      </c>
      <c r="E78" s="615" t="s">
        <v>554</v>
      </c>
      <c r="F78" s="615" t="s">
        <v>554</v>
      </c>
      <c r="G78" s="615" t="s">
        <v>554</v>
      </c>
      <c r="H78" s="48" t="s">
        <v>554</v>
      </c>
      <c r="I78" s="48" t="s">
        <v>554</v>
      </c>
      <c r="J78" s="48" t="s">
        <v>554</v>
      </c>
      <c r="K78" s="48" t="s">
        <v>554</v>
      </c>
      <c r="L78" s="48" t="s">
        <v>554</v>
      </c>
      <c r="M78" s="48" t="s">
        <v>554</v>
      </c>
      <c r="N78" s="48" t="s">
        <v>554</v>
      </c>
      <c r="O78" s="48" t="s">
        <v>554</v>
      </c>
      <c r="P78" s="48" t="s">
        <v>554</v>
      </c>
      <c r="Q78" s="48" t="s">
        <v>554</v>
      </c>
      <c r="R78" s="48" t="s">
        <v>554</v>
      </c>
      <c r="S78" s="48" t="s">
        <v>554</v>
      </c>
      <c r="T78" s="48" t="s">
        <v>554</v>
      </c>
      <c r="U78" s="48" t="s">
        <v>554</v>
      </c>
      <c r="V78" s="603"/>
      <c r="W78" s="680" t="s">
        <v>554</v>
      </c>
      <c r="X78" s="48" t="s">
        <v>554</v>
      </c>
      <c r="Y78" s="48" t="s">
        <v>554</v>
      </c>
      <c r="Z78" s="615" t="s">
        <v>554</v>
      </c>
      <c r="AA78" s="615" t="s">
        <v>554</v>
      </c>
      <c r="AB78" s="615" t="s">
        <v>554</v>
      </c>
      <c r="AC78" s="680" t="s">
        <v>554</v>
      </c>
      <c r="AD78" s="680" t="s">
        <v>554</v>
      </c>
      <c r="AE78" s="679" t="s">
        <v>554</v>
      </c>
      <c r="AF78" s="680" t="s">
        <v>554</v>
      </c>
      <c r="AG78" s="680" t="s">
        <v>554</v>
      </c>
      <c r="AH78" s="48" t="s">
        <v>554</v>
      </c>
      <c r="AI78" s="680" t="s">
        <v>554</v>
      </c>
      <c r="AJ78" s="680" t="s">
        <v>554</v>
      </c>
      <c r="AK78" s="692" t="s">
        <v>560</v>
      </c>
      <c r="AL78" s="48" t="s">
        <v>554</v>
      </c>
      <c r="AM78" s="48" t="s">
        <v>554</v>
      </c>
      <c r="AN78" s="48" t="s">
        <v>554</v>
      </c>
      <c r="AO78" s="603"/>
      <c r="AP78" s="603"/>
      <c r="AQ78" s="679" t="s">
        <v>554</v>
      </c>
      <c r="AR78" s="603"/>
      <c r="AS78" s="603"/>
      <c r="AT78" s="679" t="s">
        <v>554</v>
      </c>
      <c r="AU78" s="680" t="s">
        <v>554</v>
      </c>
      <c r="AV78" s="680" t="s">
        <v>554</v>
      </c>
      <c r="AW78" s="48" t="s">
        <v>554</v>
      </c>
      <c r="AX78" s="603"/>
      <c r="AY78" s="603"/>
      <c r="AZ78" s="679" t="s">
        <v>554</v>
      </c>
      <c r="BA78" s="603"/>
      <c r="BB78" s="603"/>
      <c r="BC78" s="679" t="s">
        <v>554</v>
      </c>
      <c r="BD78" s="603"/>
      <c r="BE78" s="603"/>
      <c r="BF78" s="679" t="s">
        <v>554</v>
      </c>
      <c r="BG78" s="678">
        <v>43425</v>
      </c>
      <c r="BH78" s="684" t="s">
        <v>554</v>
      </c>
      <c r="BI78" s="697" t="s">
        <v>554</v>
      </c>
      <c r="BJ78" s="48" t="s">
        <v>554</v>
      </c>
      <c r="BK78" s="682" t="s">
        <v>807</v>
      </c>
      <c r="BL78" s="682" t="s">
        <v>807</v>
      </c>
      <c r="BM78" s="48" t="s">
        <v>554</v>
      </c>
      <c r="BN78" s="598" t="s">
        <v>807</v>
      </c>
      <c r="BO78" s="598" t="s">
        <v>807</v>
      </c>
      <c r="BP78" s="603"/>
      <c r="BQ78" s="48" t="s">
        <v>554</v>
      </c>
      <c r="BR78" s="48" t="s">
        <v>554</v>
      </c>
      <c r="BS78" s="603"/>
      <c r="BT78" s="615"/>
      <c r="BU78" s="615"/>
      <c r="BV78" s="603"/>
      <c r="BW78" s="615" t="s">
        <v>554</v>
      </c>
      <c r="BX78" s="615" t="s">
        <v>554</v>
      </c>
      <c r="BY78" s="615" t="s">
        <v>554</v>
      </c>
      <c r="BZ78" s="615" t="s">
        <v>554</v>
      </c>
      <c r="CA78" s="615" t="s">
        <v>554</v>
      </c>
      <c r="CB78" s="598" t="s">
        <v>560</v>
      </c>
      <c r="CC78" s="48" t="s">
        <v>554</v>
      </c>
      <c r="CD78" s="48" t="s">
        <v>554</v>
      </c>
      <c r="CE78" s="48" t="s">
        <v>554</v>
      </c>
      <c r="CF78" s="603"/>
      <c r="CG78" s="603"/>
      <c r="CH78" s="598" t="s">
        <v>807</v>
      </c>
      <c r="CI78" s="616"/>
      <c r="CJ78" s="616"/>
      <c r="CK78" s="48" t="s">
        <v>554</v>
      </c>
      <c r="CL78" s="616"/>
      <c r="CM78" s="616"/>
      <c r="CN78" s="48" t="s">
        <v>554</v>
      </c>
      <c r="CO78" s="48" t="s">
        <v>554</v>
      </c>
      <c r="CP78" s="680" t="s">
        <v>554</v>
      </c>
      <c r="CQ78" s="679" t="s">
        <v>554</v>
      </c>
      <c r="CR78" s="680" t="s">
        <v>554</v>
      </c>
      <c r="CS78" s="680" t="s">
        <v>554</v>
      </c>
      <c r="CT78" s="603"/>
      <c r="CU78" s="694" t="s">
        <v>554</v>
      </c>
      <c r="CV78" s="698" t="s">
        <v>554</v>
      </c>
      <c r="CW78" s="48" t="s">
        <v>554</v>
      </c>
      <c r="CX78" s="680" t="s">
        <v>554</v>
      </c>
      <c r="CY78" s="680" t="s">
        <v>554</v>
      </c>
      <c r="CZ78" s="48" t="s">
        <v>554</v>
      </c>
      <c r="DA78" s="682" t="s">
        <v>560</v>
      </c>
      <c r="DB78" s="682" t="s">
        <v>560</v>
      </c>
      <c r="DC78" s="48" t="s">
        <v>554</v>
      </c>
    </row>
    <row r="79" spans="1:107" ht="16" x14ac:dyDescent="0.2">
      <c r="A79" s="678">
        <v>43426</v>
      </c>
      <c r="B79" s="48" t="s">
        <v>554</v>
      </c>
      <c r="C79" s="48" t="s">
        <v>554</v>
      </c>
      <c r="D79" s="679" t="s">
        <v>554</v>
      </c>
      <c r="E79" s="615" t="s">
        <v>554</v>
      </c>
      <c r="F79" s="615" t="s">
        <v>554</v>
      </c>
      <c r="G79" s="615" t="s">
        <v>554</v>
      </c>
      <c r="H79" s="48" t="s">
        <v>554</v>
      </c>
      <c r="I79" s="48" t="s">
        <v>554</v>
      </c>
      <c r="J79" s="48" t="s">
        <v>554</v>
      </c>
      <c r="K79" s="48" t="s">
        <v>554</v>
      </c>
      <c r="L79" s="48" t="s">
        <v>554</v>
      </c>
      <c r="M79" s="48" t="s">
        <v>554</v>
      </c>
      <c r="N79" s="48" t="s">
        <v>554</v>
      </c>
      <c r="O79" s="48" t="s">
        <v>554</v>
      </c>
      <c r="P79" s="48" t="s">
        <v>554</v>
      </c>
      <c r="Q79" s="48" t="s">
        <v>554</v>
      </c>
      <c r="R79" s="48" t="s">
        <v>554</v>
      </c>
      <c r="S79" s="48" t="s">
        <v>554</v>
      </c>
      <c r="T79" s="48" t="s">
        <v>554</v>
      </c>
      <c r="U79" s="48" t="s">
        <v>554</v>
      </c>
      <c r="V79" s="603"/>
      <c r="W79" s="680" t="s">
        <v>554</v>
      </c>
      <c r="X79" s="48" t="s">
        <v>554</v>
      </c>
      <c r="Y79" s="48" t="s">
        <v>554</v>
      </c>
      <c r="Z79" s="615" t="s">
        <v>554</v>
      </c>
      <c r="AA79" s="615" t="s">
        <v>554</v>
      </c>
      <c r="AB79" s="615" t="s">
        <v>554</v>
      </c>
      <c r="AC79" s="680" t="s">
        <v>554</v>
      </c>
      <c r="AD79" s="680" t="s">
        <v>554</v>
      </c>
      <c r="AE79" s="679" t="s">
        <v>554</v>
      </c>
      <c r="AF79" s="680" t="s">
        <v>554</v>
      </c>
      <c r="AG79" s="680" t="s">
        <v>554</v>
      </c>
      <c r="AH79" s="48" t="s">
        <v>554</v>
      </c>
      <c r="AI79" s="680" t="s">
        <v>554</v>
      </c>
      <c r="AJ79" s="680" t="s">
        <v>554</v>
      </c>
      <c r="AK79" s="679" t="s">
        <v>554</v>
      </c>
      <c r="AL79" s="48" t="s">
        <v>554</v>
      </c>
      <c r="AM79" s="48" t="s">
        <v>554</v>
      </c>
      <c r="AN79" s="48" t="s">
        <v>554</v>
      </c>
      <c r="AO79" s="603"/>
      <c r="AP79" s="603"/>
      <c r="AQ79" s="679" t="s">
        <v>554</v>
      </c>
      <c r="AR79" s="603"/>
      <c r="AS79" s="603"/>
      <c r="AT79" s="679" t="s">
        <v>554</v>
      </c>
      <c r="AU79" s="680" t="s">
        <v>554</v>
      </c>
      <c r="AV79" s="680" t="s">
        <v>554</v>
      </c>
      <c r="AW79" s="48" t="s">
        <v>554</v>
      </c>
      <c r="AX79" s="603"/>
      <c r="AY79" s="603"/>
      <c r="AZ79" s="679" t="s">
        <v>554</v>
      </c>
      <c r="BA79" s="603"/>
      <c r="BB79" s="603"/>
      <c r="BC79" s="679" t="s">
        <v>554</v>
      </c>
      <c r="BD79" s="603"/>
      <c r="BE79" s="603"/>
      <c r="BF79" s="679" t="s">
        <v>554</v>
      </c>
      <c r="BG79" s="678">
        <v>43426</v>
      </c>
      <c r="BH79" s="684" t="s">
        <v>554</v>
      </c>
      <c r="BI79" s="697" t="s">
        <v>554</v>
      </c>
      <c r="BJ79" s="48" t="s">
        <v>554</v>
      </c>
      <c r="BK79" s="682" t="s">
        <v>807</v>
      </c>
      <c r="BL79" s="682" t="s">
        <v>807</v>
      </c>
      <c r="BM79" s="48" t="s">
        <v>554</v>
      </c>
      <c r="BN79" s="598" t="s">
        <v>807</v>
      </c>
      <c r="BO79" s="598" t="s">
        <v>807</v>
      </c>
      <c r="BP79" s="603"/>
      <c r="BQ79" s="48" t="s">
        <v>554</v>
      </c>
      <c r="BR79" s="48" t="s">
        <v>554</v>
      </c>
      <c r="BS79" s="603"/>
      <c r="BT79" s="615"/>
      <c r="BU79" s="615"/>
      <c r="BV79" s="603"/>
      <c r="BW79" s="615" t="s">
        <v>554</v>
      </c>
      <c r="BX79" s="615" t="s">
        <v>554</v>
      </c>
      <c r="BY79" s="615" t="s">
        <v>554</v>
      </c>
      <c r="BZ79" s="615" t="s">
        <v>554</v>
      </c>
      <c r="CA79" s="615" t="s">
        <v>554</v>
      </c>
      <c r="CB79" s="598" t="s">
        <v>560</v>
      </c>
      <c r="CC79" s="48" t="s">
        <v>554</v>
      </c>
      <c r="CD79" s="48" t="s">
        <v>554</v>
      </c>
      <c r="CE79" s="48" t="s">
        <v>554</v>
      </c>
      <c r="CF79" s="603"/>
      <c r="CG79" s="603"/>
      <c r="CH79" s="598" t="s">
        <v>807</v>
      </c>
      <c r="CI79" s="616"/>
      <c r="CJ79" s="616"/>
      <c r="CK79" s="48" t="s">
        <v>554</v>
      </c>
      <c r="CL79" s="616"/>
      <c r="CM79" s="616"/>
      <c r="CN79" s="48" t="s">
        <v>554</v>
      </c>
      <c r="CO79" s="48" t="s">
        <v>554</v>
      </c>
      <c r="CP79" s="680" t="s">
        <v>554</v>
      </c>
      <c r="CQ79" s="679" t="s">
        <v>554</v>
      </c>
      <c r="CR79" s="680" t="s">
        <v>554</v>
      </c>
      <c r="CS79" s="680" t="s">
        <v>554</v>
      </c>
      <c r="CT79" s="603"/>
      <c r="CU79" s="694" t="s">
        <v>554</v>
      </c>
      <c r="CV79" s="682" t="s">
        <v>560</v>
      </c>
      <c r="CW79" s="48" t="s">
        <v>554</v>
      </c>
      <c r="CX79" s="680" t="s">
        <v>554</v>
      </c>
      <c r="CY79" s="680" t="s">
        <v>554</v>
      </c>
      <c r="CZ79" s="48" t="s">
        <v>554</v>
      </c>
      <c r="DA79" s="682" t="s">
        <v>560</v>
      </c>
      <c r="DB79" s="682" t="s">
        <v>560</v>
      </c>
      <c r="DC79" s="48" t="s">
        <v>554</v>
      </c>
    </row>
    <row r="80" spans="1:107" ht="15" x14ac:dyDescent="0.15">
      <c r="A80" s="678">
        <v>43427</v>
      </c>
      <c r="B80" s="48" t="s">
        <v>554</v>
      </c>
      <c r="C80" s="48" t="s">
        <v>554</v>
      </c>
      <c r="D80" s="679" t="s">
        <v>554</v>
      </c>
      <c r="E80" s="615" t="s">
        <v>554</v>
      </c>
      <c r="F80" s="615" t="s">
        <v>554</v>
      </c>
      <c r="G80" s="615" t="s">
        <v>554</v>
      </c>
      <c r="H80" s="48" t="s">
        <v>554</v>
      </c>
      <c r="I80" s="48" t="s">
        <v>554</v>
      </c>
      <c r="J80" s="48" t="s">
        <v>554</v>
      </c>
      <c r="K80" s="48" t="s">
        <v>554</v>
      </c>
      <c r="L80" s="48" t="s">
        <v>554</v>
      </c>
      <c r="M80" s="48" t="s">
        <v>554</v>
      </c>
      <c r="N80" s="48" t="s">
        <v>554</v>
      </c>
      <c r="O80" s="48" t="s">
        <v>554</v>
      </c>
      <c r="P80" s="48" t="s">
        <v>554</v>
      </c>
      <c r="Q80" s="48" t="s">
        <v>554</v>
      </c>
      <c r="R80" s="48" t="s">
        <v>554</v>
      </c>
      <c r="S80" s="48" t="s">
        <v>554</v>
      </c>
      <c r="T80" s="48" t="s">
        <v>554</v>
      </c>
      <c r="U80" s="48" t="s">
        <v>554</v>
      </c>
      <c r="V80" s="603"/>
      <c r="W80" s="680" t="s">
        <v>554</v>
      </c>
      <c r="X80" s="48" t="s">
        <v>554</v>
      </c>
      <c r="Y80" s="48" t="s">
        <v>554</v>
      </c>
      <c r="Z80" s="615" t="s">
        <v>554</v>
      </c>
      <c r="AA80" s="615" t="s">
        <v>554</v>
      </c>
      <c r="AB80" s="615" t="s">
        <v>554</v>
      </c>
      <c r="AC80" s="680" t="s">
        <v>554</v>
      </c>
      <c r="AD80" s="680" t="s">
        <v>554</v>
      </c>
      <c r="AE80" s="679" t="s">
        <v>554</v>
      </c>
      <c r="AF80" s="680" t="s">
        <v>554</v>
      </c>
      <c r="AG80" s="680" t="s">
        <v>554</v>
      </c>
      <c r="AH80" s="48" t="s">
        <v>554</v>
      </c>
      <c r="AI80" s="680" t="s">
        <v>554</v>
      </c>
      <c r="AJ80" s="680" t="s">
        <v>554</v>
      </c>
      <c r="AK80" s="679" t="s">
        <v>554</v>
      </c>
      <c r="AL80" s="48" t="s">
        <v>554</v>
      </c>
      <c r="AM80" s="48" t="s">
        <v>554</v>
      </c>
      <c r="AN80" s="48" t="s">
        <v>554</v>
      </c>
      <c r="AO80" s="603"/>
      <c r="AP80" s="603"/>
      <c r="AQ80" s="679" t="s">
        <v>554</v>
      </c>
      <c r="AR80" s="603"/>
      <c r="AS80" s="603"/>
      <c r="AT80" s="679" t="s">
        <v>554</v>
      </c>
      <c r="AU80" s="680" t="s">
        <v>554</v>
      </c>
      <c r="AV80" s="680" t="s">
        <v>554</v>
      </c>
      <c r="AW80" s="48" t="s">
        <v>554</v>
      </c>
      <c r="AX80" s="603"/>
      <c r="AY80" s="603"/>
      <c r="AZ80" s="679" t="s">
        <v>554</v>
      </c>
      <c r="BA80" s="603"/>
      <c r="BB80" s="603"/>
      <c r="BC80" s="679" t="s">
        <v>554</v>
      </c>
      <c r="BD80" s="603"/>
      <c r="BE80" s="603"/>
      <c r="BF80" s="679" t="s">
        <v>554</v>
      </c>
      <c r="BG80" s="678">
        <v>43427</v>
      </c>
      <c r="BH80" s="680" t="s">
        <v>554</v>
      </c>
      <c r="BI80" s="680" t="s">
        <v>554</v>
      </c>
      <c r="BJ80" s="48" t="s">
        <v>554</v>
      </c>
      <c r="BK80" s="682" t="s">
        <v>807</v>
      </c>
      <c r="BL80" s="682" t="s">
        <v>807</v>
      </c>
      <c r="BM80" s="48" t="s">
        <v>554</v>
      </c>
      <c r="BN80" s="598" t="s">
        <v>807</v>
      </c>
      <c r="BO80" s="598" t="s">
        <v>807</v>
      </c>
      <c r="BP80" s="603"/>
      <c r="BQ80" s="48" t="s">
        <v>554</v>
      </c>
      <c r="BR80" s="48" t="s">
        <v>554</v>
      </c>
      <c r="BS80" s="603"/>
      <c r="BT80" s="615"/>
      <c r="BU80" s="615"/>
      <c r="BV80" s="603"/>
      <c r="BW80" s="615" t="s">
        <v>554</v>
      </c>
      <c r="BX80" s="615" t="s">
        <v>554</v>
      </c>
      <c r="BY80" s="615" t="s">
        <v>554</v>
      </c>
      <c r="BZ80" s="615" t="s">
        <v>554</v>
      </c>
      <c r="CA80" s="615" t="s">
        <v>554</v>
      </c>
      <c r="CB80" s="598" t="s">
        <v>560</v>
      </c>
      <c r="CC80" s="48" t="s">
        <v>554</v>
      </c>
      <c r="CD80" s="48" t="s">
        <v>554</v>
      </c>
      <c r="CE80" s="48" t="s">
        <v>554</v>
      </c>
      <c r="CF80" s="603"/>
      <c r="CG80" s="603"/>
      <c r="CH80" s="598" t="s">
        <v>807</v>
      </c>
      <c r="CI80" s="616"/>
      <c r="CJ80" s="616"/>
      <c r="CK80" s="48" t="s">
        <v>554</v>
      </c>
      <c r="CL80" s="616"/>
      <c r="CM80" s="616"/>
      <c r="CN80" s="48" t="s">
        <v>554</v>
      </c>
      <c r="CO80" s="48" t="s">
        <v>554</v>
      </c>
      <c r="CP80" s="680" t="s">
        <v>554</v>
      </c>
      <c r="CQ80" s="679" t="s">
        <v>554</v>
      </c>
      <c r="CR80" s="680" t="s">
        <v>554</v>
      </c>
      <c r="CS80" s="680" t="s">
        <v>554</v>
      </c>
      <c r="CT80" s="603"/>
      <c r="CU80" s="691" t="s">
        <v>566</v>
      </c>
      <c r="CV80" s="682" t="s">
        <v>560</v>
      </c>
      <c r="CW80" s="48" t="s">
        <v>554</v>
      </c>
      <c r="CX80" s="680" t="s">
        <v>554</v>
      </c>
      <c r="CY80" s="680" t="s">
        <v>554</v>
      </c>
      <c r="CZ80" s="48" t="s">
        <v>554</v>
      </c>
      <c r="DA80" s="682" t="s">
        <v>560</v>
      </c>
      <c r="DB80" s="682" t="s">
        <v>560</v>
      </c>
      <c r="DC80" s="48" t="s">
        <v>554</v>
      </c>
    </row>
    <row r="81" spans="1:107" ht="15" x14ac:dyDescent="0.15">
      <c r="A81" s="678">
        <v>43428</v>
      </c>
      <c r="B81" s="48" t="s">
        <v>554</v>
      </c>
      <c r="C81" s="48" t="s">
        <v>554</v>
      </c>
      <c r="D81" s="679" t="s">
        <v>554</v>
      </c>
      <c r="E81" s="615" t="s">
        <v>554</v>
      </c>
      <c r="F81" s="615" t="s">
        <v>554</v>
      </c>
      <c r="G81" s="615" t="s">
        <v>554</v>
      </c>
      <c r="H81" s="48" t="s">
        <v>554</v>
      </c>
      <c r="I81" s="48" t="s">
        <v>554</v>
      </c>
      <c r="J81" s="48" t="s">
        <v>554</v>
      </c>
      <c r="K81" s="48" t="s">
        <v>554</v>
      </c>
      <c r="L81" s="48" t="s">
        <v>554</v>
      </c>
      <c r="M81" s="48" t="s">
        <v>554</v>
      </c>
      <c r="N81" s="48" t="s">
        <v>554</v>
      </c>
      <c r="O81" s="48" t="s">
        <v>554</v>
      </c>
      <c r="P81" s="48" t="s">
        <v>554</v>
      </c>
      <c r="Q81" s="48" t="s">
        <v>554</v>
      </c>
      <c r="R81" s="48" t="s">
        <v>554</v>
      </c>
      <c r="S81" s="48" t="s">
        <v>554</v>
      </c>
      <c r="T81" s="48" t="s">
        <v>554</v>
      </c>
      <c r="U81" s="48" t="s">
        <v>554</v>
      </c>
      <c r="V81" s="603"/>
      <c r="W81" s="680" t="s">
        <v>554</v>
      </c>
      <c r="X81" s="48" t="s">
        <v>554</v>
      </c>
      <c r="Y81" s="48" t="s">
        <v>554</v>
      </c>
      <c r="Z81" s="615" t="s">
        <v>554</v>
      </c>
      <c r="AA81" s="615" t="s">
        <v>554</v>
      </c>
      <c r="AB81" s="615" t="s">
        <v>554</v>
      </c>
      <c r="AC81" s="680" t="s">
        <v>554</v>
      </c>
      <c r="AD81" s="680" t="s">
        <v>554</v>
      </c>
      <c r="AE81" s="692" t="s">
        <v>560</v>
      </c>
      <c r="AF81" s="680" t="s">
        <v>554</v>
      </c>
      <c r="AG81" s="680" t="s">
        <v>554</v>
      </c>
      <c r="AH81" s="48" t="s">
        <v>554</v>
      </c>
      <c r="AI81" s="680" t="s">
        <v>554</v>
      </c>
      <c r="AJ81" s="680" t="s">
        <v>554</v>
      </c>
      <c r="AK81" s="679" t="s">
        <v>554</v>
      </c>
      <c r="AL81" s="48" t="s">
        <v>554</v>
      </c>
      <c r="AM81" s="48" t="s">
        <v>554</v>
      </c>
      <c r="AN81" s="48" t="s">
        <v>554</v>
      </c>
      <c r="AO81" s="603"/>
      <c r="AP81" s="603"/>
      <c r="AQ81" s="679" t="s">
        <v>554</v>
      </c>
      <c r="AR81" s="603"/>
      <c r="AS81" s="603"/>
      <c r="AT81" s="679" t="s">
        <v>554</v>
      </c>
      <c r="AU81" s="680" t="s">
        <v>554</v>
      </c>
      <c r="AV81" s="680" t="s">
        <v>554</v>
      </c>
      <c r="AW81" s="48" t="s">
        <v>554</v>
      </c>
      <c r="AX81" s="603"/>
      <c r="AY81" s="603"/>
      <c r="AZ81" s="679" t="s">
        <v>554</v>
      </c>
      <c r="BA81" s="603"/>
      <c r="BB81" s="603"/>
      <c r="BC81" s="679" t="s">
        <v>554</v>
      </c>
      <c r="BD81" s="603"/>
      <c r="BE81" s="603"/>
      <c r="BF81" s="679" t="s">
        <v>554</v>
      </c>
      <c r="BG81" s="678">
        <v>43428</v>
      </c>
      <c r="BH81" s="680" t="s">
        <v>554</v>
      </c>
      <c r="BI81" s="680" t="s">
        <v>554</v>
      </c>
      <c r="BJ81" s="48" t="s">
        <v>554</v>
      </c>
      <c r="BK81" s="682" t="s">
        <v>807</v>
      </c>
      <c r="BL81" s="682" t="s">
        <v>807</v>
      </c>
      <c r="BM81" s="48" t="s">
        <v>554</v>
      </c>
      <c r="BN81" s="598" t="s">
        <v>807</v>
      </c>
      <c r="BO81" s="598" t="s">
        <v>807</v>
      </c>
      <c r="BP81" s="603"/>
      <c r="BQ81" s="48" t="s">
        <v>554</v>
      </c>
      <c r="BR81" s="48" t="s">
        <v>554</v>
      </c>
      <c r="BS81" s="603"/>
      <c r="BT81" s="615"/>
      <c r="BU81" s="615"/>
      <c r="BV81" s="603"/>
      <c r="BW81" s="615" t="s">
        <v>554</v>
      </c>
      <c r="BX81" s="615" t="s">
        <v>554</v>
      </c>
      <c r="BY81" s="615" t="s">
        <v>554</v>
      </c>
      <c r="BZ81" s="615" t="s">
        <v>554</v>
      </c>
      <c r="CA81" s="615" t="s">
        <v>554</v>
      </c>
      <c r="CB81" s="598" t="s">
        <v>560</v>
      </c>
      <c r="CC81" s="48" t="s">
        <v>554</v>
      </c>
      <c r="CD81" s="48" t="s">
        <v>554</v>
      </c>
      <c r="CE81" s="48" t="s">
        <v>554</v>
      </c>
      <c r="CF81" s="603"/>
      <c r="CG81" s="603"/>
      <c r="CH81" s="598" t="s">
        <v>807</v>
      </c>
      <c r="CI81" s="616"/>
      <c r="CJ81" s="616"/>
      <c r="CK81" s="48" t="s">
        <v>554</v>
      </c>
      <c r="CL81" s="616"/>
      <c r="CM81" s="616"/>
      <c r="CN81" s="48" t="s">
        <v>554</v>
      </c>
      <c r="CO81" s="48" t="s">
        <v>554</v>
      </c>
      <c r="CP81" s="680" t="s">
        <v>554</v>
      </c>
      <c r="CQ81" s="679" t="s">
        <v>554</v>
      </c>
      <c r="CR81" s="680" t="s">
        <v>554</v>
      </c>
      <c r="CS81" s="680" t="s">
        <v>554</v>
      </c>
      <c r="CT81" s="603"/>
      <c r="CU81" s="691" t="s">
        <v>566</v>
      </c>
      <c r="CV81" s="682" t="s">
        <v>560</v>
      </c>
      <c r="CW81" s="48" t="s">
        <v>554</v>
      </c>
      <c r="CX81" s="680" t="s">
        <v>554</v>
      </c>
      <c r="CY81" s="680" t="s">
        <v>554</v>
      </c>
      <c r="CZ81" s="48" t="s">
        <v>554</v>
      </c>
      <c r="DA81" s="682" t="s">
        <v>560</v>
      </c>
      <c r="DB81" s="682" t="s">
        <v>560</v>
      </c>
      <c r="DC81" s="48" t="s">
        <v>554</v>
      </c>
    </row>
    <row r="82" spans="1:107" ht="14" x14ac:dyDescent="0.15">
      <c r="A82" s="678">
        <v>43429</v>
      </c>
      <c r="B82" s="48" t="s">
        <v>554</v>
      </c>
      <c r="C82" s="48" t="s">
        <v>554</v>
      </c>
      <c r="D82" s="679" t="s">
        <v>554</v>
      </c>
      <c r="E82" s="615" t="s">
        <v>554</v>
      </c>
      <c r="F82" s="615" t="s">
        <v>554</v>
      </c>
      <c r="G82" s="615" t="s">
        <v>554</v>
      </c>
      <c r="H82" s="48" t="s">
        <v>554</v>
      </c>
      <c r="I82" s="48" t="s">
        <v>554</v>
      </c>
      <c r="J82" s="48" t="s">
        <v>554</v>
      </c>
      <c r="K82" s="48" t="s">
        <v>554</v>
      </c>
      <c r="L82" s="48" t="s">
        <v>554</v>
      </c>
      <c r="M82" s="48" t="s">
        <v>554</v>
      </c>
      <c r="N82" s="48" t="s">
        <v>554</v>
      </c>
      <c r="O82" s="48" t="s">
        <v>554</v>
      </c>
      <c r="P82" s="48" t="s">
        <v>554</v>
      </c>
      <c r="Q82" s="48" t="s">
        <v>554</v>
      </c>
      <c r="R82" s="48" t="s">
        <v>554</v>
      </c>
      <c r="S82" s="48" t="s">
        <v>554</v>
      </c>
      <c r="T82" s="48" t="s">
        <v>554</v>
      </c>
      <c r="U82" s="48" t="s">
        <v>554</v>
      </c>
      <c r="V82" s="603"/>
      <c r="W82" s="680" t="s">
        <v>554</v>
      </c>
      <c r="X82" s="48" t="s">
        <v>554</v>
      </c>
      <c r="Y82" s="48" t="s">
        <v>554</v>
      </c>
      <c r="Z82" s="615" t="s">
        <v>554</v>
      </c>
      <c r="AA82" s="615" t="s">
        <v>554</v>
      </c>
      <c r="AB82" s="615" t="s">
        <v>554</v>
      </c>
      <c r="AC82" s="680" t="s">
        <v>554</v>
      </c>
      <c r="AD82" s="680" t="s">
        <v>554</v>
      </c>
      <c r="AE82" s="681" t="s">
        <v>554</v>
      </c>
      <c r="AF82" s="680" t="s">
        <v>554</v>
      </c>
      <c r="AG82" s="680" t="s">
        <v>554</v>
      </c>
      <c r="AH82" s="48" t="s">
        <v>554</v>
      </c>
      <c r="AI82" s="680" t="s">
        <v>554</v>
      </c>
      <c r="AJ82" s="680" t="s">
        <v>554</v>
      </c>
      <c r="AK82" s="679" t="s">
        <v>554</v>
      </c>
      <c r="AL82" s="48" t="s">
        <v>554</v>
      </c>
      <c r="AM82" s="48" t="s">
        <v>554</v>
      </c>
      <c r="AN82" s="48" t="s">
        <v>554</v>
      </c>
      <c r="AO82" s="603"/>
      <c r="AP82" s="603"/>
      <c r="AQ82" s="679" t="s">
        <v>554</v>
      </c>
      <c r="AR82" s="603"/>
      <c r="AS82" s="603"/>
      <c r="AT82" s="679" t="s">
        <v>554</v>
      </c>
      <c r="AU82" s="680" t="s">
        <v>554</v>
      </c>
      <c r="AV82" s="680" t="s">
        <v>554</v>
      </c>
      <c r="AW82" s="48" t="s">
        <v>554</v>
      </c>
      <c r="AX82" s="603"/>
      <c r="AY82" s="603"/>
      <c r="AZ82" s="679" t="s">
        <v>554</v>
      </c>
      <c r="BA82" s="603"/>
      <c r="BB82" s="603"/>
      <c r="BC82" s="679" t="s">
        <v>554</v>
      </c>
      <c r="BD82" s="603"/>
      <c r="BE82" s="603"/>
      <c r="BF82" s="679" t="s">
        <v>554</v>
      </c>
      <c r="BG82" s="678">
        <v>43429</v>
      </c>
      <c r="BH82" s="680" t="s">
        <v>554</v>
      </c>
      <c r="BI82" s="680" t="s">
        <v>554</v>
      </c>
      <c r="BJ82" s="48" t="s">
        <v>554</v>
      </c>
      <c r="BK82" s="682" t="s">
        <v>807</v>
      </c>
      <c r="BL82" s="682" t="s">
        <v>807</v>
      </c>
      <c r="BM82" s="48" t="s">
        <v>554</v>
      </c>
      <c r="BN82" s="598" t="s">
        <v>807</v>
      </c>
      <c r="BO82" s="598" t="s">
        <v>807</v>
      </c>
      <c r="BP82" s="603"/>
      <c r="BQ82" s="48" t="s">
        <v>554</v>
      </c>
      <c r="BR82" s="48" t="s">
        <v>554</v>
      </c>
      <c r="BS82" s="603"/>
      <c r="BT82" s="615"/>
      <c r="BU82" s="615"/>
      <c r="BV82" s="603"/>
      <c r="BW82" s="615" t="s">
        <v>554</v>
      </c>
      <c r="BX82" s="615" t="s">
        <v>554</v>
      </c>
      <c r="BY82" s="615" t="s">
        <v>554</v>
      </c>
      <c r="BZ82" s="615" t="s">
        <v>554</v>
      </c>
      <c r="CA82" s="615" t="s">
        <v>554</v>
      </c>
      <c r="CB82" s="598" t="s">
        <v>560</v>
      </c>
      <c r="CC82" s="48" t="s">
        <v>554</v>
      </c>
      <c r="CD82" s="48" t="s">
        <v>554</v>
      </c>
      <c r="CE82" s="48" t="s">
        <v>554</v>
      </c>
      <c r="CF82" s="603"/>
      <c r="CG82" s="603"/>
      <c r="CH82" s="598" t="s">
        <v>807</v>
      </c>
      <c r="CI82" s="616"/>
      <c r="CJ82" s="616"/>
      <c r="CK82" s="48" t="s">
        <v>554</v>
      </c>
      <c r="CL82" s="616"/>
      <c r="CM82" s="616"/>
      <c r="CN82" s="48" t="s">
        <v>554</v>
      </c>
      <c r="CO82" s="48" t="s">
        <v>554</v>
      </c>
      <c r="CP82" s="680" t="s">
        <v>554</v>
      </c>
      <c r="CQ82" s="679" t="s">
        <v>554</v>
      </c>
      <c r="CR82" s="680" t="s">
        <v>554</v>
      </c>
      <c r="CS82" s="680" t="s">
        <v>554</v>
      </c>
      <c r="CT82" s="603"/>
      <c r="CU82" s="696" t="s">
        <v>554</v>
      </c>
      <c r="CV82" s="682" t="s">
        <v>560</v>
      </c>
      <c r="CW82" s="48" t="s">
        <v>554</v>
      </c>
      <c r="CX82" s="680" t="s">
        <v>554</v>
      </c>
      <c r="CY82" s="680" t="s">
        <v>554</v>
      </c>
      <c r="CZ82" s="48" t="s">
        <v>554</v>
      </c>
      <c r="DA82" s="682" t="s">
        <v>560</v>
      </c>
      <c r="DB82" s="682" t="s">
        <v>560</v>
      </c>
      <c r="DC82" s="48" t="s">
        <v>554</v>
      </c>
    </row>
    <row r="83" spans="1:107" ht="14" x14ac:dyDescent="0.15">
      <c r="A83" s="678">
        <v>43430</v>
      </c>
      <c r="B83" s="48" t="s">
        <v>554</v>
      </c>
      <c r="C83" s="48" t="s">
        <v>554</v>
      </c>
      <c r="D83" s="679" t="s">
        <v>554</v>
      </c>
      <c r="E83" s="615" t="s">
        <v>554</v>
      </c>
      <c r="F83" s="615" t="s">
        <v>554</v>
      </c>
      <c r="G83" s="615" t="s">
        <v>554</v>
      </c>
      <c r="H83" s="48" t="s">
        <v>554</v>
      </c>
      <c r="I83" s="48" t="s">
        <v>554</v>
      </c>
      <c r="J83" s="48" t="s">
        <v>554</v>
      </c>
      <c r="K83" s="48" t="s">
        <v>554</v>
      </c>
      <c r="L83" s="48" t="s">
        <v>554</v>
      </c>
      <c r="M83" s="48" t="s">
        <v>554</v>
      </c>
      <c r="N83" s="48" t="s">
        <v>554</v>
      </c>
      <c r="O83" s="48" t="s">
        <v>554</v>
      </c>
      <c r="P83" s="48" t="s">
        <v>554</v>
      </c>
      <c r="Q83" s="48" t="s">
        <v>554</v>
      </c>
      <c r="R83" s="48" t="s">
        <v>554</v>
      </c>
      <c r="S83" s="48" t="s">
        <v>554</v>
      </c>
      <c r="T83" s="48" t="s">
        <v>554</v>
      </c>
      <c r="U83" s="48" t="s">
        <v>554</v>
      </c>
      <c r="V83" s="603"/>
      <c r="W83" s="680" t="s">
        <v>554</v>
      </c>
      <c r="X83" s="48" t="s">
        <v>554</v>
      </c>
      <c r="Y83" s="48" t="s">
        <v>554</v>
      </c>
      <c r="Z83" s="615" t="s">
        <v>554</v>
      </c>
      <c r="AA83" s="615" t="s">
        <v>554</v>
      </c>
      <c r="AB83" s="615" t="s">
        <v>554</v>
      </c>
      <c r="AC83" s="680" t="s">
        <v>554</v>
      </c>
      <c r="AD83" s="680" t="s">
        <v>554</v>
      </c>
      <c r="AE83" s="681" t="s">
        <v>554</v>
      </c>
      <c r="AF83" s="680" t="s">
        <v>554</v>
      </c>
      <c r="AG83" s="680" t="s">
        <v>554</v>
      </c>
      <c r="AH83" s="48" t="s">
        <v>554</v>
      </c>
      <c r="AI83" s="680" t="s">
        <v>554</v>
      </c>
      <c r="AJ83" s="680" t="s">
        <v>554</v>
      </c>
      <c r="AK83" s="679" t="s">
        <v>554</v>
      </c>
      <c r="AL83" s="48" t="s">
        <v>554</v>
      </c>
      <c r="AM83" s="48" t="s">
        <v>554</v>
      </c>
      <c r="AN83" s="48" t="s">
        <v>554</v>
      </c>
      <c r="AO83" s="603"/>
      <c r="AP83" s="603"/>
      <c r="AQ83" s="679" t="s">
        <v>554</v>
      </c>
      <c r="AR83" s="603"/>
      <c r="AS83" s="603"/>
      <c r="AT83" s="679" t="s">
        <v>554</v>
      </c>
      <c r="AU83" s="680" t="s">
        <v>554</v>
      </c>
      <c r="AV83" s="680" t="s">
        <v>554</v>
      </c>
      <c r="AW83" s="48" t="s">
        <v>554</v>
      </c>
      <c r="AX83" s="603"/>
      <c r="AY83" s="603"/>
      <c r="AZ83" s="679" t="s">
        <v>554</v>
      </c>
      <c r="BA83" s="603"/>
      <c r="BB83" s="603"/>
      <c r="BC83" s="679" t="s">
        <v>554</v>
      </c>
      <c r="BD83" s="603"/>
      <c r="BE83" s="603"/>
      <c r="BF83" s="679" t="s">
        <v>554</v>
      </c>
      <c r="BG83" s="678">
        <v>43430</v>
      </c>
      <c r="BH83" s="680" t="s">
        <v>554</v>
      </c>
      <c r="BI83" s="680" t="s">
        <v>554</v>
      </c>
      <c r="BJ83" s="48" t="s">
        <v>554</v>
      </c>
      <c r="BK83" s="682" t="s">
        <v>807</v>
      </c>
      <c r="BL83" s="682" t="s">
        <v>807</v>
      </c>
      <c r="BM83" s="48" t="s">
        <v>554</v>
      </c>
      <c r="BN83" s="598" t="s">
        <v>807</v>
      </c>
      <c r="BO83" s="598" t="s">
        <v>807</v>
      </c>
      <c r="BP83" s="603"/>
      <c r="BQ83" s="48" t="s">
        <v>554</v>
      </c>
      <c r="BR83" s="48" t="s">
        <v>554</v>
      </c>
      <c r="BS83" s="603"/>
      <c r="BT83" s="615"/>
      <c r="BU83" s="615"/>
      <c r="BV83" s="603"/>
      <c r="BW83" s="615" t="s">
        <v>554</v>
      </c>
      <c r="BX83" s="615" t="s">
        <v>554</v>
      </c>
      <c r="BY83" s="615" t="s">
        <v>554</v>
      </c>
      <c r="BZ83" s="615" t="s">
        <v>554</v>
      </c>
      <c r="CA83" s="615" t="s">
        <v>554</v>
      </c>
      <c r="CB83" s="598" t="s">
        <v>560</v>
      </c>
      <c r="CC83" s="48" t="s">
        <v>554</v>
      </c>
      <c r="CD83" s="48" t="s">
        <v>554</v>
      </c>
      <c r="CE83" s="48" t="s">
        <v>554</v>
      </c>
      <c r="CF83" s="603"/>
      <c r="CG83" s="603"/>
      <c r="CH83" s="598" t="s">
        <v>807</v>
      </c>
      <c r="CI83" s="616"/>
      <c r="CJ83" s="616"/>
      <c r="CK83" s="48" t="s">
        <v>554</v>
      </c>
      <c r="CL83" s="616"/>
      <c r="CM83" s="616"/>
      <c r="CN83" s="48" t="s">
        <v>554</v>
      </c>
      <c r="CO83" s="48" t="s">
        <v>554</v>
      </c>
      <c r="CP83" s="680" t="s">
        <v>554</v>
      </c>
      <c r="CQ83" s="679" t="s">
        <v>554</v>
      </c>
      <c r="CR83" s="680" t="s">
        <v>554</v>
      </c>
      <c r="CS83" s="680" t="s">
        <v>554</v>
      </c>
      <c r="CT83" s="603"/>
      <c r="CU83" s="694" t="s">
        <v>554</v>
      </c>
      <c r="CV83" s="684" t="s">
        <v>554</v>
      </c>
      <c r="CW83" s="48" t="s">
        <v>554</v>
      </c>
      <c r="CX83" s="680" t="s">
        <v>554</v>
      </c>
      <c r="CY83" s="680" t="s">
        <v>554</v>
      </c>
      <c r="CZ83" s="48" t="s">
        <v>554</v>
      </c>
      <c r="DA83" s="682" t="s">
        <v>560</v>
      </c>
      <c r="DB83" s="682" t="s">
        <v>560</v>
      </c>
      <c r="DC83" s="48" t="s">
        <v>554</v>
      </c>
    </row>
    <row r="84" spans="1:107" ht="15" x14ac:dyDescent="0.15">
      <c r="A84" s="678">
        <v>43431</v>
      </c>
      <c r="B84" s="48" t="s">
        <v>554</v>
      </c>
      <c r="C84" s="48" t="s">
        <v>554</v>
      </c>
      <c r="D84" s="679" t="s">
        <v>554</v>
      </c>
      <c r="E84" s="615" t="s">
        <v>554</v>
      </c>
      <c r="F84" s="615" t="s">
        <v>554</v>
      </c>
      <c r="G84" s="615" t="s">
        <v>554</v>
      </c>
      <c r="H84" s="48" t="s">
        <v>554</v>
      </c>
      <c r="I84" s="48" t="s">
        <v>554</v>
      </c>
      <c r="J84" s="48" t="s">
        <v>554</v>
      </c>
      <c r="K84" s="48" t="s">
        <v>554</v>
      </c>
      <c r="L84" s="48" t="s">
        <v>554</v>
      </c>
      <c r="M84" s="48" t="s">
        <v>554</v>
      </c>
      <c r="N84" s="48" t="s">
        <v>554</v>
      </c>
      <c r="O84" s="48" t="s">
        <v>554</v>
      </c>
      <c r="P84" s="48" t="s">
        <v>554</v>
      </c>
      <c r="Q84" s="48" t="s">
        <v>554</v>
      </c>
      <c r="R84" s="48" t="s">
        <v>554</v>
      </c>
      <c r="S84" s="48" t="s">
        <v>554</v>
      </c>
      <c r="T84" s="48" t="s">
        <v>554</v>
      </c>
      <c r="U84" s="48" t="s">
        <v>554</v>
      </c>
      <c r="V84" s="603"/>
      <c r="W84" s="680" t="s">
        <v>554</v>
      </c>
      <c r="X84" s="48" t="s">
        <v>554</v>
      </c>
      <c r="Y84" s="48" t="s">
        <v>554</v>
      </c>
      <c r="Z84" s="615" t="s">
        <v>554</v>
      </c>
      <c r="AA84" s="615" t="s">
        <v>554</v>
      </c>
      <c r="AB84" s="615" t="s">
        <v>554</v>
      </c>
      <c r="AC84" s="680" t="s">
        <v>554</v>
      </c>
      <c r="AD84" s="680" t="s">
        <v>554</v>
      </c>
      <c r="AE84" s="681" t="s">
        <v>554</v>
      </c>
      <c r="AF84" s="680" t="s">
        <v>554</v>
      </c>
      <c r="AG84" s="680" t="s">
        <v>554</v>
      </c>
      <c r="AH84" s="48" t="s">
        <v>554</v>
      </c>
      <c r="AI84" s="680" t="s">
        <v>554</v>
      </c>
      <c r="AJ84" s="680" t="s">
        <v>554</v>
      </c>
      <c r="AK84" s="679" t="s">
        <v>554</v>
      </c>
      <c r="AL84" s="48" t="s">
        <v>554</v>
      </c>
      <c r="AM84" s="48" t="s">
        <v>554</v>
      </c>
      <c r="AN84" s="48" t="s">
        <v>554</v>
      </c>
      <c r="AO84" s="603"/>
      <c r="AP84" s="603"/>
      <c r="AQ84" s="679" t="s">
        <v>554</v>
      </c>
      <c r="AR84" s="603"/>
      <c r="AS84" s="603"/>
      <c r="AT84" s="679" t="s">
        <v>554</v>
      </c>
      <c r="AU84" s="680" t="s">
        <v>554</v>
      </c>
      <c r="AV84" s="680" t="s">
        <v>554</v>
      </c>
      <c r="AW84" s="48" t="s">
        <v>554</v>
      </c>
      <c r="AX84" s="603"/>
      <c r="AY84" s="603"/>
      <c r="AZ84" s="679" t="s">
        <v>554</v>
      </c>
      <c r="BA84" s="603"/>
      <c r="BB84" s="603"/>
      <c r="BC84" s="679" t="s">
        <v>554</v>
      </c>
      <c r="BD84" s="603"/>
      <c r="BE84" s="603"/>
      <c r="BF84" s="679" t="s">
        <v>554</v>
      </c>
      <c r="BG84" s="678">
        <v>43431</v>
      </c>
      <c r="BH84" s="680" t="s">
        <v>554</v>
      </c>
      <c r="BI84" s="680" t="s">
        <v>554</v>
      </c>
      <c r="BJ84" s="48" t="s">
        <v>554</v>
      </c>
      <c r="BK84" s="682" t="s">
        <v>807</v>
      </c>
      <c r="BL84" s="682" t="s">
        <v>807</v>
      </c>
      <c r="BM84" s="48" t="s">
        <v>554</v>
      </c>
      <c r="BN84" s="598" t="s">
        <v>807</v>
      </c>
      <c r="BO84" s="598" t="s">
        <v>807</v>
      </c>
      <c r="BP84" s="603"/>
      <c r="BQ84" s="48" t="s">
        <v>554</v>
      </c>
      <c r="BR84" s="48" t="s">
        <v>554</v>
      </c>
      <c r="BS84" s="603"/>
      <c r="BT84" s="615"/>
      <c r="BU84" s="615"/>
      <c r="BV84" s="603"/>
      <c r="BW84" s="615" t="s">
        <v>554</v>
      </c>
      <c r="BX84" s="615" t="s">
        <v>554</v>
      </c>
      <c r="BY84" s="615" t="s">
        <v>554</v>
      </c>
      <c r="BZ84" s="615" t="s">
        <v>554</v>
      </c>
      <c r="CA84" s="615" t="s">
        <v>554</v>
      </c>
      <c r="CB84" s="598" t="s">
        <v>560</v>
      </c>
      <c r="CC84" s="48" t="s">
        <v>554</v>
      </c>
      <c r="CD84" s="48" t="s">
        <v>554</v>
      </c>
      <c r="CE84" s="48" t="s">
        <v>554</v>
      </c>
      <c r="CF84" s="603"/>
      <c r="CG84" s="603"/>
      <c r="CH84" s="598" t="s">
        <v>807</v>
      </c>
      <c r="CI84" s="616"/>
      <c r="CJ84" s="616"/>
      <c r="CK84" s="48" t="s">
        <v>554</v>
      </c>
      <c r="CL84" s="616"/>
      <c r="CM84" s="616"/>
      <c r="CN84" s="48" t="s">
        <v>554</v>
      </c>
      <c r="CO84" s="48" t="s">
        <v>554</v>
      </c>
      <c r="CP84" s="680" t="s">
        <v>554</v>
      </c>
      <c r="CQ84" s="679" t="s">
        <v>554</v>
      </c>
      <c r="CR84" s="680" t="s">
        <v>554</v>
      </c>
      <c r="CS84" s="680" t="s">
        <v>554</v>
      </c>
      <c r="CT84" s="603"/>
      <c r="CU84" s="686" t="s">
        <v>554</v>
      </c>
      <c r="CV84" s="682" t="s">
        <v>560</v>
      </c>
      <c r="CW84" s="48" t="s">
        <v>554</v>
      </c>
      <c r="CX84" s="680" t="s">
        <v>554</v>
      </c>
      <c r="CY84" s="680" t="s">
        <v>554</v>
      </c>
      <c r="CZ84" s="48" t="s">
        <v>554</v>
      </c>
      <c r="DA84" s="682" t="s">
        <v>560</v>
      </c>
      <c r="DB84" s="682" t="s">
        <v>560</v>
      </c>
      <c r="DC84" s="48" t="s">
        <v>554</v>
      </c>
    </row>
    <row r="85" spans="1:107" ht="14" x14ac:dyDescent="0.15">
      <c r="A85" s="678">
        <v>43432</v>
      </c>
      <c r="B85" s="48" t="s">
        <v>554</v>
      </c>
      <c r="C85" s="48" t="s">
        <v>554</v>
      </c>
      <c r="D85" s="679" t="s">
        <v>554</v>
      </c>
      <c r="E85" s="615" t="s">
        <v>554</v>
      </c>
      <c r="F85" s="615" t="s">
        <v>554</v>
      </c>
      <c r="G85" s="615" t="s">
        <v>554</v>
      </c>
      <c r="H85" s="48" t="s">
        <v>554</v>
      </c>
      <c r="I85" s="48" t="s">
        <v>554</v>
      </c>
      <c r="J85" s="48" t="s">
        <v>554</v>
      </c>
      <c r="K85" s="48" t="s">
        <v>554</v>
      </c>
      <c r="L85" s="48" t="s">
        <v>554</v>
      </c>
      <c r="M85" s="48" t="s">
        <v>554</v>
      </c>
      <c r="N85" s="48" t="s">
        <v>554</v>
      </c>
      <c r="O85" s="48" t="s">
        <v>554</v>
      </c>
      <c r="P85" s="48" t="s">
        <v>554</v>
      </c>
      <c r="Q85" s="48" t="s">
        <v>554</v>
      </c>
      <c r="R85" s="48" t="s">
        <v>554</v>
      </c>
      <c r="S85" s="48" t="s">
        <v>554</v>
      </c>
      <c r="T85" s="48" t="s">
        <v>554</v>
      </c>
      <c r="U85" s="48" t="s">
        <v>554</v>
      </c>
      <c r="V85" s="603"/>
      <c r="W85" s="680" t="s">
        <v>554</v>
      </c>
      <c r="X85" s="48" t="s">
        <v>554</v>
      </c>
      <c r="Y85" s="48" t="s">
        <v>554</v>
      </c>
      <c r="Z85" s="615" t="s">
        <v>554</v>
      </c>
      <c r="AA85" s="615" t="s">
        <v>554</v>
      </c>
      <c r="AB85" s="615" t="s">
        <v>554</v>
      </c>
      <c r="AC85" s="680" t="s">
        <v>554</v>
      </c>
      <c r="AD85" s="680" t="s">
        <v>554</v>
      </c>
      <c r="AE85" s="692" t="s">
        <v>560</v>
      </c>
      <c r="AF85" s="680" t="s">
        <v>554</v>
      </c>
      <c r="AG85" s="680" t="s">
        <v>554</v>
      </c>
      <c r="AH85" s="48" t="s">
        <v>554</v>
      </c>
      <c r="AI85" s="680" t="s">
        <v>554</v>
      </c>
      <c r="AJ85" s="680" t="s">
        <v>554</v>
      </c>
      <c r="AK85" s="679" t="s">
        <v>554</v>
      </c>
      <c r="AL85" s="48" t="s">
        <v>554</v>
      </c>
      <c r="AM85" s="48" t="s">
        <v>554</v>
      </c>
      <c r="AN85" s="48" t="s">
        <v>554</v>
      </c>
      <c r="AO85" s="603"/>
      <c r="AP85" s="603"/>
      <c r="AQ85" s="679" t="s">
        <v>554</v>
      </c>
      <c r="AR85" s="603"/>
      <c r="AS85" s="603"/>
      <c r="AT85" s="679" t="s">
        <v>554</v>
      </c>
      <c r="AU85" s="680" t="s">
        <v>554</v>
      </c>
      <c r="AV85" s="680" t="s">
        <v>554</v>
      </c>
      <c r="AW85" s="48" t="s">
        <v>554</v>
      </c>
      <c r="AX85" s="603"/>
      <c r="AY85" s="603"/>
      <c r="AZ85" s="679" t="s">
        <v>554</v>
      </c>
      <c r="BA85" s="603"/>
      <c r="BB85" s="603"/>
      <c r="BC85" s="679" t="s">
        <v>554</v>
      </c>
      <c r="BD85" s="603"/>
      <c r="BE85" s="603"/>
      <c r="BF85" s="679" t="s">
        <v>554</v>
      </c>
      <c r="BG85" s="678">
        <v>43432</v>
      </c>
      <c r="BH85" s="680" t="s">
        <v>554</v>
      </c>
      <c r="BI85" s="680" t="s">
        <v>554</v>
      </c>
      <c r="BJ85" s="48" t="s">
        <v>554</v>
      </c>
      <c r="BK85" s="682" t="s">
        <v>807</v>
      </c>
      <c r="BL85" s="682" t="s">
        <v>807</v>
      </c>
      <c r="BM85" s="48" t="s">
        <v>554</v>
      </c>
      <c r="BN85" s="598" t="s">
        <v>807</v>
      </c>
      <c r="BO85" s="598" t="s">
        <v>807</v>
      </c>
      <c r="BP85" s="603"/>
      <c r="BQ85" s="48" t="s">
        <v>554</v>
      </c>
      <c r="BR85" s="48" t="s">
        <v>554</v>
      </c>
      <c r="BS85" s="603"/>
      <c r="BT85" s="615"/>
      <c r="BU85" s="615"/>
      <c r="BV85" s="603"/>
      <c r="BW85" s="615" t="s">
        <v>554</v>
      </c>
      <c r="BX85" s="615" t="s">
        <v>554</v>
      </c>
      <c r="BY85" s="615" t="s">
        <v>554</v>
      </c>
      <c r="BZ85" s="615" t="s">
        <v>554</v>
      </c>
      <c r="CA85" s="615" t="s">
        <v>554</v>
      </c>
      <c r="CB85" s="598" t="s">
        <v>560</v>
      </c>
      <c r="CC85" s="48" t="s">
        <v>554</v>
      </c>
      <c r="CD85" s="48" t="s">
        <v>554</v>
      </c>
      <c r="CE85" s="48" t="s">
        <v>554</v>
      </c>
      <c r="CF85" s="603"/>
      <c r="CG85" s="603"/>
      <c r="CH85" s="598" t="s">
        <v>807</v>
      </c>
      <c r="CI85" s="616"/>
      <c r="CJ85" s="616"/>
      <c r="CK85" s="48" t="s">
        <v>554</v>
      </c>
      <c r="CL85" s="616"/>
      <c r="CM85" s="616"/>
      <c r="CN85" s="48" t="s">
        <v>554</v>
      </c>
      <c r="CO85" s="48" t="s">
        <v>554</v>
      </c>
      <c r="CP85" s="680" t="s">
        <v>554</v>
      </c>
      <c r="CQ85" s="679" t="s">
        <v>554</v>
      </c>
      <c r="CR85" s="680" t="s">
        <v>554</v>
      </c>
      <c r="CS85" s="680" t="s">
        <v>554</v>
      </c>
      <c r="CT85" s="603"/>
      <c r="CU85" s="694" t="s">
        <v>554</v>
      </c>
      <c r="CV85" s="682" t="s">
        <v>560</v>
      </c>
      <c r="CW85" s="48" t="s">
        <v>554</v>
      </c>
      <c r="CX85" s="680" t="s">
        <v>554</v>
      </c>
      <c r="CY85" s="680" t="s">
        <v>554</v>
      </c>
      <c r="CZ85" s="48" t="s">
        <v>554</v>
      </c>
      <c r="DA85" s="682" t="s">
        <v>560</v>
      </c>
      <c r="DB85" s="682" t="s">
        <v>560</v>
      </c>
      <c r="DC85" s="48" t="s">
        <v>554</v>
      </c>
    </row>
    <row r="86" spans="1:107" ht="14" x14ac:dyDescent="0.15">
      <c r="A86" s="678">
        <v>43433</v>
      </c>
      <c r="B86" s="48" t="s">
        <v>554</v>
      </c>
      <c r="C86" s="48" t="s">
        <v>554</v>
      </c>
      <c r="D86" s="679" t="s">
        <v>554</v>
      </c>
      <c r="E86" s="615" t="s">
        <v>554</v>
      </c>
      <c r="F86" s="615" t="s">
        <v>554</v>
      </c>
      <c r="G86" s="615" t="s">
        <v>554</v>
      </c>
      <c r="H86" s="48" t="s">
        <v>554</v>
      </c>
      <c r="I86" s="48" t="s">
        <v>554</v>
      </c>
      <c r="J86" s="48" t="s">
        <v>554</v>
      </c>
      <c r="K86" s="48" t="s">
        <v>554</v>
      </c>
      <c r="L86" s="48" t="s">
        <v>554</v>
      </c>
      <c r="M86" s="48" t="s">
        <v>554</v>
      </c>
      <c r="N86" s="48" t="s">
        <v>554</v>
      </c>
      <c r="O86" s="48" t="s">
        <v>554</v>
      </c>
      <c r="P86" s="48" t="s">
        <v>554</v>
      </c>
      <c r="Q86" s="48" t="s">
        <v>554</v>
      </c>
      <c r="R86" s="48" t="s">
        <v>554</v>
      </c>
      <c r="S86" s="48" t="s">
        <v>554</v>
      </c>
      <c r="T86" s="48" t="s">
        <v>554</v>
      </c>
      <c r="U86" s="48" t="s">
        <v>554</v>
      </c>
      <c r="V86" s="603"/>
      <c r="W86" s="680" t="s">
        <v>554</v>
      </c>
      <c r="X86" s="48" t="s">
        <v>554</v>
      </c>
      <c r="Y86" s="48" t="s">
        <v>554</v>
      </c>
      <c r="Z86" s="615" t="s">
        <v>554</v>
      </c>
      <c r="AA86" s="615" t="s">
        <v>554</v>
      </c>
      <c r="AB86" s="615" t="s">
        <v>554</v>
      </c>
      <c r="AC86" s="680" t="s">
        <v>554</v>
      </c>
      <c r="AD86" s="680" t="s">
        <v>554</v>
      </c>
      <c r="AE86" s="679" t="s">
        <v>554</v>
      </c>
      <c r="AF86" s="680" t="s">
        <v>554</v>
      </c>
      <c r="AG86" s="680" t="s">
        <v>554</v>
      </c>
      <c r="AH86" s="48" t="s">
        <v>554</v>
      </c>
      <c r="AI86" s="680" t="s">
        <v>554</v>
      </c>
      <c r="AJ86" s="680" t="s">
        <v>554</v>
      </c>
      <c r="AK86" s="679" t="s">
        <v>554</v>
      </c>
      <c r="AL86" s="48" t="s">
        <v>554</v>
      </c>
      <c r="AM86" s="48" t="s">
        <v>554</v>
      </c>
      <c r="AN86" s="48" t="s">
        <v>554</v>
      </c>
      <c r="AO86" s="603"/>
      <c r="AP86" s="603"/>
      <c r="AQ86" s="679" t="s">
        <v>554</v>
      </c>
      <c r="AR86" s="603"/>
      <c r="AS86" s="603"/>
      <c r="AT86" s="679" t="s">
        <v>554</v>
      </c>
      <c r="AU86" s="680" t="s">
        <v>554</v>
      </c>
      <c r="AV86" s="680" t="s">
        <v>554</v>
      </c>
      <c r="AW86" s="48" t="s">
        <v>554</v>
      </c>
      <c r="AX86" s="603"/>
      <c r="AY86" s="603"/>
      <c r="AZ86" s="679" t="s">
        <v>554</v>
      </c>
      <c r="BA86" s="603"/>
      <c r="BB86" s="603"/>
      <c r="BC86" s="679" t="s">
        <v>554</v>
      </c>
      <c r="BD86" s="603"/>
      <c r="BE86" s="603"/>
      <c r="BF86" s="679" t="s">
        <v>554</v>
      </c>
      <c r="BG86" s="678">
        <v>43433</v>
      </c>
      <c r="BH86" s="680" t="s">
        <v>554</v>
      </c>
      <c r="BI86" s="680" t="s">
        <v>554</v>
      </c>
      <c r="BJ86" s="48" t="s">
        <v>554</v>
      </c>
      <c r="BK86" s="682" t="s">
        <v>807</v>
      </c>
      <c r="BL86" s="682" t="s">
        <v>807</v>
      </c>
      <c r="BM86" s="48" t="s">
        <v>554</v>
      </c>
      <c r="BN86" s="598" t="s">
        <v>807</v>
      </c>
      <c r="BO86" s="598" t="s">
        <v>807</v>
      </c>
      <c r="BP86" s="603"/>
      <c r="BQ86" s="48" t="s">
        <v>554</v>
      </c>
      <c r="BR86" s="48" t="s">
        <v>554</v>
      </c>
      <c r="BS86" s="603"/>
      <c r="BT86" s="615"/>
      <c r="BU86" s="615"/>
      <c r="BV86" s="603"/>
      <c r="BW86" s="615" t="s">
        <v>554</v>
      </c>
      <c r="BX86" s="615" t="s">
        <v>554</v>
      </c>
      <c r="BY86" s="615" t="s">
        <v>554</v>
      </c>
      <c r="BZ86" s="615" t="s">
        <v>554</v>
      </c>
      <c r="CA86" s="615" t="s">
        <v>554</v>
      </c>
      <c r="CB86" s="598" t="s">
        <v>560</v>
      </c>
      <c r="CC86" s="48" t="s">
        <v>554</v>
      </c>
      <c r="CD86" s="48" t="s">
        <v>554</v>
      </c>
      <c r="CE86" s="48" t="s">
        <v>554</v>
      </c>
      <c r="CF86" s="603"/>
      <c r="CG86" s="603"/>
      <c r="CH86" s="598" t="s">
        <v>807</v>
      </c>
      <c r="CI86" s="616"/>
      <c r="CJ86" s="616"/>
      <c r="CK86" s="48" t="s">
        <v>554</v>
      </c>
      <c r="CL86" s="616"/>
      <c r="CM86" s="616"/>
      <c r="CN86" s="48" t="s">
        <v>554</v>
      </c>
      <c r="CO86" s="48" t="s">
        <v>554</v>
      </c>
      <c r="CP86" s="680" t="s">
        <v>554</v>
      </c>
      <c r="CQ86" s="679" t="s">
        <v>554</v>
      </c>
      <c r="CR86" s="680" t="s">
        <v>554</v>
      </c>
      <c r="CS86" s="680" t="s">
        <v>554</v>
      </c>
      <c r="CT86" s="603"/>
      <c r="CU86" s="694" t="s">
        <v>554</v>
      </c>
      <c r="CV86" s="684" t="s">
        <v>554</v>
      </c>
      <c r="CW86" s="48" t="s">
        <v>554</v>
      </c>
      <c r="CX86" s="680" t="s">
        <v>554</v>
      </c>
      <c r="CY86" s="680" t="s">
        <v>554</v>
      </c>
      <c r="CZ86" s="48" t="s">
        <v>554</v>
      </c>
      <c r="DA86" s="682" t="s">
        <v>560</v>
      </c>
      <c r="DB86" s="682" t="s">
        <v>560</v>
      </c>
      <c r="DC86" s="48" t="s">
        <v>554</v>
      </c>
    </row>
    <row r="87" spans="1:107" ht="15" x14ac:dyDescent="0.15">
      <c r="A87" s="678">
        <v>43434</v>
      </c>
      <c r="B87" s="48" t="s">
        <v>554</v>
      </c>
      <c r="C87" s="48" t="s">
        <v>554</v>
      </c>
      <c r="D87" s="679" t="s">
        <v>554</v>
      </c>
      <c r="E87" s="615" t="s">
        <v>554</v>
      </c>
      <c r="F87" s="615" t="s">
        <v>554</v>
      </c>
      <c r="G87" s="615" t="s">
        <v>554</v>
      </c>
      <c r="H87" s="48" t="s">
        <v>554</v>
      </c>
      <c r="I87" s="48" t="s">
        <v>554</v>
      </c>
      <c r="J87" s="48" t="s">
        <v>554</v>
      </c>
      <c r="K87" s="48" t="s">
        <v>554</v>
      </c>
      <c r="L87" s="48" t="s">
        <v>554</v>
      </c>
      <c r="M87" s="48" t="s">
        <v>554</v>
      </c>
      <c r="N87" s="48" t="s">
        <v>554</v>
      </c>
      <c r="O87" s="48" t="s">
        <v>554</v>
      </c>
      <c r="P87" s="48" t="s">
        <v>554</v>
      </c>
      <c r="Q87" s="48" t="s">
        <v>554</v>
      </c>
      <c r="R87" s="48" t="s">
        <v>554</v>
      </c>
      <c r="S87" s="48" t="s">
        <v>554</v>
      </c>
      <c r="T87" s="48" t="s">
        <v>554</v>
      </c>
      <c r="U87" s="48" t="s">
        <v>554</v>
      </c>
      <c r="V87" s="603"/>
      <c r="W87" s="680" t="s">
        <v>554</v>
      </c>
      <c r="X87" s="48" t="s">
        <v>554</v>
      </c>
      <c r="Y87" s="48" t="s">
        <v>554</v>
      </c>
      <c r="Z87" s="615" t="s">
        <v>554</v>
      </c>
      <c r="AA87" s="615" t="s">
        <v>554</v>
      </c>
      <c r="AB87" s="615" t="s">
        <v>554</v>
      </c>
      <c r="AC87" s="680" t="s">
        <v>554</v>
      </c>
      <c r="AD87" s="680" t="s">
        <v>554</v>
      </c>
      <c r="AE87" s="692" t="s">
        <v>560</v>
      </c>
      <c r="AF87" s="680" t="s">
        <v>554</v>
      </c>
      <c r="AG87" s="680" t="s">
        <v>554</v>
      </c>
      <c r="AH87" s="48" t="s">
        <v>554</v>
      </c>
      <c r="AI87" s="680" t="s">
        <v>554</v>
      </c>
      <c r="AJ87" s="680" t="s">
        <v>554</v>
      </c>
      <c r="AK87" s="679" t="s">
        <v>554</v>
      </c>
      <c r="AL87" s="48" t="s">
        <v>554</v>
      </c>
      <c r="AM87" s="48" t="s">
        <v>554</v>
      </c>
      <c r="AN87" s="48" t="s">
        <v>554</v>
      </c>
      <c r="AO87" s="603"/>
      <c r="AP87" s="603"/>
      <c r="AQ87" s="679" t="s">
        <v>554</v>
      </c>
      <c r="AR87" s="603"/>
      <c r="AS87" s="603"/>
      <c r="AT87" s="679" t="s">
        <v>554</v>
      </c>
      <c r="AU87" s="680" t="s">
        <v>554</v>
      </c>
      <c r="AV87" s="680" t="s">
        <v>554</v>
      </c>
      <c r="AW87" s="48" t="s">
        <v>554</v>
      </c>
      <c r="AX87" s="603"/>
      <c r="AY87" s="603"/>
      <c r="AZ87" s="679" t="s">
        <v>554</v>
      </c>
      <c r="BA87" s="603"/>
      <c r="BB87" s="603"/>
      <c r="BC87" s="679" t="s">
        <v>554</v>
      </c>
      <c r="BD87" s="603"/>
      <c r="BE87" s="603"/>
      <c r="BF87" s="679" t="s">
        <v>554</v>
      </c>
      <c r="BG87" s="678">
        <v>43434</v>
      </c>
      <c r="BH87" s="680" t="s">
        <v>554</v>
      </c>
      <c r="BI87" s="680" t="s">
        <v>554</v>
      </c>
      <c r="BJ87" s="48" t="s">
        <v>554</v>
      </c>
      <c r="BK87" s="682" t="s">
        <v>807</v>
      </c>
      <c r="BL87" s="682" t="s">
        <v>807</v>
      </c>
      <c r="BM87" s="48" t="s">
        <v>554</v>
      </c>
      <c r="BN87" s="598" t="s">
        <v>807</v>
      </c>
      <c r="BO87" s="598" t="s">
        <v>807</v>
      </c>
      <c r="BP87" s="603"/>
      <c r="BQ87" s="48" t="s">
        <v>554</v>
      </c>
      <c r="BR87" s="48" t="s">
        <v>554</v>
      </c>
      <c r="BS87" s="603"/>
      <c r="BT87" s="615"/>
      <c r="BU87" s="615"/>
      <c r="BV87" s="603"/>
      <c r="BW87" s="615" t="s">
        <v>554</v>
      </c>
      <c r="BX87" s="615" t="s">
        <v>554</v>
      </c>
      <c r="BY87" s="615" t="s">
        <v>554</v>
      </c>
      <c r="BZ87" s="615" t="s">
        <v>554</v>
      </c>
      <c r="CA87" s="615" t="s">
        <v>554</v>
      </c>
      <c r="CB87" s="598" t="s">
        <v>560</v>
      </c>
      <c r="CC87" s="48" t="s">
        <v>554</v>
      </c>
      <c r="CD87" s="48" t="s">
        <v>554</v>
      </c>
      <c r="CE87" s="48" t="s">
        <v>554</v>
      </c>
      <c r="CF87" s="603"/>
      <c r="CG87" s="603"/>
      <c r="CH87" s="598" t="s">
        <v>807</v>
      </c>
      <c r="CI87" s="616"/>
      <c r="CJ87" s="616"/>
      <c r="CK87" s="48" t="s">
        <v>554</v>
      </c>
      <c r="CL87" s="616"/>
      <c r="CM87" s="616"/>
      <c r="CN87" s="48" t="s">
        <v>554</v>
      </c>
      <c r="CO87" s="48" t="s">
        <v>554</v>
      </c>
      <c r="CP87" s="680" t="s">
        <v>554</v>
      </c>
      <c r="CQ87" s="679" t="s">
        <v>554</v>
      </c>
      <c r="CR87" s="680" t="s">
        <v>554</v>
      </c>
      <c r="CS87" s="680" t="s">
        <v>554</v>
      </c>
      <c r="CT87" s="603"/>
      <c r="CU87" s="687" t="s">
        <v>566</v>
      </c>
      <c r="CV87" s="699" t="s">
        <v>560</v>
      </c>
      <c r="CW87" s="48" t="s">
        <v>554</v>
      </c>
      <c r="CX87" s="680" t="s">
        <v>554</v>
      </c>
      <c r="CY87" s="680" t="s">
        <v>554</v>
      </c>
      <c r="CZ87" s="48" t="s">
        <v>554</v>
      </c>
      <c r="DA87" s="682" t="s">
        <v>560</v>
      </c>
      <c r="DB87" s="682" t="s">
        <v>560</v>
      </c>
      <c r="DC87" s="48" t="s">
        <v>554</v>
      </c>
    </row>
    <row r="88" spans="1:107" ht="15" x14ac:dyDescent="0.15">
      <c r="A88" s="678">
        <v>43435</v>
      </c>
      <c r="B88" s="48" t="s">
        <v>554</v>
      </c>
      <c r="C88" s="48" t="s">
        <v>554</v>
      </c>
      <c r="D88" s="679" t="s">
        <v>554</v>
      </c>
      <c r="E88" s="615" t="s">
        <v>554</v>
      </c>
      <c r="F88" s="615" t="s">
        <v>554</v>
      </c>
      <c r="G88" s="615" t="s">
        <v>554</v>
      </c>
      <c r="H88" s="48" t="s">
        <v>554</v>
      </c>
      <c r="I88" s="48" t="s">
        <v>554</v>
      </c>
      <c r="J88" s="48" t="s">
        <v>554</v>
      </c>
      <c r="K88" s="48" t="s">
        <v>554</v>
      </c>
      <c r="L88" s="48" t="s">
        <v>554</v>
      </c>
      <c r="M88" s="48" t="s">
        <v>554</v>
      </c>
      <c r="N88" s="48" t="s">
        <v>554</v>
      </c>
      <c r="O88" s="48" t="s">
        <v>554</v>
      </c>
      <c r="P88" s="48" t="s">
        <v>554</v>
      </c>
      <c r="Q88" s="48" t="s">
        <v>554</v>
      </c>
      <c r="R88" s="48" t="s">
        <v>554</v>
      </c>
      <c r="S88" s="48" t="s">
        <v>554</v>
      </c>
      <c r="T88" s="48" t="s">
        <v>554</v>
      </c>
      <c r="U88" s="48" t="s">
        <v>554</v>
      </c>
      <c r="V88" s="603"/>
      <c r="W88" s="680" t="s">
        <v>554</v>
      </c>
      <c r="X88" s="48" t="s">
        <v>554</v>
      </c>
      <c r="Y88" s="48" t="s">
        <v>554</v>
      </c>
      <c r="Z88" s="615" t="s">
        <v>554</v>
      </c>
      <c r="AA88" s="615" t="s">
        <v>554</v>
      </c>
      <c r="AB88" s="615" t="s">
        <v>554</v>
      </c>
      <c r="AC88" s="680" t="s">
        <v>554</v>
      </c>
      <c r="AD88" s="680" t="s">
        <v>554</v>
      </c>
      <c r="AE88" s="692" t="s">
        <v>560</v>
      </c>
      <c r="AF88" s="680" t="s">
        <v>554</v>
      </c>
      <c r="AG88" s="680" t="s">
        <v>554</v>
      </c>
      <c r="AH88" s="48" t="s">
        <v>554</v>
      </c>
      <c r="AI88" s="680" t="s">
        <v>554</v>
      </c>
      <c r="AJ88" s="680" t="s">
        <v>554</v>
      </c>
      <c r="AK88" s="679" t="s">
        <v>554</v>
      </c>
      <c r="AL88" s="48" t="s">
        <v>554</v>
      </c>
      <c r="AM88" s="48" t="s">
        <v>554</v>
      </c>
      <c r="AN88" s="48" t="s">
        <v>554</v>
      </c>
      <c r="AO88" s="603"/>
      <c r="AP88" s="603"/>
      <c r="AQ88" s="679" t="s">
        <v>554</v>
      </c>
      <c r="AR88" s="603"/>
      <c r="AS88" s="603"/>
      <c r="AT88" s="679" t="s">
        <v>554</v>
      </c>
      <c r="AU88" s="680" t="s">
        <v>554</v>
      </c>
      <c r="AV88" s="680" t="s">
        <v>554</v>
      </c>
      <c r="AW88" s="48" t="s">
        <v>554</v>
      </c>
      <c r="AX88" s="603"/>
      <c r="AY88" s="603"/>
      <c r="AZ88" s="679" t="s">
        <v>554</v>
      </c>
      <c r="BA88" s="603"/>
      <c r="BB88" s="603"/>
      <c r="BC88" s="679" t="s">
        <v>554</v>
      </c>
      <c r="BD88" s="603"/>
      <c r="BE88" s="603"/>
      <c r="BF88" s="679" t="s">
        <v>554</v>
      </c>
      <c r="BG88" s="678">
        <v>43435</v>
      </c>
      <c r="BH88" s="680" t="s">
        <v>554</v>
      </c>
      <c r="BI88" s="680" t="s">
        <v>554</v>
      </c>
      <c r="BJ88" s="48" t="s">
        <v>554</v>
      </c>
      <c r="BK88" s="682" t="s">
        <v>807</v>
      </c>
      <c r="BL88" s="682" t="s">
        <v>807</v>
      </c>
      <c r="BM88" s="48" t="s">
        <v>554</v>
      </c>
      <c r="BN88" s="598" t="s">
        <v>807</v>
      </c>
      <c r="BO88" s="598" t="s">
        <v>807</v>
      </c>
      <c r="BP88" s="603"/>
      <c r="BQ88" s="48" t="s">
        <v>554</v>
      </c>
      <c r="BR88" s="48" t="s">
        <v>554</v>
      </c>
      <c r="BS88" s="603"/>
      <c r="BT88" s="615"/>
      <c r="BU88" s="615"/>
      <c r="BV88" s="603"/>
      <c r="BW88" s="615" t="s">
        <v>554</v>
      </c>
      <c r="BX88" s="615" t="s">
        <v>554</v>
      </c>
      <c r="BY88" s="615" t="s">
        <v>554</v>
      </c>
      <c r="BZ88" s="615" t="s">
        <v>554</v>
      </c>
      <c r="CA88" s="615" t="s">
        <v>554</v>
      </c>
      <c r="CB88" s="598" t="s">
        <v>560</v>
      </c>
      <c r="CC88" s="48" t="s">
        <v>554</v>
      </c>
      <c r="CD88" s="48" t="s">
        <v>554</v>
      </c>
      <c r="CE88" s="48" t="s">
        <v>554</v>
      </c>
      <c r="CF88" s="603"/>
      <c r="CG88" s="603"/>
      <c r="CH88" s="598" t="s">
        <v>807</v>
      </c>
      <c r="CI88" s="616"/>
      <c r="CJ88" s="616"/>
      <c r="CK88" s="48" t="s">
        <v>554</v>
      </c>
      <c r="CL88" s="616"/>
      <c r="CM88" s="616"/>
      <c r="CN88" s="48" t="s">
        <v>554</v>
      </c>
      <c r="CO88" s="48" t="s">
        <v>554</v>
      </c>
      <c r="CP88" s="680" t="s">
        <v>554</v>
      </c>
      <c r="CQ88" s="679" t="s">
        <v>554</v>
      </c>
      <c r="CR88" s="680" t="s">
        <v>554</v>
      </c>
      <c r="CS88" s="680" t="s">
        <v>554</v>
      </c>
      <c r="CT88" s="603"/>
      <c r="CU88" s="687" t="s">
        <v>566</v>
      </c>
      <c r="CV88" s="699" t="s">
        <v>560</v>
      </c>
      <c r="CW88" s="48" t="s">
        <v>554</v>
      </c>
      <c r="CX88" s="680" t="s">
        <v>554</v>
      </c>
      <c r="CY88" s="680" t="s">
        <v>554</v>
      </c>
      <c r="CZ88" s="48" t="s">
        <v>554</v>
      </c>
      <c r="DA88" s="682" t="s">
        <v>560</v>
      </c>
      <c r="DB88" s="682" t="s">
        <v>560</v>
      </c>
      <c r="DC88" s="48" t="s">
        <v>554</v>
      </c>
    </row>
    <row r="89" spans="1:107" ht="15" x14ac:dyDescent="0.15">
      <c r="A89" s="678">
        <v>43436</v>
      </c>
      <c r="B89" s="48" t="s">
        <v>554</v>
      </c>
      <c r="C89" s="48" t="s">
        <v>554</v>
      </c>
      <c r="D89" s="679" t="s">
        <v>554</v>
      </c>
      <c r="E89" s="615" t="s">
        <v>554</v>
      </c>
      <c r="F89" s="615" t="s">
        <v>554</v>
      </c>
      <c r="G89" s="615" t="s">
        <v>554</v>
      </c>
      <c r="H89" s="48" t="s">
        <v>554</v>
      </c>
      <c r="I89" s="48" t="s">
        <v>554</v>
      </c>
      <c r="J89" s="48" t="s">
        <v>554</v>
      </c>
      <c r="K89" s="48" t="s">
        <v>554</v>
      </c>
      <c r="L89" s="48" t="s">
        <v>554</v>
      </c>
      <c r="M89" s="48" t="s">
        <v>554</v>
      </c>
      <c r="N89" s="48" t="s">
        <v>554</v>
      </c>
      <c r="O89" s="48" t="s">
        <v>554</v>
      </c>
      <c r="P89" s="48" t="s">
        <v>554</v>
      </c>
      <c r="Q89" s="48" t="s">
        <v>554</v>
      </c>
      <c r="R89" s="48" t="s">
        <v>554</v>
      </c>
      <c r="S89" s="48" t="s">
        <v>554</v>
      </c>
      <c r="T89" s="48" t="s">
        <v>554</v>
      </c>
      <c r="U89" s="48" t="s">
        <v>554</v>
      </c>
      <c r="V89" s="603"/>
      <c r="W89" s="680" t="s">
        <v>554</v>
      </c>
      <c r="X89" s="48" t="s">
        <v>554</v>
      </c>
      <c r="Y89" s="48" t="s">
        <v>554</v>
      </c>
      <c r="Z89" s="615" t="s">
        <v>554</v>
      </c>
      <c r="AA89" s="615" t="s">
        <v>554</v>
      </c>
      <c r="AB89" s="615" t="s">
        <v>554</v>
      </c>
      <c r="AC89" s="680" t="s">
        <v>554</v>
      </c>
      <c r="AD89" s="680" t="s">
        <v>554</v>
      </c>
      <c r="AE89" s="692" t="s">
        <v>560</v>
      </c>
      <c r="AF89" s="680" t="s">
        <v>554</v>
      </c>
      <c r="AG89" s="680" t="s">
        <v>554</v>
      </c>
      <c r="AH89" s="48" t="s">
        <v>554</v>
      </c>
      <c r="AI89" s="680" t="s">
        <v>554</v>
      </c>
      <c r="AJ89" s="680" t="s">
        <v>554</v>
      </c>
      <c r="AK89" s="679" t="s">
        <v>554</v>
      </c>
      <c r="AL89" s="48" t="s">
        <v>554</v>
      </c>
      <c r="AM89" s="48" t="s">
        <v>554</v>
      </c>
      <c r="AN89" s="48" t="s">
        <v>554</v>
      </c>
      <c r="AO89" s="603"/>
      <c r="AP89" s="603"/>
      <c r="AQ89" s="679" t="s">
        <v>554</v>
      </c>
      <c r="AR89" s="603"/>
      <c r="AS89" s="603"/>
      <c r="AT89" s="679" t="s">
        <v>554</v>
      </c>
      <c r="AU89" s="680" t="s">
        <v>554</v>
      </c>
      <c r="AV89" s="680" t="s">
        <v>554</v>
      </c>
      <c r="AW89" s="48" t="s">
        <v>554</v>
      </c>
      <c r="AX89" s="603"/>
      <c r="AY89" s="603"/>
      <c r="AZ89" s="679" t="s">
        <v>554</v>
      </c>
      <c r="BA89" s="603"/>
      <c r="BB89" s="603"/>
      <c r="BC89" s="679" t="s">
        <v>554</v>
      </c>
      <c r="BD89" s="603"/>
      <c r="BE89" s="603"/>
      <c r="BF89" s="679" t="s">
        <v>554</v>
      </c>
      <c r="BG89" s="678">
        <v>43436</v>
      </c>
      <c r="BH89" s="680" t="s">
        <v>554</v>
      </c>
      <c r="BI89" s="680" t="s">
        <v>554</v>
      </c>
      <c r="BJ89" s="48" t="s">
        <v>554</v>
      </c>
      <c r="BK89" s="682" t="s">
        <v>807</v>
      </c>
      <c r="BL89" s="682" t="s">
        <v>807</v>
      </c>
      <c r="BM89" s="48" t="s">
        <v>554</v>
      </c>
      <c r="BN89" s="598" t="s">
        <v>807</v>
      </c>
      <c r="BO89" s="598" t="s">
        <v>807</v>
      </c>
      <c r="BP89" s="603"/>
      <c r="BQ89" s="48" t="s">
        <v>554</v>
      </c>
      <c r="BR89" s="48" t="s">
        <v>554</v>
      </c>
      <c r="BS89" s="603"/>
      <c r="BT89" s="615"/>
      <c r="BU89" s="615"/>
      <c r="BV89" s="603"/>
      <c r="BW89" s="615" t="s">
        <v>554</v>
      </c>
      <c r="BX89" s="615" t="s">
        <v>554</v>
      </c>
      <c r="BY89" s="615" t="s">
        <v>554</v>
      </c>
      <c r="BZ89" s="615" t="s">
        <v>554</v>
      </c>
      <c r="CA89" s="615" t="s">
        <v>554</v>
      </c>
      <c r="CB89" s="598" t="s">
        <v>560</v>
      </c>
      <c r="CC89" s="48" t="s">
        <v>554</v>
      </c>
      <c r="CD89" s="48" t="s">
        <v>554</v>
      </c>
      <c r="CE89" s="48" t="s">
        <v>554</v>
      </c>
      <c r="CF89" s="603"/>
      <c r="CG89" s="603"/>
      <c r="CH89" s="598" t="s">
        <v>807</v>
      </c>
      <c r="CI89" s="616"/>
      <c r="CJ89" s="616"/>
      <c r="CK89" s="48" t="s">
        <v>554</v>
      </c>
      <c r="CL89" s="616"/>
      <c r="CM89" s="616"/>
      <c r="CN89" s="48" t="s">
        <v>554</v>
      </c>
      <c r="CO89" s="48" t="s">
        <v>554</v>
      </c>
      <c r="CP89" s="680" t="s">
        <v>554</v>
      </c>
      <c r="CQ89" s="679" t="s">
        <v>554</v>
      </c>
      <c r="CR89" s="680" t="s">
        <v>554</v>
      </c>
      <c r="CS89" s="680" t="s">
        <v>554</v>
      </c>
      <c r="CT89" s="603"/>
      <c r="CU89" s="696" t="s">
        <v>554</v>
      </c>
      <c r="CV89" s="699" t="s">
        <v>560</v>
      </c>
      <c r="CW89" s="48" t="s">
        <v>554</v>
      </c>
      <c r="CX89" s="680" t="s">
        <v>554</v>
      </c>
      <c r="CY89" s="680" t="s">
        <v>554</v>
      </c>
      <c r="CZ89" s="48" t="s">
        <v>554</v>
      </c>
      <c r="DA89" s="682" t="s">
        <v>560</v>
      </c>
      <c r="DB89" s="682" t="s">
        <v>560</v>
      </c>
      <c r="DC89" s="48" t="s">
        <v>554</v>
      </c>
    </row>
    <row r="90" spans="1:107" ht="15" x14ac:dyDescent="0.15">
      <c r="A90" s="678">
        <v>43437</v>
      </c>
      <c r="B90" s="48" t="s">
        <v>554</v>
      </c>
      <c r="C90" s="48" t="s">
        <v>554</v>
      </c>
      <c r="D90" s="679" t="s">
        <v>554</v>
      </c>
      <c r="E90" s="615" t="s">
        <v>554</v>
      </c>
      <c r="F90" s="615" t="s">
        <v>554</v>
      </c>
      <c r="G90" s="615" t="s">
        <v>554</v>
      </c>
      <c r="H90" s="48" t="s">
        <v>554</v>
      </c>
      <c r="I90" s="48" t="s">
        <v>554</v>
      </c>
      <c r="J90" s="48" t="s">
        <v>554</v>
      </c>
      <c r="K90" s="48" t="s">
        <v>554</v>
      </c>
      <c r="L90" s="48" t="s">
        <v>554</v>
      </c>
      <c r="M90" s="48" t="s">
        <v>554</v>
      </c>
      <c r="N90" s="48" t="s">
        <v>554</v>
      </c>
      <c r="O90" s="48" t="s">
        <v>554</v>
      </c>
      <c r="P90" s="48" t="s">
        <v>554</v>
      </c>
      <c r="Q90" s="48" t="s">
        <v>554</v>
      </c>
      <c r="R90" s="48" t="s">
        <v>554</v>
      </c>
      <c r="S90" s="48" t="s">
        <v>554</v>
      </c>
      <c r="T90" s="48" t="s">
        <v>554</v>
      </c>
      <c r="U90" s="48" t="s">
        <v>554</v>
      </c>
      <c r="V90" s="603"/>
      <c r="W90" s="680" t="s">
        <v>554</v>
      </c>
      <c r="X90" s="48" t="s">
        <v>554</v>
      </c>
      <c r="Y90" s="48" t="s">
        <v>554</v>
      </c>
      <c r="Z90" s="615" t="s">
        <v>554</v>
      </c>
      <c r="AA90" s="615" t="s">
        <v>554</v>
      </c>
      <c r="AB90" s="615" t="s">
        <v>554</v>
      </c>
      <c r="AC90" s="680" t="s">
        <v>554</v>
      </c>
      <c r="AD90" s="680" t="s">
        <v>554</v>
      </c>
      <c r="AE90" s="692" t="s">
        <v>560</v>
      </c>
      <c r="AF90" s="680" t="s">
        <v>554</v>
      </c>
      <c r="AG90" s="680" t="s">
        <v>554</v>
      </c>
      <c r="AH90" s="48" t="s">
        <v>554</v>
      </c>
      <c r="AI90" s="680" t="s">
        <v>554</v>
      </c>
      <c r="AJ90" s="680" t="s">
        <v>554</v>
      </c>
      <c r="AK90" s="679" t="s">
        <v>554</v>
      </c>
      <c r="AL90" s="48" t="s">
        <v>554</v>
      </c>
      <c r="AM90" s="48" t="s">
        <v>554</v>
      </c>
      <c r="AN90" s="48" t="s">
        <v>554</v>
      </c>
      <c r="AO90" s="603"/>
      <c r="AP90" s="603"/>
      <c r="AQ90" s="679" t="s">
        <v>554</v>
      </c>
      <c r="AR90" s="603"/>
      <c r="AS90" s="603"/>
      <c r="AT90" s="679" t="s">
        <v>554</v>
      </c>
      <c r="AU90" s="680" t="s">
        <v>554</v>
      </c>
      <c r="AV90" s="680" t="s">
        <v>554</v>
      </c>
      <c r="AW90" s="48" t="s">
        <v>554</v>
      </c>
      <c r="AX90" s="603"/>
      <c r="AY90" s="603"/>
      <c r="AZ90" s="679" t="s">
        <v>554</v>
      </c>
      <c r="BA90" s="603"/>
      <c r="BB90" s="603"/>
      <c r="BC90" s="679" t="s">
        <v>554</v>
      </c>
      <c r="BD90" s="603"/>
      <c r="BE90" s="603"/>
      <c r="BF90" s="679" t="s">
        <v>554</v>
      </c>
      <c r="BG90" s="678">
        <v>43437</v>
      </c>
      <c r="BH90" s="680" t="s">
        <v>554</v>
      </c>
      <c r="BI90" s="680" t="s">
        <v>554</v>
      </c>
      <c r="BJ90" s="48" t="s">
        <v>554</v>
      </c>
      <c r="BK90" s="682" t="s">
        <v>807</v>
      </c>
      <c r="BL90" s="682" t="s">
        <v>807</v>
      </c>
      <c r="BM90" s="48" t="s">
        <v>554</v>
      </c>
      <c r="BN90" s="598" t="s">
        <v>807</v>
      </c>
      <c r="BO90" s="598" t="s">
        <v>807</v>
      </c>
      <c r="BP90" s="603"/>
      <c r="BQ90" s="48" t="s">
        <v>554</v>
      </c>
      <c r="BR90" s="48" t="s">
        <v>554</v>
      </c>
      <c r="BS90" s="603"/>
      <c r="BT90" s="615"/>
      <c r="BU90" s="615"/>
      <c r="BV90" s="603"/>
      <c r="BW90" s="615" t="s">
        <v>554</v>
      </c>
      <c r="BX90" s="615" t="s">
        <v>554</v>
      </c>
      <c r="BY90" s="615" t="s">
        <v>554</v>
      </c>
      <c r="BZ90" s="615" t="s">
        <v>554</v>
      </c>
      <c r="CA90" s="615" t="s">
        <v>554</v>
      </c>
      <c r="CB90" s="598" t="s">
        <v>560</v>
      </c>
      <c r="CC90" s="48" t="s">
        <v>554</v>
      </c>
      <c r="CD90" s="48" t="s">
        <v>554</v>
      </c>
      <c r="CE90" s="48" t="s">
        <v>554</v>
      </c>
      <c r="CF90" s="603"/>
      <c r="CG90" s="603"/>
      <c r="CH90" s="598" t="s">
        <v>807</v>
      </c>
      <c r="CI90" s="616"/>
      <c r="CJ90" s="616"/>
      <c r="CK90" s="48" t="s">
        <v>554</v>
      </c>
      <c r="CL90" s="616"/>
      <c r="CM90" s="616"/>
      <c r="CN90" s="48" t="s">
        <v>554</v>
      </c>
      <c r="CO90" s="48" t="s">
        <v>554</v>
      </c>
      <c r="CP90" s="680" t="s">
        <v>554</v>
      </c>
      <c r="CQ90" s="679" t="s">
        <v>554</v>
      </c>
      <c r="CR90" s="680" t="s">
        <v>554</v>
      </c>
      <c r="CS90" s="680" t="s">
        <v>554</v>
      </c>
      <c r="CT90" s="603"/>
      <c r="CU90" s="694" t="s">
        <v>554</v>
      </c>
      <c r="CV90" s="699" t="s">
        <v>560</v>
      </c>
      <c r="CW90" s="48" t="s">
        <v>554</v>
      </c>
      <c r="CX90" s="680" t="s">
        <v>554</v>
      </c>
      <c r="CY90" s="680" t="s">
        <v>554</v>
      </c>
      <c r="CZ90" s="48" t="s">
        <v>554</v>
      </c>
      <c r="DA90" s="682" t="s">
        <v>560</v>
      </c>
      <c r="DB90" s="682" t="s">
        <v>560</v>
      </c>
      <c r="DC90" s="48" t="s">
        <v>554</v>
      </c>
    </row>
    <row r="91" spans="1:107" ht="15" x14ac:dyDescent="0.15">
      <c r="A91" s="678">
        <v>43438</v>
      </c>
      <c r="B91" s="48" t="s">
        <v>554</v>
      </c>
      <c r="C91" s="48" t="s">
        <v>554</v>
      </c>
      <c r="D91" s="679" t="s">
        <v>554</v>
      </c>
      <c r="E91" s="615" t="s">
        <v>554</v>
      </c>
      <c r="F91" s="615" t="s">
        <v>554</v>
      </c>
      <c r="G91" s="615" t="s">
        <v>554</v>
      </c>
      <c r="H91" s="48" t="s">
        <v>554</v>
      </c>
      <c r="I91" s="48" t="s">
        <v>554</v>
      </c>
      <c r="J91" s="48" t="s">
        <v>554</v>
      </c>
      <c r="K91" s="48" t="s">
        <v>554</v>
      </c>
      <c r="L91" s="48" t="s">
        <v>554</v>
      </c>
      <c r="M91" s="48" t="s">
        <v>554</v>
      </c>
      <c r="N91" s="48" t="s">
        <v>554</v>
      </c>
      <c r="O91" s="48" t="s">
        <v>554</v>
      </c>
      <c r="P91" s="48" t="s">
        <v>554</v>
      </c>
      <c r="Q91" s="48" t="s">
        <v>554</v>
      </c>
      <c r="R91" s="48" t="s">
        <v>554</v>
      </c>
      <c r="S91" s="48" t="s">
        <v>554</v>
      </c>
      <c r="T91" s="48" t="s">
        <v>554</v>
      </c>
      <c r="U91" s="48" t="s">
        <v>554</v>
      </c>
      <c r="V91" s="603"/>
      <c r="W91" s="680" t="s">
        <v>554</v>
      </c>
      <c r="X91" s="48" t="s">
        <v>554</v>
      </c>
      <c r="Y91" s="48" t="s">
        <v>554</v>
      </c>
      <c r="Z91" s="615" t="s">
        <v>554</v>
      </c>
      <c r="AA91" s="615" t="s">
        <v>554</v>
      </c>
      <c r="AB91" s="615" t="s">
        <v>554</v>
      </c>
      <c r="AC91" s="680" t="s">
        <v>554</v>
      </c>
      <c r="AD91" s="680" t="s">
        <v>554</v>
      </c>
      <c r="AE91" s="692" t="s">
        <v>560</v>
      </c>
      <c r="AF91" s="680" t="s">
        <v>554</v>
      </c>
      <c r="AG91" s="680" t="s">
        <v>554</v>
      </c>
      <c r="AH91" s="48" t="s">
        <v>554</v>
      </c>
      <c r="AI91" s="680" t="s">
        <v>554</v>
      </c>
      <c r="AJ91" s="680" t="s">
        <v>554</v>
      </c>
      <c r="AK91" s="679" t="s">
        <v>554</v>
      </c>
      <c r="AL91" s="48" t="s">
        <v>554</v>
      </c>
      <c r="AM91" s="48" t="s">
        <v>554</v>
      </c>
      <c r="AN91" s="48" t="s">
        <v>554</v>
      </c>
      <c r="AO91" s="603"/>
      <c r="AP91" s="603"/>
      <c r="AQ91" s="679" t="s">
        <v>554</v>
      </c>
      <c r="AR91" s="603"/>
      <c r="AS91" s="603"/>
      <c r="AT91" s="679" t="s">
        <v>554</v>
      </c>
      <c r="AU91" s="680" t="s">
        <v>554</v>
      </c>
      <c r="AV91" s="680" t="s">
        <v>554</v>
      </c>
      <c r="AW91" s="48" t="s">
        <v>554</v>
      </c>
      <c r="AX91" s="603"/>
      <c r="AY91" s="603"/>
      <c r="AZ91" s="679" t="s">
        <v>554</v>
      </c>
      <c r="BA91" s="603"/>
      <c r="BB91" s="603"/>
      <c r="BC91" s="679" t="s">
        <v>554</v>
      </c>
      <c r="BD91" s="603"/>
      <c r="BE91" s="603"/>
      <c r="BF91" s="679" t="s">
        <v>554</v>
      </c>
      <c r="BG91" s="678">
        <v>43438</v>
      </c>
      <c r="BH91" s="680" t="s">
        <v>554</v>
      </c>
      <c r="BI91" s="680" t="s">
        <v>554</v>
      </c>
      <c r="BJ91" s="48" t="s">
        <v>554</v>
      </c>
      <c r="BK91" s="682" t="s">
        <v>807</v>
      </c>
      <c r="BL91" s="682" t="s">
        <v>807</v>
      </c>
      <c r="BM91" s="48" t="s">
        <v>554</v>
      </c>
      <c r="BN91" s="598" t="s">
        <v>807</v>
      </c>
      <c r="BO91" s="598" t="s">
        <v>807</v>
      </c>
      <c r="BP91" s="603"/>
      <c r="BQ91" s="48" t="s">
        <v>554</v>
      </c>
      <c r="BR91" s="48" t="s">
        <v>554</v>
      </c>
      <c r="BS91" s="603"/>
      <c r="BT91" s="615"/>
      <c r="BU91" s="615"/>
      <c r="BV91" s="603"/>
      <c r="BW91" s="615" t="s">
        <v>554</v>
      </c>
      <c r="BX91" s="615" t="s">
        <v>554</v>
      </c>
      <c r="BY91" s="615" t="s">
        <v>554</v>
      </c>
      <c r="BZ91" s="615" t="s">
        <v>554</v>
      </c>
      <c r="CA91" s="615" t="s">
        <v>554</v>
      </c>
      <c r="CB91" s="598" t="s">
        <v>560</v>
      </c>
      <c r="CC91" s="48" t="s">
        <v>554</v>
      </c>
      <c r="CD91" s="48" t="s">
        <v>554</v>
      </c>
      <c r="CE91" s="48" t="s">
        <v>554</v>
      </c>
      <c r="CF91" s="603"/>
      <c r="CG91" s="603"/>
      <c r="CH91" s="598" t="s">
        <v>807</v>
      </c>
      <c r="CI91" s="616"/>
      <c r="CJ91" s="616"/>
      <c r="CK91" s="48" t="s">
        <v>554</v>
      </c>
      <c r="CL91" s="616"/>
      <c r="CM91" s="616"/>
      <c r="CN91" s="48" t="s">
        <v>554</v>
      </c>
      <c r="CO91" s="48" t="s">
        <v>554</v>
      </c>
      <c r="CP91" s="680" t="s">
        <v>554</v>
      </c>
      <c r="CQ91" s="679" t="s">
        <v>554</v>
      </c>
      <c r="CR91" s="680" t="s">
        <v>554</v>
      </c>
      <c r="CS91" s="680" t="s">
        <v>554</v>
      </c>
      <c r="CT91" s="603"/>
      <c r="CU91" s="696" t="s">
        <v>554</v>
      </c>
      <c r="CV91" s="699" t="s">
        <v>560</v>
      </c>
      <c r="CW91" s="48" t="s">
        <v>554</v>
      </c>
      <c r="CX91" s="680" t="s">
        <v>554</v>
      </c>
      <c r="CY91" s="680" t="s">
        <v>554</v>
      </c>
      <c r="CZ91" s="48" t="s">
        <v>554</v>
      </c>
      <c r="DA91" s="682" t="s">
        <v>560</v>
      </c>
      <c r="DB91" s="682" t="s">
        <v>560</v>
      </c>
      <c r="DC91" s="48" t="s">
        <v>554</v>
      </c>
    </row>
    <row r="92" spans="1:107" ht="15" x14ac:dyDescent="0.15">
      <c r="A92" s="678">
        <v>43439</v>
      </c>
      <c r="B92" s="48" t="s">
        <v>554</v>
      </c>
      <c r="C92" s="48" t="s">
        <v>554</v>
      </c>
      <c r="D92" s="679" t="s">
        <v>554</v>
      </c>
      <c r="E92" s="615" t="s">
        <v>554</v>
      </c>
      <c r="F92" s="615" t="s">
        <v>554</v>
      </c>
      <c r="G92" s="615" t="s">
        <v>554</v>
      </c>
      <c r="H92" s="48" t="s">
        <v>554</v>
      </c>
      <c r="I92" s="48" t="s">
        <v>554</v>
      </c>
      <c r="J92" s="48" t="s">
        <v>554</v>
      </c>
      <c r="K92" s="48" t="s">
        <v>554</v>
      </c>
      <c r="L92" s="48" t="s">
        <v>554</v>
      </c>
      <c r="M92" s="48" t="s">
        <v>554</v>
      </c>
      <c r="N92" s="48" t="s">
        <v>554</v>
      </c>
      <c r="O92" s="48" t="s">
        <v>554</v>
      </c>
      <c r="P92" s="48" t="s">
        <v>554</v>
      </c>
      <c r="Q92" s="48" t="s">
        <v>554</v>
      </c>
      <c r="R92" s="48" t="s">
        <v>554</v>
      </c>
      <c r="S92" s="48" t="s">
        <v>554</v>
      </c>
      <c r="T92" s="48" t="s">
        <v>554</v>
      </c>
      <c r="U92" s="48" t="s">
        <v>554</v>
      </c>
      <c r="V92" s="603"/>
      <c r="W92" s="680" t="s">
        <v>554</v>
      </c>
      <c r="X92" s="48" t="s">
        <v>554</v>
      </c>
      <c r="Y92" s="48" t="s">
        <v>554</v>
      </c>
      <c r="Z92" s="615" t="s">
        <v>554</v>
      </c>
      <c r="AA92" s="615" t="s">
        <v>554</v>
      </c>
      <c r="AB92" s="615" t="s">
        <v>554</v>
      </c>
      <c r="AC92" s="680" t="s">
        <v>554</v>
      </c>
      <c r="AD92" s="680" t="s">
        <v>554</v>
      </c>
      <c r="AE92" s="692" t="s">
        <v>560</v>
      </c>
      <c r="AF92" s="680" t="s">
        <v>554</v>
      </c>
      <c r="AG92" s="680" t="s">
        <v>554</v>
      </c>
      <c r="AH92" s="48" t="s">
        <v>554</v>
      </c>
      <c r="AI92" s="680" t="s">
        <v>554</v>
      </c>
      <c r="AJ92" s="680" t="s">
        <v>554</v>
      </c>
      <c r="AK92" s="679" t="s">
        <v>554</v>
      </c>
      <c r="AL92" s="48" t="s">
        <v>554</v>
      </c>
      <c r="AM92" s="48" t="s">
        <v>554</v>
      </c>
      <c r="AN92" s="48" t="s">
        <v>554</v>
      </c>
      <c r="AO92" s="603"/>
      <c r="AP92" s="603"/>
      <c r="AQ92" s="679" t="s">
        <v>554</v>
      </c>
      <c r="AR92" s="603"/>
      <c r="AS92" s="603"/>
      <c r="AT92" s="679" t="s">
        <v>554</v>
      </c>
      <c r="AU92" s="680" t="s">
        <v>554</v>
      </c>
      <c r="AV92" s="680" t="s">
        <v>554</v>
      </c>
      <c r="AW92" s="48" t="s">
        <v>554</v>
      </c>
      <c r="AX92" s="603"/>
      <c r="AY92" s="603"/>
      <c r="AZ92" s="679" t="s">
        <v>554</v>
      </c>
      <c r="BA92" s="603"/>
      <c r="BB92" s="603"/>
      <c r="BC92" s="679" t="s">
        <v>554</v>
      </c>
      <c r="BD92" s="603"/>
      <c r="BE92" s="603"/>
      <c r="BF92" s="679" t="s">
        <v>554</v>
      </c>
      <c r="BG92" s="678">
        <v>43439</v>
      </c>
      <c r="BH92" s="680" t="s">
        <v>554</v>
      </c>
      <c r="BI92" s="680" t="s">
        <v>554</v>
      </c>
      <c r="BJ92" s="48" t="s">
        <v>554</v>
      </c>
      <c r="BK92" s="682" t="s">
        <v>807</v>
      </c>
      <c r="BL92" s="682" t="s">
        <v>807</v>
      </c>
      <c r="BM92" s="48" t="s">
        <v>554</v>
      </c>
      <c r="BN92" s="598" t="s">
        <v>807</v>
      </c>
      <c r="BO92" s="598" t="s">
        <v>807</v>
      </c>
      <c r="BP92" s="603"/>
      <c r="BQ92" s="48" t="s">
        <v>554</v>
      </c>
      <c r="BR92" s="48" t="s">
        <v>554</v>
      </c>
      <c r="BS92" s="603"/>
      <c r="BT92" s="615"/>
      <c r="BU92" s="615"/>
      <c r="BV92" s="603"/>
      <c r="BW92" s="615" t="s">
        <v>554</v>
      </c>
      <c r="BX92" s="615" t="s">
        <v>554</v>
      </c>
      <c r="BY92" s="615" t="s">
        <v>554</v>
      </c>
      <c r="BZ92" s="615" t="s">
        <v>554</v>
      </c>
      <c r="CA92" s="615" t="s">
        <v>554</v>
      </c>
      <c r="CB92" s="598" t="s">
        <v>560</v>
      </c>
      <c r="CC92" s="48" t="s">
        <v>554</v>
      </c>
      <c r="CD92" s="48" t="s">
        <v>554</v>
      </c>
      <c r="CE92" s="48" t="s">
        <v>554</v>
      </c>
      <c r="CF92" s="603"/>
      <c r="CG92" s="603"/>
      <c r="CH92" s="598" t="s">
        <v>807</v>
      </c>
      <c r="CI92" s="616"/>
      <c r="CJ92" s="616"/>
      <c r="CK92" s="48" t="s">
        <v>554</v>
      </c>
      <c r="CL92" s="616"/>
      <c r="CM92" s="616"/>
      <c r="CN92" s="48" t="s">
        <v>554</v>
      </c>
      <c r="CO92" s="48" t="s">
        <v>554</v>
      </c>
      <c r="CP92" s="680" t="s">
        <v>554</v>
      </c>
      <c r="CQ92" s="679" t="s">
        <v>554</v>
      </c>
      <c r="CR92" s="680" t="s">
        <v>554</v>
      </c>
      <c r="CS92" s="680" t="s">
        <v>554</v>
      </c>
      <c r="CT92" s="603"/>
      <c r="CU92" s="686" t="s">
        <v>554</v>
      </c>
      <c r="CV92" s="699" t="s">
        <v>560</v>
      </c>
      <c r="CW92" s="48" t="s">
        <v>554</v>
      </c>
      <c r="CX92" s="680" t="s">
        <v>554</v>
      </c>
      <c r="CY92" s="680" t="s">
        <v>554</v>
      </c>
      <c r="CZ92" s="48" t="s">
        <v>554</v>
      </c>
      <c r="DA92" s="684" t="s">
        <v>554</v>
      </c>
      <c r="DB92" s="682" t="s">
        <v>560</v>
      </c>
      <c r="DC92" s="48" t="s">
        <v>554</v>
      </c>
    </row>
    <row r="93" spans="1:107" ht="15" x14ac:dyDescent="0.15">
      <c r="A93" s="678">
        <v>43440</v>
      </c>
      <c r="B93" s="48" t="s">
        <v>554</v>
      </c>
      <c r="C93" s="48" t="s">
        <v>554</v>
      </c>
      <c r="D93" s="679" t="s">
        <v>554</v>
      </c>
      <c r="E93" s="615" t="s">
        <v>554</v>
      </c>
      <c r="F93" s="615" t="s">
        <v>554</v>
      </c>
      <c r="G93" s="615" t="s">
        <v>554</v>
      </c>
      <c r="H93" s="48" t="s">
        <v>554</v>
      </c>
      <c r="I93" s="48" t="s">
        <v>554</v>
      </c>
      <c r="J93" s="48" t="s">
        <v>554</v>
      </c>
      <c r="K93" s="48" t="s">
        <v>554</v>
      </c>
      <c r="L93" s="48" t="s">
        <v>554</v>
      </c>
      <c r="M93" s="48" t="s">
        <v>554</v>
      </c>
      <c r="N93" s="48" t="s">
        <v>554</v>
      </c>
      <c r="O93" s="48" t="s">
        <v>554</v>
      </c>
      <c r="P93" s="48" t="s">
        <v>554</v>
      </c>
      <c r="Q93" s="48" t="s">
        <v>554</v>
      </c>
      <c r="R93" s="48" t="s">
        <v>554</v>
      </c>
      <c r="S93" s="48" t="s">
        <v>554</v>
      </c>
      <c r="T93" s="48" t="s">
        <v>554</v>
      </c>
      <c r="U93" s="48" t="s">
        <v>554</v>
      </c>
      <c r="V93" s="603"/>
      <c r="W93" s="680" t="s">
        <v>554</v>
      </c>
      <c r="X93" s="48" t="s">
        <v>554</v>
      </c>
      <c r="Y93" s="48" t="s">
        <v>554</v>
      </c>
      <c r="Z93" s="615" t="s">
        <v>554</v>
      </c>
      <c r="AA93" s="615" t="s">
        <v>554</v>
      </c>
      <c r="AB93" s="615" t="s">
        <v>554</v>
      </c>
      <c r="AC93" s="680" t="s">
        <v>554</v>
      </c>
      <c r="AD93" s="680" t="s">
        <v>554</v>
      </c>
      <c r="AE93" s="692" t="s">
        <v>560</v>
      </c>
      <c r="AF93" s="680" t="s">
        <v>554</v>
      </c>
      <c r="AG93" s="680" t="s">
        <v>554</v>
      </c>
      <c r="AH93" s="48" t="s">
        <v>554</v>
      </c>
      <c r="AI93" s="680" t="s">
        <v>554</v>
      </c>
      <c r="AJ93" s="680" t="s">
        <v>554</v>
      </c>
      <c r="AK93" s="679" t="s">
        <v>554</v>
      </c>
      <c r="AL93" s="48" t="s">
        <v>554</v>
      </c>
      <c r="AM93" s="48" t="s">
        <v>554</v>
      </c>
      <c r="AN93" s="48" t="s">
        <v>554</v>
      </c>
      <c r="AO93" s="603"/>
      <c r="AP93" s="603"/>
      <c r="AQ93" s="679" t="s">
        <v>554</v>
      </c>
      <c r="AR93" s="603"/>
      <c r="AS93" s="603"/>
      <c r="AT93" s="679" t="s">
        <v>554</v>
      </c>
      <c r="AU93" s="680" t="s">
        <v>554</v>
      </c>
      <c r="AV93" s="680" t="s">
        <v>554</v>
      </c>
      <c r="AW93" s="48" t="s">
        <v>554</v>
      </c>
      <c r="AX93" s="603"/>
      <c r="AY93" s="603"/>
      <c r="AZ93" s="679" t="s">
        <v>554</v>
      </c>
      <c r="BA93" s="603"/>
      <c r="BB93" s="603"/>
      <c r="BC93" s="679" t="s">
        <v>554</v>
      </c>
      <c r="BD93" s="603"/>
      <c r="BE93" s="603"/>
      <c r="BF93" s="679" t="s">
        <v>554</v>
      </c>
      <c r="BG93" s="678">
        <v>43440</v>
      </c>
      <c r="BH93" s="680" t="s">
        <v>554</v>
      </c>
      <c r="BI93" s="680" t="s">
        <v>554</v>
      </c>
      <c r="BJ93" s="48" t="s">
        <v>554</v>
      </c>
      <c r="BK93" s="682" t="s">
        <v>807</v>
      </c>
      <c r="BL93" s="682" t="s">
        <v>807</v>
      </c>
      <c r="BM93" s="48" t="s">
        <v>554</v>
      </c>
      <c r="BN93" s="598" t="s">
        <v>807</v>
      </c>
      <c r="BO93" s="598" t="s">
        <v>807</v>
      </c>
      <c r="BP93" s="603"/>
      <c r="BQ93" s="48" t="s">
        <v>554</v>
      </c>
      <c r="BR93" s="48" t="s">
        <v>554</v>
      </c>
      <c r="BS93" s="603"/>
      <c r="BT93" s="615"/>
      <c r="BU93" s="615"/>
      <c r="BV93" s="603"/>
      <c r="BW93" s="615" t="s">
        <v>554</v>
      </c>
      <c r="BX93" s="615" t="s">
        <v>554</v>
      </c>
      <c r="BY93" s="615" t="s">
        <v>554</v>
      </c>
      <c r="BZ93" s="615" t="s">
        <v>554</v>
      </c>
      <c r="CA93" s="615" t="s">
        <v>554</v>
      </c>
      <c r="CB93" s="598" t="s">
        <v>560</v>
      </c>
      <c r="CC93" s="48" t="s">
        <v>554</v>
      </c>
      <c r="CD93" s="48" t="s">
        <v>554</v>
      </c>
      <c r="CE93" s="48" t="s">
        <v>554</v>
      </c>
      <c r="CF93" s="603"/>
      <c r="CG93" s="603"/>
      <c r="CH93" s="598" t="s">
        <v>807</v>
      </c>
      <c r="CI93" s="616"/>
      <c r="CJ93" s="616"/>
      <c r="CK93" s="48" t="s">
        <v>554</v>
      </c>
      <c r="CL93" s="616"/>
      <c r="CM93" s="616"/>
      <c r="CN93" s="48" t="s">
        <v>554</v>
      </c>
      <c r="CO93" s="48" t="s">
        <v>554</v>
      </c>
      <c r="CP93" s="680" t="s">
        <v>554</v>
      </c>
      <c r="CQ93" s="679" t="s">
        <v>554</v>
      </c>
      <c r="CR93" s="680" t="s">
        <v>554</v>
      </c>
      <c r="CS93" s="680" t="s">
        <v>554</v>
      </c>
      <c r="CT93" s="603"/>
      <c r="CU93" s="686" t="s">
        <v>554</v>
      </c>
      <c r="CV93" s="699" t="s">
        <v>560</v>
      </c>
      <c r="CW93" s="48" t="s">
        <v>554</v>
      </c>
      <c r="CX93" s="680" t="s">
        <v>554</v>
      </c>
      <c r="CY93" s="680" t="s">
        <v>554</v>
      </c>
      <c r="CZ93" s="48" t="s">
        <v>554</v>
      </c>
      <c r="DA93" s="682" t="s">
        <v>560</v>
      </c>
      <c r="DB93" s="682" t="s">
        <v>560</v>
      </c>
      <c r="DC93" s="48" t="s">
        <v>554</v>
      </c>
    </row>
    <row r="94" spans="1:107" ht="15" x14ac:dyDescent="0.15">
      <c r="A94" s="678">
        <v>43441</v>
      </c>
      <c r="B94" s="48" t="s">
        <v>554</v>
      </c>
      <c r="C94" s="48" t="s">
        <v>554</v>
      </c>
      <c r="D94" s="679" t="s">
        <v>554</v>
      </c>
      <c r="E94" s="615" t="s">
        <v>554</v>
      </c>
      <c r="F94" s="615" t="s">
        <v>554</v>
      </c>
      <c r="G94" s="615" t="s">
        <v>554</v>
      </c>
      <c r="H94" s="48" t="s">
        <v>554</v>
      </c>
      <c r="I94" s="48" t="s">
        <v>554</v>
      </c>
      <c r="J94" s="48" t="s">
        <v>554</v>
      </c>
      <c r="K94" s="48" t="s">
        <v>554</v>
      </c>
      <c r="L94" s="48" t="s">
        <v>554</v>
      </c>
      <c r="M94" s="48" t="s">
        <v>554</v>
      </c>
      <c r="N94" s="48" t="s">
        <v>554</v>
      </c>
      <c r="O94" s="48" t="s">
        <v>554</v>
      </c>
      <c r="P94" s="48" t="s">
        <v>554</v>
      </c>
      <c r="Q94" s="48" t="s">
        <v>554</v>
      </c>
      <c r="R94" s="48" t="s">
        <v>554</v>
      </c>
      <c r="S94" s="48" t="s">
        <v>554</v>
      </c>
      <c r="T94" s="48" t="s">
        <v>554</v>
      </c>
      <c r="U94" s="48" t="s">
        <v>554</v>
      </c>
      <c r="V94" s="603"/>
      <c r="W94" s="680" t="s">
        <v>554</v>
      </c>
      <c r="X94" s="48" t="s">
        <v>554</v>
      </c>
      <c r="Y94" s="48" t="s">
        <v>554</v>
      </c>
      <c r="Z94" s="615" t="s">
        <v>554</v>
      </c>
      <c r="AA94" s="615" t="s">
        <v>554</v>
      </c>
      <c r="AB94" s="615" t="s">
        <v>554</v>
      </c>
      <c r="AC94" s="680" t="s">
        <v>554</v>
      </c>
      <c r="AD94" s="680" t="s">
        <v>554</v>
      </c>
      <c r="AE94" s="692" t="s">
        <v>560</v>
      </c>
      <c r="AF94" s="680" t="s">
        <v>554</v>
      </c>
      <c r="AG94" s="680" t="s">
        <v>554</v>
      </c>
      <c r="AH94" s="48" t="s">
        <v>554</v>
      </c>
      <c r="AI94" s="680" t="s">
        <v>554</v>
      </c>
      <c r="AJ94" s="680" t="s">
        <v>554</v>
      </c>
      <c r="AK94" s="679" t="s">
        <v>554</v>
      </c>
      <c r="AL94" s="48" t="s">
        <v>554</v>
      </c>
      <c r="AM94" s="48" t="s">
        <v>554</v>
      </c>
      <c r="AN94" s="48" t="s">
        <v>554</v>
      </c>
      <c r="AO94" s="603"/>
      <c r="AP94" s="603"/>
      <c r="AQ94" s="679" t="s">
        <v>554</v>
      </c>
      <c r="AR94" s="603"/>
      <c r="AS94" s="603"/>
      <c r="AT94" s="679" t="s">
        <v>554</v>
      </c>
      <c r="AU94" s="680" t="s">
        <v>554</v>
      </c>
      <c r="AV94" s="680" t="s">
        <v>554</v>
      </c>
      <c r="AW94" s="48" t="s">
        <v>554</v>
      </c>
      <c r="AX94" s="603"/>
      <c r="AY94" s="603"/>
      <c r="AZ94" s="679" t="s">
        <v>554</v>
      </c>
      <c r="BA94" s="603"/>
      <c r="BB94" s="603"/>
      <c r="BC94" s="679" t="s">
        <v>554</v>
      </c>
      <c r="BD94" s="603"/>
      <c r="BE94" s="603"/>
      <c r="BF94" s="679" t="s">
        <v>554</v>
      </c>
      <c r="BG94" s="678">
        <v>43441</v>
      </c>
      <c r="BH94" s="680" t="s">
        <v>554</v>
      </c>
      <c r="BI94" s="680" t="s">
        <v>554</v>
      </c>
      <c r="BJ94" s="48" t="s">
        <v>554</v>
      </c>
      <c r="BK94" s="682" t="s">
        <v>807</v>
      </c>
      <c r="BL94" s="682" t="s">
        <v>807</v>
      </c>
      <c r="BM94" s="48" t="s">
        <v>554</v>
      </c>
      <c r="BN94" s="598" t="s">
        <v>807</v>
      </c>
      <c r="BO94" s="598" t="s">
        <v>807</v>
      </c>
      <c r="BP94" s="603"/>
      <c r="BQ94" s="48" t="s">
        <v>554</v>
      </c>
      <c r="BR94" s="48" t="s">
        <v>554</v>
      </c>
      <c r="BS94" s="603"/>
      <c r="BT94" s="615"/>
      <c r="BU94" s="615"/>
      <c r="BV94" s="603"/>
      <c r="BW94" s="615" t="s">
        <v>554</v>
      </c>
      <c r="BX94" s="615" t="s">
        <v>554</v>
      </c>
      <c r="BY94" s="615" t="s">
        <v>554</v>
      </c>
      <c r="BZ94" s="615" t="s">
        <v>554</v>
      </c>
      <c r="CA94" s="615" t="s">
        <v>554</v>
      </c>
      <c r="CB94" s="598" t="s">
        <v>560</v>
      </c>
      <c r="CC94" s="48" t="s">
        <v>554</v>
      </c>
      <c r="CD94" s="48" t="s">
        <v>554</v>
      </c>
      <c r="CE94" s="48" t="s">
        <v>554</v>
      </c>
      <c r="CF94" s="603"/>
      <c r="CG94" s="603"/>
      <c r="CH94" s="598" t="s">
        <v>807</v>
      </c>
      <c r="CI94" s="616"/>
      <c r="CJ94" s="616"/>
      <c r="CK94" s="48" t="s">
        <v>554</v>
      </c>
      <c r="CL94" s="616"/>
      <c r="CM94" s="616"/>
      <c r="CN94" s="48" t="s">
        <v>554</v>
      </c>
      <c r="CO94" s="48" t="s">
        <v>554</v>
      </c>
      <c r="CP94" s="680" t="s">
        <v>554</v>
      </c>
      <c r="CQ94" s="679" t="s">
        <v>554</v>
      </c>
      <c r="CR94" s="680" t="s">
        <v>554</v>
      </c>
      <c r="CS94" s="680" t="s">
        <v>554</v>
      </c>
      <c r="CT94" s="603"/>
      <c r="CU94" s="694" t="s">
        <v>554</v>
      </c>
      <c r="CV94" s="699" t="s">
        <v>560</v>
      </c>
      <c r="CW94" s="48" t="s">
        <v>554</v>
      </c>
      <c r="CX94" s="680" t="s">
        <v>554</v>
      </c>
      <c r="CY94" s="680" t="s">
        <v>554</v>
      </c>
      <c r="CZ94" s="48" t="s">
        <v>554</v>
      </c>
      <c r="DA94" s="682" t="s">
        <v>560</v>
      </c>
      <c r="DB94" s="682" t="s">
        <v>560</v>
      </c>
      <c r="DC94" s="48" t="s">
        <v>554</v>
      </c>
    </row>
    <row r="95" spans="1:107" ht="15" x14ac:dyDescent="0.15">
      <c r="A95" s="678">
        <v>43442</v>
      </c>
      <c r="B95" s="48" t="s">
        <v>554</v>
      </c>
      <c r="C95" s="48" t="s">
        <v>554</v>
      </c>
      <c r="D95" s="679" t="s">
        <v>554</v>
      </c>
      <c r="E95" s="615" t="s">
        <v>554</v>
      </c>
      <c r="F95" s="615" t="s">
        <v>554</v>
      </c>
      <c r="G95" s="615" t="s">
        <v>554</v>
      </c>
      <c r="H95" s="48" t="s">
        <v>554</v>
      </c>
      <c r="I95" s="48" t="s">
        <v>554</v>
      </c>
      <c r="J95" s="48" t="s">
        <v>554</v>
      </c>
      <c r="K95" s="48" t="s">
        <v>554</v>
      </c>
      <c r="L95" s="48" t="s">
        <v>554</v>
      </c>
      <c r="M95" s="48" t="s">
        <v>554</v>
      </c>
      <c r="N95" s="48" t="s">
        <v>554</v>
      </c>
      <c r="O95" s="48" t="s">
        <v>554</v>
      </c>
      <c r="P95" s="48" t="s">
        <v>554</v>
      </c>
      <c r="Q95" s="48" t="s">
        <v>554</v>
      </c>
      <c r="R95" s="48" t="s">
        <v>554</v>
      </c>
      <c r="S95" s="48" t="s">
        <v>554</v>
      </c>
      <c r="T95" s="48" t="s">
        <v>554</v>
      </c>
      <c r="U95" s="48" t="s">
        <v>554</v>
      </c>
      <c r="V95" s="603"/>
      <c r="W95" s="680" t="s">
        <v>554</v>
      </c>
      <c r="X95" s="48" t="s">
        <v>554</v>
      </c>
      <c r="Y95" s="48" t="s">
        <v>554</v>
      </c>
      <c r="Z95" s="615" t="s">
        <v>554</v>
      </c>
      <c r="AA95" s="615" t="s">
        <v>554</v>
      </c>
      <c r="AB95" s="615" t="s">
        <v>554</v>
      </c>
      <c r="AC95" s="680" t="s">
        <v>554</v>
      </c>
      <c r="AD95" s="680" t="s">
        <v>554</v>
      </c>
      <c r="AE95" s="692" t="s">
        <v>560</v>
      </c>
      <c r="AF95" s="680" t="s">
        <v>554</v>
      </c>
      <c r="AG95" s="680" t="s">
        <v>554</v>
      </c>
      <c r="AH95" s="48" t="s">
        <v>554</v>
      </c>
      <c r="AI95" s="680" t="s">
        <v>554</v>
      </c>
      <c r="AJ95" s="680" t="s">
        <v>554</v>
      </c>
      <c r="AK95" s="679" t="s">
        <v>554</v>
      </c>
      <c r="AL95" s="48" t="s">
        <v>554</v>
      </c>
      <c r="AM95" s="48" t="s">
        <v>554</v>
      </c>
      <c r="AN95" s="48" t="s">
        <v>554</v>
      </c>
      <c r="AO95" s="603"/>
      <c r="AP95" s="603"/>
      <c r="AQ95" s="679" t="s">
        <v>554</v>
      </c>
      <c r="AR95" s="603"/>
      <c r="AS95" s="603"/>
      <c r="AT95" s="679" t="s">
        <v>554</v>
      </c>
      <c r="AU95" s="680" t="s">
        <v>554</v>
      </c>
      <c r="AV95" s="680" t="s">
        <v>554</v>
      </c>
      <c r="AW95" s="48" t="s">
        <v>554</v>
      </c>
      <c r="AX95" s="603"/>
      <c r="AY95" s="603"/>
      <c r="AZ95" s="679" t="s">
        <v>554</v>
      </c>
      <c r="BA95" s="603"/>
      <c r="BB95" s="603"/>
      <c r="BC95" s="679" t="s">
        <v>554</v>
      </c>
      <c r="BD95" s="603"/>
      <c r="BE95" s="603"/>
      <c r="BF95" s="679" t="s">
        <v>554</v>
      </c>
      <c r="BG95" s="678">
        <v>43442</v>
      </c>
      <c r="BH95" s="680" t="s">
        <v>554</v>
      </c>
      <c r="BI95" s="680" t="s">
        <v>554</v>
      </c>
      <c r="BJ95" s="48" t="s">
        <v>554</v>
      </c>
      <c r="BK95" s="682" t="s">
        <v>807</v>
      </c>
      <c r="BL95" s="682" t="s">
        <v>807</v>
      </c>
      <c r="BM95" s="48" t="s">
        <v>554</v>
      </c>
      <c r="BN95" s="598" t="s">
        <v>807</v>
      </c>
      <c r="BO95" s="598" t="s">
        <v>807</v>
      </c>
      <c r="BP95" s="603"/>
      <c r="BQ95" s="48" t="s">
        <v>554</v>
      </c>
      <c r="BR95" s="48" t="s">
        <v>554</v>
      </c>
      <c r="BS95" s="603"/>
      <c r="BT95" s="615"/>
      <c r="BU95" s="615"/>
      <c r="BV95" s="603"/>
      <c r="BW95" s="615" t="s">
        <v>554</v>
      </c>
      <c r="BX95" s="615" t="s">
        <v>554</v>
      </c>
      <c r="BY95" s="615" t="s">
        <v>554</v>
      </c>
      <c r="BZ95" s="615" t="s">
        <v>554</v>
      </c>
      <c r="CA95" s="615" t="s">
        <v>554</v>
      </c>
      <c r="CB95" s="598" t="s">
        <v>560</v>
      </c>
      <c r="CC95" s="48" t="s">
        <v>554</v>
      </c>
      <c r="CD95" s="48" t="s">
        <v>554</v>
      </c>
      <c r="CE95" s="48" t="s">
        <v>554</v>
      </c>
      <c r="CF95" s="603"/>
      <c r="CG95" s="603"/>
      <c r="CH95" s="598" t="s">
        <v>807</v>
      </c>
      <c r="CI95" s="616"/>
      <c r="CJ95" s="616"/>
      <c r="CK95" s="48" t="s">
        <v>554</v>
      </c>
      <c r="CL95" s="616"/>
      <c r="CM95" s="616"/>
      <c r="CN95" s="48" t="s">
        <v>554</v>
      </c>
      <c r="CO95" s="48" t="s">
        <v>554</v>
      </c>
      <c r="CP95" s="680" t="s">
        <v>554</v>
      </c>
      <c r="CQ95" s="679" t="s">
        <v>554</v>
      </c>
      <c r="CR95" s="680" t="s">
        <v>554</v>
      </c>
      <c r="CS95" s="680" t="s">
        <v>554</v>
      </c>
      <c r="CT95" s="603"/>
      <c r="CU95" s="696" t="s">
        <v>554</v>
      </c>
      <c r="CV95" s="699" t="s">
        <v>560</v>
      </c>
      <c r="CW95" s="48" t="s">
        <v>554</v>
      </c>
      <c r="CX95" s="680" t="s">
        <v>554</v>
      </c>
      <c r="CY95" s="680" t="s">
        <v>554</v>
      </c>
      <c r="CZ95" s="48" t="s">
        <v>554</v>
      </c>
      <c r="DA95" s="682" t="s">
        <v>560</v>
      </c>
      <c r="DB95" s="682" t="s">
        <v>560</v>
      </c>
      <c r="DC95" s="48" t="s">
        <v>554</v>
      </c>
    </row>
    <row r="96" spans="1:107" ht="15" x14ac:dyDescent="0.15">
      <c r="A96" s="678">
        <v>43443</v>
      </c>
      <c r="B96" s="48" t="s">
        <v>554</v>
      </c>
      <c r="C96" s="48" t="s">
        <v>554</v>
      </c>
      <c r="D96" s="679" t="s">
        <v>554</v>
      </c>
      <c r="E96" s="615" t="s">
        <v>554</v>
      </c>
      <c r="F96" s="615" t="s">
        <v>554</v>
      </c>
      <c r="G96" s="615" t="s">
        <v>554</v>
      </c>
      <c r="H96" s="48" t="s">
        <v>554</v>
      </c>
      <c r="I96" s="48" t="s">
        <v>554</v>
      </c>
      <c r="J96" s="48" t="s">
        <v>554</v>
      </c>
      <c r="K96" s="48" t="s">
        <v>554</v>
      </c>
      <c r="L96" s="48" t="s">
        <v>554</v>
      </c>
      <c r="M96" s="48" t="s">
        <v>554</v>
      </c>
      <c r="N96" s="48" t="s">
        <v>554</v>
      </c>
      <c r="O96" s="48" t="s">
        <v>554</v>
      </c>
      <c r="P96" s="48" t="s">
        <v>554</v>
      </c>
      <c r="Q96" s="48" t="s">
        <v>554</v>
      </c>
      <c r="R96" s="48" t="s">
        <v>554</v>
      </c>
      <c r="S96" s="48" t="s">
        <v>554</v>
      </c>
      <c r="T96" s="48" t="s">
        <v>554</v>
      </c>
      <c r="U96" s="48" t="s">
        <v>554</v>
      </c>
      <c r="V96" s="603"/>
      <c r="W96" s="680" t="s">
        <v>554</v>
      </c>
      <c r="X96" s="48" t="s">
        <v>554</v>
      </c>
      <c r="Y96" s="48" t="s">
        <v>554</v>
      </c>
      <c r="Z96" s="615" t="s">
        <v>554</v>
      </c>
      <c r="AA96" s="615" t="s">
        <v>554</v>
      </c>
      <c r="AB96" s="615" t="s">
        <v>554</v>
      </c>
      <c r="AC96" s="680" t="s">
        <v>554</v>
      </c>
      <c r="AD96" s="680" t="s">
        <v>554</v>
      </c>
      <c r="AE96" s="692" t="s">
        <v>560</v>
      </c>
      <c r="AF96" s="680" t="s">
        <v>554</v>
      </c>
      <c r="AG96" s="680" t="s">
        <v>554</v>
      </c>
      <c r="AH96" s="48" t="s">
        <v>554</v>
      </c>
      <c r="AI96" s="680" t="s">
        <v>554</v>
      </c>
      <c r="AJ96" s="680" t="s">
        <v>554</v>
      </c>
      <c r="AK96" s="679" t="s">
        <v>554</v>
      </c>
      <c r="AL96" s="615" t="s">
        <v>554</v>
      </c>
      <c r="AM96" s="615" t="s">
        <v>554</v>
      </c>
      <c r="AN96" s="615" t="s">
        <v>554</v>
      </c>
      <c r="AO96" s="603"/>
      <c r="AP96" s="603"/>
      <c r="AQ96" s="679" t="s">
        <v>554</v>
      </c>
      <c r="AR96" s="603"/>
      <c r="AS96" s="603"/>
      <c r="AT96" s="679" t="s">
        <v>554</v>
      </c>
      <c r="AU96" s="680" t="s">
        <v>554</v>
      </c>
      <c r="AV96" s="680" t="s">
        <v>554</v>
      </c>
      <c r="AW96" s="48" t="s">
        <v>554</v>
      </c>
      <c r="AX96" s="603"/>
      <c r="AY96" s="603"/>
      <c r="AZ96" s="679" t="s">
        <v>554</v>
      </c>
      <c r="BA96" s="603"/>
      <c r="BB96" s="603"/>
      <c r="BC96" s="679" t="s">
        <v>554</v>
      </c>
      <c r="BD96" s="603"/>
      <c r="BE96" s="603"/>
      <c r="BF96" s="679" t="s">
        <v>554</v>
      </c>
      <c r="BG96" s="678">
        <v>43443</v>
      </c>
      <c r="BH96" s="680" t="s">
        <v>554</v>
      </c>
      <c r="BI96" s="680" t="s">
        <v>554</v>
      </c>
      <c r="BJ96" s="48" t="s">
        <v>554</v>
      </c>
      <c r="BK96" s="682" t="s">
        <v>807</v>
      </c>
      <c r="BL96" s="682" t="s">
        <v>807</v>
      </c>
      <c r="BM96" s="48" t="s">
        <v>554</v>
      </c>
      <c r="BN96" s="598" t="s">
        <v>807</v>
      </c>
      <c r="BO96" s="598" t="s">
        <v>807</v>
      </c>
      <c r="BP96" s="603"/>
      <c r="BQ96" s="48" t="s">
        <v>554</v>
      </c>
      <c r="BR96" s="48" t="s">
        <v>554</v>
      </c>
      <c r="BS96" s="603"/>
      <c r="BT96" s="615"/>
      <c r="BU96" s="615"/>
      <c r="BV96" s="603"/>
      <c r="BW96" s="615" t="s">
        <v>554</v>
      </c>
      <c r="BX96" s="615" t="s">
        <v>554</v>
      </c>
      <c r="BY96" s="615" t="s">
        <v>554</v>
      </c>
      <c r="BZ96" s="615" t="s">
        <v>554</v>
      </c>
      <c r="CA96" s="615" t="s">
        <v>554</v>
      </c>
      <c r="CB96" s="598" t="s">
        <v>560</v>
      </c>
      <c r="CC96" s="48" t="s">
        <v>554</v>
      </c>
      <c r="CD96" s="48" t="s">
        <v>554</v>
      </c>
      <c r="CE96" s="48" t="s">
        <v>554</v>
      </c>
      <c r="CF96" s="603"/>
      <c r="CG96" s="603"/>
      <c r="CH96" s="598" t="s">
        <v>807</v>
      </c>
      <c r="CI96" s="616"/>
      <c r="CJ96" s="616"/>
      <c r="CK96" s="48" t="s">
        <v>554</v>
      </c>
      <c r="CL96" s="616"/>
      <c r="CM96" s="616"/>
      <c r="CN96" s="48" t="s">
        <v>554</v>
      </c>
      <c r="CO96" s="48" t="s">
        <v>554</v>
      </c>
      <c r="CP96" s="680" t="s">
        <v>554</v>
      </c>
      <c r="CQ96" s="679" t="s">
        <v>554</v>
      </c>
      <c r="CR96" s="680" t="s">
        <v>554</v>
      </c>
      <c r="CS96" s="680" t="s">
        <v>554</v>
      </c>
      <c r="CT96" s="603"/>
      <c r="CU96" s="696" t="s">
        <v>554</v>
      </c>
      <c r="CV96" s="699" t="s">
        <v>560</v>
      </c>
      <c r="CW96" s="48" t="s">
        <v>554</v>
      </c>
      <c r="CX96" s="680" t="s">
        <v>554</v>
      </c>
      <c r="CY96" s="680" t="s">
        <v>554</v>
      </c>
      <c r="CZ96" s="48" t="s">
        <v>554</v>
      </c>
      <c r="DA96" s="682" t="s">
        <v>560</v>
      </c>
      <c r="DB96" s="682" t="s">
        <v>560</v>
      </c>
      <c r="DC96" s="48" t="s">
        <v>554</v>
      </c>
    </row>
    <row r="97" spans="1:107" ht="15" x14ac:dyDescent="0.15">
      <c r="A97" s="678">
        <v>43444</v>
      </c>
      <c r="B97" s="48" t="s">
        <v>554</v>
      </c>
      <c r="C97" s="48" t="s">
        <v>554</v>
      </c>
      <c r="D97" s="679" t="s">
        <v>554</v>
      </c>
      <c r="E97" s="615" t="s">
        <v>554</v>
      </c>
      <c r="F97" s="615" t="s">
        <v>554</v>
      </c>
      <c r="G97" s="615" t="s">
        <v>554</v>
      </c>
      <c r="H97" s="48" t="s">
        <v>554</v>
      </c>
      <c r="I97" s="48" t="s">
        <v>554</v>
      </c>
      <c r="J97" s="48" t="s">
        <v>554</v>
      </c>
      <c r="K97" s="48" t="s">
        <v>554</v>
      </c>
      <c r="L97" s="48" t="s">
        <v>554</v>
      </c>
      <c r="M97" s="48" t="s">
        <v>554</v>
      </c>
      <c r="N97" s="48" t="s">
        <v>554</v>
      </c>
      <c r="O97" s="48" t="s">
        <v>554</v>
      </c>
      <c r="P97" s="48" t="s">
        <v>554</v>
      </c>
      <c r="Q97" s="48" t="s">
        <v>554</v>
      </c>
      <c r="R97" s="48" t="s">
        <v>554</v>
      </c>
      <c r="S97" s="48" t="s">
        <v>554</v>
      </c>
      <c r="T97" s="48" t="s">
        <v>554</v>
      </c>
      <c r="U97" s="48" t="s">
        <v>554</v>
      </c>
      <c r="V97" s="603"/>
      <c r="W97" s="680" t="s">
        <v>554</v>
      </c>
      <c r="X97" s="48" t="s">
        <v>554</v>
      </c>
      <c r="Y97" s="48" t="s">
        <v>554</v>
      </c>
      <c r="Z97" s="615" t="s">
        <v>554</v>
      </c>
      <c r="AA97" s="615" t="s">
        <v>554</v>
      </c>
      <c r="AB97" s="615" t="s">
        <v>554</v>
      </c>
      <c r="AC97" s="680" t="s">
        <v>554</v>
      </c>
      <c r="AD97" s="680" t="s">
        <v>554</v>
      </c>
      <c r="AE97" s="692" t="s">
        <v>560</v>
      </c>
      <c r="AF97" s="680" t="s">
        <v>554</v>
      </c>
      <c r="AG97" s="680" t="s">
        <v>554</v>
      </c>
      <c r="AH97" s="48" t="s">
        <v>554</v>
      </c>
      <c r="AI97" s="680" t="s">
        <v>554</v>
      </c>
      <c r="AJ97" s="680" t="s">
        <v>554</v>
      </c>
      <c r="AK97" s="679" t="s">
        <v>554</v>
      </c>
      <c r="AL97" s="615" t="s">
        <v>554</v>
      </c>
      <c r="AM97" s="615" t="s">
        <v>554</v>
      </c>
      <c r="AN97" s="615" t="s">
        <v>554</v>
      </c>
      <c r="AO97" s="603"/>
      <c r="AP97" s="603"/>
      <c r="AQ97" s="679" t="s">
        <v>554</v>
      </c>
      <c r="AR97" s="603"/>
      <c r="AS97" s="603"/>
      <c r="AT97" s="681" t="s">
        <v>554</v>
      </c>
      <c r="AU97" s="680" t="s">
        <v>554</v>
      </c>
      <c r="AV97" s="680" t="s">
        <v>554</v>
      </c>
      <c r="AW97" s="48" t="s">
        <v>554</v>
      </c>
      <c r="AX97" s="603"/>
      <c r="AY97" s="603"/>
      <c r="AZ97" s="679" t="s">
        <v>554</v>
      </c>
      <c r="BA97" s="603"/>
      <c r="BB97" s="603"/>
      <c r="BC97" s="679" t="s">
        <v>554</v>
      </c>
      <c r="BD97" s="603"/>
      <c r="BE97" s="603"/>
      <c r="BF97" s="679" t="s">
        <v>554</v>
      </c>
      <c r="BG97" s="678">
        <v>43444</v>
      </c>
      <c r="BH97" s="680" t="s">
        <v>554</v>
      </c>
      <c r="BI97" s="680" t="s">
        <v>554</v>
      </c>
      <c r="BJ97" s="48" t="s">
        <v>554</v>
      </c>
      <c r="BK97" s="682" t="s">
        <v>807</v>
      </c>
      <c r="BL97" s="682" t="s">
        <v>807</v>
      </c>
      <c r="BM97" s="48" t="s">
        <v>554</v>
      </c>
      <c r="BN97" s="598" t="s">
        <v>807</v>
      </c>
      <c r="BO97" s="598" t="s">
        <v>807</v>
      </c>
      <c r="BP97" s="603"/>
      <c r="BQ97" s="48" t="s">
        <v>554</v>
      </c>
      <c r="BR97" s="48" t="s">
        <v>554</v>
      </c>
      <c r="BS97" s="603"/>
      <c r="BT97" s="615"/>
      <c r="BU97" s="615"/>
      <c r="BV97" s="603"/>
      <c r="BW97" s="615" t="s">
        <v>554</v>
      </c>
      <c r="BX97" s="615" t="s">
        <v>554</v>
      </c>
      <c r="BY97" s="615" t="s">
        <v>554</v>
      </c>
      <c r="BZ97" s="615" t="s">
        <v>554</v>
      </c>
      <c r="CA97" s="615" t="s">
        <v>554</v>
      </c>
      <c r="CB97" s="598" t="s">
        <v>560</v>
      </c>
      <c r="CC97" s="48" t="s">
        <v>554</v>
      </c>
      <c r="CD97" s="48" t="s">
        <v>554</v>
      </c>
      <c r="CE97" s="48" t="s">
        <v>554</v>
      </c>
      <c r="CF97" s="603"/>
      <c r="CG97" s="603"/>
      <c r="CH97" s="598" t="s">
        <v>807</v>
      </c>
      <c r="CI97" s="616"/>
      <c r="CJ97" s="616"/>
      <c r="CK97" s="48" t="s">
        <v>554</v>
      </c>
      <c r="CL97" s="616"/>
      <c r="CM97" s="616"/>
      <c r="CN97" s="48" t="s">
        <v>554</v>
      </c>
      <c r="CO97" s="48" t="s">
        <v>554</v>
      </c>
      <c r="CP97" s="680" t="s">
        <v>554</v>
      </c>
      <c r="CQ97" s="679" t="s">
        <v>554</v>
      </c>
      <c r="CR97" s="680" t="s">
        <v>554</v>
      </c>
      <c r="CS97" s="680" t="s">
        <v>554</v>
      </c>
      <c r="CT97" s="603"/>
      <c r="CU97" s="694" t="s">
        <v>554</v>
      </c>
      <c r="CV97" s="699" t="s">
        <v>560</v>
      </c>
      <c r="CW97" s="48" t="s">
        <v>554</v>
      </c>
      <c r="CX97" s="680" t="s">
        <v>554</v>
      </c>
      <c r="CY97" s="680" t="s">
        <v>554</v>
      </c>
      <c r="CZ97" s="48" t="s">
        <v>554</v>
      </c>
      <c r="DA97" s="682" t="s">
        <v>560</v>
      </c>
      <c r="DB97" s="682" t="s">
        <v>560</v>
      </c>
      <c r="DC97" s="48" t="s">
        <v>554</v>
      </c>
    </row>
    <row r="98" spans="1:107" ht="16" x14ac:dyDescent="0.2">
      <c r="A98" s="678">
        <v>43445</v>
      </c>
      <c r="B98" s="48" t="s">
        <v>554</v>
      </c>
      <c r="C98" s="48" t="s">
        <v>554</v>
      </c>
      <c r="D98" s="679" t="s">
        <v>554</v>
      </c>
      <c r="E98" s="615" t="s">
        <v>554</v>
      </c>
      <c r="F98" s="615" t="s">
        <v>554</v>
      </c>
      <c r="G98" s="615" t="s">
        <v>554</v>
      </c>
      <c r="H98" s="48" t="s">
        <v>554</v>
      </c>
      <c r="I98" s="48" t="s">
        <v>554</v>
      </c>
      <c r="J98" s="48" t="s">
        <v>554</v>
      </c>
      <c r="K98" s="48" t="s">
        <v>554</v>
      </c>
      <c r="L98" s="48" t="s">
        <v>554</v>
      </c>
      <c r="M98" s="48" t="s">
        <v>554</v>
      </c>
      <c r="N98" s="48" t="s">
        <v>554</v>
      </c>
      <c r="O98" s="48" t="s">
        <v>554</v>
      </c>
      <c r="P98" s="48" t="s">
        <v>554</v>
      </c>
      <c r="Q98" s="48" t="s">
        <v>554</v>
      </c>
      <c r="R98" s="48" t="s">
        <v>554</v>
      </c>
      <c r="S98" s="48" t="s">
        <v>554</v>
      </c>
      <c r="T98" s="48" t="s">
        <v>554</v>
      </c>
      <c r="U98" s="48" t="s">
        <v>554</v>
      </c>
      <c r="V98" s="603"/>
      <c r="W98" s="680" t="s">
        <v>554</v>
      </c>
      <c r="X98" s="48" t="s">
        <v>554</v>
      </c>
      <c r="Y98" s="48" t="s">
        <v>554</v>
      </c>
      <c r="Z98" s="615" t="s">
        <v>554</v>
      </c>
      <c r="AA98" s="615" t="s">
        <v>554</v>
      </c>
      <c r="AB98" s="615" t="s">
        <v>554</v>
      </c>
      <c r="AC98" s="680" t="s">
        <v>554</v>
      </c>
      <c r="AD98" s="680" t="s">
        <v>554</v>
      </c>
      <c r="AE98" s="692" t="s">
        <v>560</v>
      </c>
      <c r="AF98" s="680" t="s">
        <v>554</v>
      </c>
      <c r="AG98" s="680" t="s">
        <v>554</v>
      </c>
      <c r="AH98" s="48" t="s">
        <v>554</v>
      </c>
      <c r="AI98" s="680" t="s">
        <v>554</v>
      </c>
      <c r="AJ98" s="680" t="s">
        <v>554</v>
      </c>
      <c r="AK98" s="679" t="s">
        <v>554</v>
      </c>
      <c r="AL98" s="615" t="s">
        <v>554</v>
      </c>
      <c r="AM98" s="615" t="s">
        <v>554</v>
      </c>
      <c r="AN98" s="615" t="s">
        <v>554</v>
      </c>
      <c r="AO98" s="603"/>
      <c r="AP98" s="603"/>
      <c r="AQ98" s="679" t="s">
        <v>554</v>
      </c>
      <c r="AR98" s="603"/>
      <c r="AS98" s="603"/>
      <c r="AT98" s="679" t="s">
        <v>554</v>
      </c>
      <c r="AU98" s="680" t="s">
        <v>554</v>
      </c>
      <c r="AV98" s="680" t="s">
        <v>554</v>
      </c>
      <c r="AW98" s="48" t="s">
        <v>554</v>
      </c>
      <c r="AX98" s="603"/>
      <c r="AY98" s="603"/>
      <c r="AZ98" s="679" t="s">
        <v>554</v>
      </c>
      <c r="BA98" s="603"/>
      <c r="BB98" s="603"/>
      <c r="BC98" s="679" t="s">
        <v>554</v>
      </c>
      <c r="BD98" s="603"/>
      <c r="BE98" s="603"/>
      <c r="BF98" s="679" t="s">
        <v>554</v>
      </c>
      <c r="BG98" s="678">
        <v>43445</v>
      </c>
      <c r="BH98" s="680" t="s">
        <v>554</v>
      </c>
      <c r="BI98" s="680" t="s">
        <v>554</v>
      </c>
      <c r="BJ98" s="48" t="s">
        <v>554</v>
      </c>
      <c r="BK98" s="682" t="s">
        <v>807</v>
      </c>
      <c r="BL98" s="682" t="s">
        <v>807</v>
      </c>
      <c r="BM98" s="48" t="s">
        <v>554</v>
      </c>
      <c r="BN98" s="598" t="s">
        <v>807</v>
      </c>
      <c r="BO98" s="598" t="s">
        <v>807</v>
      </c>
      <c r="BP98" s="603"/>
      <c r="BQ98" s="48" t="s">
        <v>554</v>
      </c>
      <c r="BR98" s="48" t="s">
        <v>554</v>
      </c>
      <c r="BS98" s="603"/>
      <c r="BT98" s="615"/>
      <c r="BU98" s="615"/>
      <c r="BV98" s="603"/>
      <c r="BW98" s="615" t="s">
        <v>554</v>
      </c>
      <c r="BX98" s="615" t="s">
        <v>554</v>
      </c>
      <c r="BY98" s="615" t="s">
        <v>554</v>
      </c>
      <c r="BZ98" s="615" t="s">
        <v>554</v>
      </c>
      <c r="CA98" s="615" t="s">
        <v>554</v>
      </c>
      <c r="CB98" s="598" t="s">
        <v>560</v>
      </c>
      <c r="CC98" s="48" t="s">
        <v>554</v>
      </c>
      <c r="CD98" s="48" t="s">
        <v>554</v>
      </c>
      <c r="CE98" s="48" t="s">
        <v>554</v>
      </c>
      <c r="CF98" s="603"/>
      <c r="CG98" s="603"/>
      <c r="CH98" s="598" t="s">
        <v>807</v>
      </c>
      <c r="CI98" s="616"/>
      <c r="CJ98" s="616"/>
      <c r="CK98" s="48" t="s">
        <v>554</v>
      </c>
      <c r="CL98" s="616"/>
      <c r="CM98" s="616"/>
      <c r="CN98" s="48" t="s">
        <v>554</v>
      </c>
      <c r="CO98" s="48" t="s">
        <v>554</v>
      </c>
      <c r="CP98" s="680" t="s">
        <v>554</v>
      </c>
      <c r="CQ98" s="679" t="s">
        <v>554</v>
      </c>
      <c r="CR98" s="680" t="s">
        <v>554</v>
      </c>
      <c r="CS98" s="680" t="s">
        <v>554</v>
      </c>
      <c r="CT98" s="603"/>
      <c r="CU98" s="694" t="s">
        <v>554</v>
      </c>
      <c r="CV98" s="697" t="s">
        <v>554</v>
      </c>
      <c r="CW98" s="48" t="s">
        <v>554</v>
      </c>
      <c r="CX98" s="680" t="s">
        <v>554</v>
      </c>
      <c r="CY98" s="680" t="s">
        <v>554</v>
      </c>
      <c r="CZ98" s="48" t="s">
        <v>554</v>
      </c>
      <c r="DA98" s="682" t="s">
        <v>560</v>
      </c>
      <c r="DB98" s="682" t="s">
        <v>560</v>
      </c>
      <c r="DC98" s="48" t="s">
        <v>554</v>
      </c>
    </row>
    <row r="99" spans="1:107" ht="15" x14ac:dyDescent="0.15">
      <c r="A99" s="678">
        <v>43446</v>
      </c>
      <c r="B99" s="48" t="s">
        <v>554</v>
      </c>
      <c r="C99" s="48" t="s">
        <v>554</v>
      </c>
      <c r="D99" s="679" t="s">
        <v>554</v>
      </c>
      <c r="E99" s="615" t="s">
        <v>554</v>
      </c>
      <c r="F99" s="615" t="s">
        <v>554</v>
      </c>
      <c r="G99" s="615" t="s">
        <v>554</v>
      </c>
      <c r="H99" s="48" t="s">
        <v>554</v>
      </c>
      <c r="I99" s="48" t="s">
        <v>554</v>
      </c>
      <c r="J99" s="48" t="s">
        <v>554</v>
      </c>
      <c r="K99" s="48" t="s">
        <v>554</v>
      </c>
      <c r="L99" s="48" t="s">
        <v>554</v>
      </c>
      <c r="M99" s="48" t="s">
        <v>554</v>
      </c>
      <c r="N99" s="48" t="s">
        <v>554</v>
      </c>
      <c r="O99" s="48" t="s">
        <v>554</v>
      </c>
      <c r="P99" s="48" t="s">
        <v>554</v>
      </c>
      <c r="Q99" s="48" t="s">
        <v>554</v>
      </c>
      <c r="R99" s="48" t="s">
        <v>554</v>
      </c>
      <c r="S99" s="48" t="s">
        <v>554</v>
      </c>
      <c r="T99" s="48" t="s">
        <v>554</v>
      </c>
      <c r="U99" s="48" t="s">
        <v>554</v>
      </c>
      <c r="V99" s="603"/>
      <c r="W99" s="680" t="s">
        <v>554</v>
      </c>
      <c r="X99" s="48" t="s">
        <v>554</v>
      </c>
      <c r="Y99" s="48" t="s">
        <v>554</v>
      </c>
      <c r="Z99" s="615" t="s">
        <v>554</v>
      </c>
      <c r="AA99" s="615" t="s">
        <v>554</v>
      </c>
      <c r="AB99" s="615" t="s">
        <v>554</v>
      </c>
      <c r="AC99" s="680" t="s">
        <v>554</v>
      </c>
      <c r="AD99" s="680" t="s">
        <v>554</v>
      </c>
      <c r="AE99" s="692" t="s">
        <v>560</v>
      </c>
      <c r="AF99" s="680" t="s">
        <v>554</v>
      </c>
      <c r="AG99" s="680" t="s">
        <v>554</v>
      </c>
      <c r="AH99" s="48" t="s">
        <v>554</v>
      </c>
      <c r="AI99" s="680" t="s">
        <v>554</v>
      </c>
      <c r="AJ99" s="680" t="s">
        <v>554</v>
      </c>
      <c r="AK99" s="679" t="s">
        <v>554</v>
      </c>
      <c r="AL99" s="615" t="s">
        <v>554</v>
      </c>
      <c r="AM99" s="615" t="s">
        <v>554</v>
      </c>
      <c r="AN99" s="615" t="s">
        <v>554</v>
      </c>
      <c r="AO99" s="603"/>
      <c r="AP99" s="603"/>
      <c r="AQ99" s="679" t="s">
        <v>554</v>
      </c>
      <c r="AR99" s="603"/>
      <c r="AS99" s="603"/>
      <c r="AT99" s="679" t="s">
        <v>554</v>
      </c>
      <c r="AU99" s="680" t="s">
        <v>554</v>
      </c>
      <c r="AV99" s="680" t="s">
        <v>554</v>
      </c>
      <c r="AW99" s="48" t="s">
        <v>554</v>
      </c>
      <c r="AX99" s="603"/>
      <c r="AY99" s="603"/>
      <c r="AZ99" s="679" t="s">
        <v>554</v>
      </c>
      <c r="BA99" s="603"/>
      <c r="BB99" s="603"/>
      <c r="BC99" s="679" t="s">
        <v>554</v>
      </c>
      <c r="BD99" s="603"/>
      <c r="BE99" s="603"/>
      <c r="BF99" s="679" t="s">
        <v>554</v>
      </c>
      <c r="BG99" s="678">
        <v>43446</v>
      </c>
      <c r="BH99" s="680" t="s">
        <v>554</v>
      </c>
      <c r="BI99" s="680" t="s">
        <v>554</v>
      </c>
      <c r="BJ99" s="48" t="s">
        <v>554</v>
      </c>
      <c r="BK99" s="682" t="s">
        <v>807</v>
      </c>
      <c r="BL99" s="682" t="s">
        <v>807</v>
      </c>
      <c r="BM99" s="48" t="s">
        <v>554</v>
      </c>
      <c r="BN99" s="598" t="s">
        <v>807</v>
      </c>
      <c r="BO99" s="598" t="s">
        <v>807</v>
      </c>
      <c r="BP99" s="603"/>
      <c r="BQ99" s="48" t="s">
        <v>554</v>
      </c>
      <c r="BR99" s="48" t="s">
        <v>554</v>
      </c>
      <c r="BS99" s="603"/>
      <c r="BT99" s="615"/>
      <c r="BU99" s="615"/>
      <c r="BV99" s="603"/>
      <c r="BW99" s="615" t="s">
        <v>554</v>
      </c>
      <c r="BX99" s="615" t="s">
        <v>554</v>
      </c>
      <c r="BY99" s="615" t="s">
        <v>554</v>
      </c>
      <c r="BZ99" s="615" t="s">
        <v>554</v>
      </c>
      <c r="CA99" s="615" t="s">
        <v>554</v>
      </c>
      <c r="CB99" s="598" t="s">
        <v>560</v>
      </c>
      <c r="CC99" s="48" t="s">
        <v>554</v>
      </c>
      <c r="CD99" s="48" t="s">
        <v>554</v>
      </c>
      <c r="CE99" s="48" t="s">
        <v>554</v>
      </c>
      <c r="CF99" s="603"/>
      <c r="CG99" s="603"/>
      <c r="CH99" s="598" t="s">
        <v>807</v>
      </c>
      <c r="CI99" s="616"/>
      <c r="CJ99" s="616"/>
      <c r="CK99" s="48" t="s">
        <v>554</v>
      </c>
      <c r="CL99" s="616"/>
      <c r="CM99" s="616"/>
      <c r="CN99" s="48" t="s">
        <v>554</v>
      </c>
      <c r="CO99" s="48" t="s">
        <v>554</v>
      </c>
      <c r="CP99" s="680" t="s">
        <v>554</v>
      </c>
      <c r="CQ99" s="679" t="s">
        <v>554</v>
      </c>
      <c r="CR99" s="680" t="s">
        <v>554</v>
      </c>
      <c r="CS99" s="680" t="s">
        <v>554</v>
      </c>
      <c r="CT99" s="603"/>
      <c r="CU99" s="686" t="s">
        <v>554</v>
      </c>
      <c r="CV99" s="700" t="s">
        <v>560</v>
      </c>
      <c r="CW99" s="48" t="s">
        <v>554</v>
      </c>
      <c r="CX99" s="680" t="s">
        <v>554</v>
      </c>
      <c r="CY99" s="680" t="s">
        <v>554</v>
      </c>
      <c r="CZ99" s="48" t="s">
        <v>554</v>
      </c>
      <c r="DA99" s="682" t="s">
        <v>560</v>
      </c>
      <c r="DB99" s="682" t="s">
        <v>560</v>
      </c>
      <c r="DC99" s="48" t="s">
        <v>554</v>
      </c>
    </row>
    <row r="100" spans="1:107" ht="15" x14ac:dyDescent="0.15">
      <c r="A100" s="678">
        <v>43447</v>
      </c>
      <c r="B100" s="48" t="s">
        <v>554</v>
      </c>
      <c r="C100" s="48" t="s">
        <v>554</v>
      </c>
      <c r="D100" s="679" t="s">
        <v>554</v>
      </c>
      <c r="E100" s="615" t="s">
        <v>554</v>
      </c>
      <c r="F100" s="615" t="s">
        <v>554</v>
      </c>
      <c r="G100" s="615" t="s">
        <v>554</v>
      </c>
      <c r="H100" s="48" t="s">
        <v>554</v>
      </c>
      <c r="I100" s="48" t="s">
        <v>554</v>
      </c>
      <c r="J100" s="48" t="s">
        <v>554</v>
      </c>
      <c r="K100" s="48" t="s">
        <v>554</v>
      </c>
      <c r="L100" s="48" t="s">
        <v>554</v>
      </c>
      <c r="M100" s="48" t="s">
        <v>554</v>
      </c>
      <c r="N100" s="48" t="s">
        <v>554</v>
      </c>
      <c r="O100" s="48" t="s">
        <v>554</v>
      </c>
      <c r="P100" s="48" t="s">
        <v>554</v>
      </c>
      <c r="Q100" s="48" t="s">
        <v>554</v>
      </c>
      <c r="R100" s="48" t="s">
        <v>554</v>
      </c>
      <c r="S100" s="48" t="s">
        <v>554</v>
      </c>
      <c r="T100" s="48" t="s">
        <v>554</v>
      </c>
      <c r="U100" s="48" t="s">
        <v>554</v>
      </c>
      <c r="V100" s="603"/>
      <c r="W100" s="680" t="s">
        <v>554</v>
      </c>
      <c r="X100" s="48" t="s">
        <v>554</v>
      </c>
      <c r="Y100" s="48" t="s">
        <v>554</v>
      </c>
      <c r="Z100" s="615" t="s">
        <v>554</v>
      </c>
      <c r="AA100" s="615" t="s">
        <v>554</v>
      </c>
      <c r="AB100" s="615" t="s">
        <v>554</v>
      </c>
      <c r="AC100" s="680" t="s">
        <v>554</v>
      </c>
      <c r="AD100" s="680" t="s">
        <v>554</v>
      </c>
      <c r="AE100" s="692" t="s">
        <v>560</v>
      </c>
      <c r="AF100" s="680" t="s">
        <v>554</v>
      </c>
      <c r="AG100" s="680" t="s">
        <v>554</v>
      </c>
      <c r="AH100" s="48" t="s">
        <v>554</v>
      </c>
      <c r="AI100" s="680" t="s">
        <v>554</v>
      </c>
      <c r="AJ100" s="680" t="s">
        <v>554</v>
      </c>
      <c r="AK100" s="679" t="s">
        <v>554</v>
      </c>
      <c r="AL100" s="615" t="s">
        <v>554</v>
      </c>
      <c r="AM100" s="615" t="s">
        <v>554</v>
      </c>
      <c r="AN100" s="615" t="s">
        <v>554</v>
      </c>
      <c r="AO100" s="603"/>
      <c r="AP100" s="603"/>
      <c r="AQ100" s="679" t="s">
        <v>554</v>
      </c>
      <c r="AR100" s="603"/>
      <c r="AS100" s="603"/>
      <c r="AT100" s="679" t="s">
        <v>554</v>
      </c>
      <c r="AU100" s="680" t="s">
        <v>554</v>
      </c>
      <c r="AV100" s="680" t="s">
        <v>554</v>
      </c>
      <c r="AW100" s="48" t="s">
        <v>554</v>
      </c>
      <c r="AX100" s="603"/>
      <c r="AY100" s="603"/>
      <c r="AZ100" s="679" t="s">
        <v>554</v>
      </c>
      <c r="BA100" s="603"/>
      <c r="BB100" s="603"/>
      <c r="BC100" s="679" t="s">
        <v>554</v>
      </c>
      <c r="BD100" s="603"/>
      <c r="BE100" s="603"/>
      <c r="BF100" s="679" t="s">
        <v>554</v>
      </c>
      <c r="BG100" s="678">
        <v>43447</v>
      </c>
      <c r="BH100" s="680" t="s">
        <v>554</v>
      </c>
      <c r="BI100" s="680" t="s">
        <v>554</v>
      </c>
      <c r="BJ100" s="48" t="s">
        <v>554</v>
      </c>
      <c r="BK100" s="682" t="s">
        <v>807</v>
      </c>
      <c r="BL100" s="682" t="s">
        <v>807</v>
      </c>
      <c r="BM100" s="48" t="s">
        <v>554</v>
      </c>
      <c r="BN100" s="598" t="s">
        <v>807</v>
      </c>
      <c r="BO100" s="598" t="s">
        <v>807</v>
      </c>
      <c r="BP100" s="603"/>
      <c r="BQ100" s="48" t="s">
        <v>554</v>
      </c>
      <c r="BR100" s="48" t="s">
        <v>554</v>
      </c>
      <c r="BS100" s="603"/>
      <c r="BT100" s="615"/>
      <c r="BU100" s="615"/>
      <c r="BV100" s="603"/>
      <c r="BW100" s="615" t="s">
        <v>554</v>
      </c>
      <c r="BX100" s="615" t="s">
        <v>554</v>
      </c>
      <c r="BY100" s="615" t="s">
        <v>554</v>
      </c>
      <c r="BZ100" s="615" t="s">
        <v>554</v>
      </c>
      <c r="CA100" s="615" t="s">
        <v>554</v>
      </c>
      <c r="CB100" s="598" t="s">
        <v>560</v>
      </c>
      <c r="CC100" s="48" t="s">
        <v>554</v>
      </c>
      <c r="CD100" s="48" t="s">
        <v>554</v>
      </c>
      <c r="CE100" s="48" t="s">
        <v>554</v>
      </c>
      <c r="CF100" s="603"/>
      <c r="CG100" s="603"/>
      <c r="CH100" s="598" t="s">
        <v>807</v>
      </c>
      <c r="CI100" s="616"/>
      <c r="CJ100" s="616"/>
      <c r="CK100" s="48" t="s">
        <v>554</v>
      </c>
      <c r="CL100" s="616"/>
      <c r="CM100" s="616"/>
      <c r="CN100" s="48" t="s">
        <v>554</v>
      </c>
      <c r="CO100" s="48" t="s">
        <v>554</v>
      </c>
      <c r="CP100" s="680" t="s">
        <v>554</v>
      </c>
      <c r="CQ100" s="679" t="s">
        <v>554</v>
      </c>
      <c r="CR100" s="680" t="s">
        <v>554</v>
      </c>
      <c r="CS100" s="680" t="s">
        <v>554</v>
      </c>
      <c r="CT100" s="603"/>
      <c r="CU100" s="686" t="s">
        <v>554</v>
      </c>
      <c r="CV100" s="700" t="s">
        <v>560</v>
      </c>
      <c r="CW100" s="48" t="s">
        <v>554</v>
      </c>
      <c r="CX100" s="680" t="s">
        <v>554</v>
      </c>
      <c r="CY100" s="680" t="s">
        <v>554</v>
      </c>
      <c r="CZ100" s="48" t="s">
        <v>554</v>
      </c>
      <c r="DA100" s="682" t="s">
        <v>560</v>
      </c>
      <c r="DB100" s="682" t="s">
        <v>560</v>
      </c>
      <c r="DC100" s="48" t="s">
        <v>554</v>
      </c>
    </row>
    <row r="101" spans="1:107" ht="15" x14ac:dyDescent="0.15">
      <c r="A101" s="678">
        <v>43448</v>
      </c>
      <c r="B101" s="48" t="s">
        <v>554</v>
      </c>
      <c r="C101" s="48" t="s">
        <v>554</v>
      </c>
      <c r="D101" s="679" t="s">
        <v>554</v>
      </c>
      <c r="E101" s="615" t="s">
        <v>554</v>
      </c>
      <c r="F101" s="615" t="s">
        <v>554</v>
      </c>
      <c r="G101" s="615" t="s">
        <v>554</v>
      </c>
      <c r="H101" s="48" t="s">
        <v>554</v>
      </c>
      <c r="I101" s="48" t="s">
        <v>554</v>
      </c>
      <c r="J101" s="48" t="s">
        <v>554</v>
      </c>
      <c r="K101" s="48" t="s">
        <v>554</v>
      </c>
      <c r="L101" s="48" t="s">
        <v>554</v>
      </c>
      <c r="M101" s="48" t="s">
        <v>554</v>
      </c>
      <c r="N101" s="48" t="s">
        <v>554</v>
      </c>
      <c r="O101" s="48" t="s">
        <v>554</v>
      </c>
      <c r="P101" s="48" t="s">
        <v>554</v>
      </c>
      <c r="Q101" s="48" t="s">
        <v>554</v>
      </c>
      <c r="R101" s="48" t="s">
        <v>554</v>
      </c>
      <c r="S101" s="48" t="s">
        <v>554</v>
      </c>
      <c r="T101" s="48" t="s">
        <v>554</v>
      </c>
      <c r="U101" s="48" t="s">
        <v>554</v>
      </c>
      <c r="V101" s="603"/>
      <c r="W101" s="680" t="s">
        <v>554</v>
      </c>
      <c r="X101" s="48" t="s">
        <v>554</v>
      </c>
      <c r="Y101" s="48" t="s">
        <v>554</v>
      </c>
      <c r="Z101" s="615" t="s">
        <v>554</v>
      </c>
      <c r="AA101" s="615" t="s">
        <v>554</v>
      </c>
      <c r="AB101" s="598" t="s">
        <v>560</v>
      </c>
      <c r="AC101" s="680" t="s">
        <v>554</v>
      </c>
      <c r="AD101" s="680" t="s">
        <v>554</v>
      </c>
      <c r="AE101" s="692" t="s">
        <v>560</v>
      </c>
      <c r="AF101" s="680" t="s">
        <v>554</v>
      </c>
      <c r="AG101" s="680" t="s">
        <v>554</v>
      </c>
      <c r="AH101" s="48" t="s">
        <v>554</v>
      </c>
      <c r="AI101" s="680" t="s">
        <v>554</v>
      </c>
      <c r="AJ101" s="680" t="s">
        <v>554</v>
      </c>
      <c r="AK101" s="679" t="s">
        <v>554</v>
      </c>
      <c r="AL101" s="615" t="s">
        <v>554</v>
      </c>
      <c r="AM101" s="615" t="s">
        <v>554</v>
      </c>
      <c r="AN101" s="615" t="s">
        <v>554</v>
      </c>
      <c r="AO101" s="603"/>
      <c r="AP101" s="603"/>
      <c r="AQ101" s="692" t="s">
        <v>560</v>
      </c>
      <c r="AR101" s="603"/>
      <c r="AS101" s="603"/>
      <c r="AT101" s="679" t="s">
        <v>554</v>
      </c>
      <c r="AU101" s="680" t="s">
        <v>554</v>
      </c>
      <c r="AV101" s="680" t="s">
        <v>554</v>
      </c>
      <c r="AW101" s="48" t="s">
        <v>554</v>
      </c>
      <c r="AX101" s="603"/>
      <c r="AY101" s="603"/>
      <c r="AZ101" s="679" t="s">
        <v>554</v>
      </c>
      <c r="BA101" s="603"/>
      <c r="BB101" s="603"/>
      <c r="BC101" s="679" t="s">
        <v>554</v>
      </c>
      <c r="BD101" s="603"/>
      <c r="BE101" s="603"/>
      <c r="BF101" s="679" t="s">
        <v>554</v>
      </c>
      <c r="BG101" s="678">
        <v>43448</v>
      </c>
      <c r="BH101" s="680" t="s">
        <v>554</v>
      </c>
      <c r="BI101" s="680" t="s">
        <v>554</v>
      </c>
      <c r="BJ101" s="48" t="s">
        <v>554</v>
      </c>
      <c r="BK101" s="682" t="s">
        <v>807</v>
      </c>
      <c r="BL101" s="682" t="s">
        <v>807</v>
      </c>
      <c r="BM101" s="48" t="s">
        <v>554</v>
      </c>
      <c r="BN101" s="598" t="s">
        <v>807</v>
      </c>
      <c r="BO101" s="598" t="s">
        <v>807</v>
      </c>
      <c r="BP101" s="603"/>
      <c r="BQ101" s="48" t="s">
        <v>554</v>
      </c>
      <c r="BR101" s="48" t="s">
        <v>554</v>
      </c>
      <c r="BS101" s="603"/>
      <c r="BT101" s="615"/>
      <c r="BU101" s="615"/>
      <c r="BV101" s="603"/>
      <c r="BW101" s="615" t="s">
        <v>554</v>
      </c>
      <c r="BX101" s="615" t="s">
        <v>554</v>
      </c>
      <c r="BY101" s="615" t="s">
        <v>554</v>
      </c>
      <c r="BZ101" s="615" t="s">
        <v>554</v>
      </c>
      <c r="CA101" s="615" t="s">
        <v>554</v>
      </c>
      <c r="CB101" s="598" t="s">
        <v>560</v>
      </c>
      <c r="CC101" s="48" t="s">
        <v>554</v>
      </c>
      <c r="CD101" s="48" t="s">
        <v>554</v>
      </c>
      <c r="CE101" s="48" t="s">
        <v>554</v>
      </c>
      <c r="CF101" s="603"/>
      <c r="CG101" s="603"/>
      <c r="CH101" s="598" t="s">
        <v>807</v>
      </c>
      <c r="CI101" s="616"/>
      <c r="CJ101" s="616"/>
      <c r="CK101" s="48" t="s">
        <v>554</v>
      </c>
      <c r="CL101" s="616"/>
      <c r="CM101" s="616"/>
      <c r="CN101" s="48" t="s">
        <v>554</v>
      </c>
      <c r="CO101" s="48" t="s">
        <v>554</v>
      </c>
      <c r="CP101" s="680" t="s">
        <v>554</v>
      </c>
      <c r="CQ101" s="679" t="s">
        <v>554</v>
      </c>
      <c r="CR101" s="680" t="s">
        <v>554</v>
      </c>
      <c r="CS101" s="680" t="s">
        <v>554</v>
      </c>
      <c r="CT101" s="603"/>
      <c r="CU101" s="687" t="s">
        <v>566</v>
      </c>
      <c r="CV101" s="700" t="s">
        <v>560</v>
      </c>
      <c r="CW101" s="48" t="s">
        <v>554</v>
      </c>
      <c r="CX101" s="680" t="s">
        <v>554</v>
      </c>
      <c r="CY101" s="680" t="s">
        <v>554</v>
      </c>
      <c r="CZ101" s="48" t="s">
        <v>554</v>
      </c>
      <c r="DA101" s="684" t="s">
        <v>554</v>
      </c>
      <c r="DB101" s="682" t="s">
        <v>560</v>
      </c>
      <c r="DC101" s="48" t="s">
        <v>554</v>
      </c>
    </row>
    <row r="102" spans="1:107" ht="15" x14ac:dyDescent="0.15">
      <c r="A102" s="678">
        <v>43449</v>
      </c>
      <c r="B102" s="48" t="s">
        <v>554</v>
      </c>
      <c r="C102" s="48" t="s">
        <v>554</v>
      </c>
      <c r="D102" s="679" t="s">
        <v>554</v>
      </c>
      <c r="E102" s="615" t="s">
        <v>554</v>
      </c>
      <c r="F102" s="615" t="s">
        <v>554</v>
      </c>
      <c r="G102" s="615" t="s">
        <v>554</v>
      </c>
      <c r="H102" s="48" t="s">
        <v>554</v>
      </c>
      <c r="I102" s="48" t="s">
        <v>554</v>
      </c>
      <c r="J102" s="48" t="s">
        <v>554</v>
      </c>
      <c r="K102" s="48" t="s">
        <v>554</v>
      </c>
      <c r="L102" s="48" t="s">
        <v>554</v>
      </c>
      <c r="M102" s="48" t="s">
        <v>554</v>
      </c>
      <c r="N102" s="48" t="s">
        <v>554</v>
      </c>
      <c r="O102" s="48" t="s">
        <v>554</v>
      </c>
      <c r="P102" s="48" t="s">
        <v>554</v>
      </c>
      <c r="Q102" s="48" t="s">
        <v>554</v>
      </c>
      <c r="R102" s="48" t="s">
        <v>554</v>
      </c>
      <c r="S102" s="48" t="s">
        <v>554</v>
      </c>
      <c r="T102" s="48" t="s">
        <v>554</v>
      </c>
      <c r="U102" s="48" t="s">
        <v>554</v>
      </c>
      <c r="V102" s="603"/>
      <c r="W102" s="680" t="s">
        <v>554</v>
      </c>
      <c r="X102" s="48" t="s">
        <v>554</v>
      </c>
      <c r="Y102" s="48" t="s">
        <v>554</v>
      </c>
      <c r="Z102" s="615" t="s">
        <v>554</v>
      </c>
      <c r="AA102" s="615" t="s">
        <v>554</v>
      </c>
      <c r="AB102" s="598" t="s">
        <v>560</v>
      </c>
      <c r="AC102" s="682" t="s">
        <v>560</v>
      </c>
      <c r="AD102" s="682" t="s">
        <v>560</v>
      </c>
      <c r="AE102" s="692" t="s">
        <v>560</v>
      </c>
      <c r="AF102" s="682" t="s">
        <v>560</v>
      </c>
      <c r="AG102" s="682" t="s">
        <v>560</v>
      </c>
      <c r="AH102" s="598" t="s">
        <v>560</v>
      </c>
      <c r="AI102" s="682" t="s">
        <v>560</v>
      </c>
      <c r="AJ102" s="682" t="s">
        <v>560</v>
      </c>
      <c r="AK102" s="692" t="s">
        <v>560</v>
      </c>
      <c r="AL102" s="615" t="s">
        <v>554</v>
      </c>
      <c r="AM102" s="615" t="s">
        <v>554</v>
      </c>
      <c r="AN102" s="615" t="s">
        <v>554</v>
      </c>
      <c r="AO102" s="603"/>
      <c r="AP102" s="603"/>
      <c r="AQ102" s="692" t="s">
        <v>560</v>
      </c>
      <c r="AR102" s="603"/>
      <c r="AS102" s="603"/>
      <c r="AT102" s="692" t="s">
        <v>560</v>
      </c>
      <c r="AU102" s="680" t="s">
        <v>554</v>
      </c>
      <c r="AV102" s="680" t="s">
        <v>554</v>
      </c>
      <c r="AW102" s="48" t="s">
        <v>554</v>
      </c>
      <c r="AX102" s="603"/>
      <c r="AY102" s="603"/>
      <c r="AZ102" s="679" t="s">
        <v>554</v>
      </c>
      <c r="BA102" s="603"/>
      <c r="BB102" s="603"/>
      <c r="BC102" s="679" t="s">
        <v>554</v>
      </c>
      <c r="BD102" s="603"/>
      <c r="BE102" s="603"/>
      <c r="BF102" s="679" t="s">
        <v>554</v>
      </c>
      <c r="BG102" s="678">
        <v>43449</v>
      </c>
      <c r="BH102" s="680" t="s">
        <v>554</v>
      </c>
      <c r="BI102" s="680" t="s">
        <v>554</v>
      </c>
      <c r="BJ102" s="48" t="s">
        <v>554</v>
      </c>
      <c r="BK102" s="682" t="s">
        <v>807</v>
      </c>
      <c r="BL102" s="682" t="s">
        <v>807</v>
      </c>
      <c r="BM102" s="48" t="s">
        <v>554</v>
      </c>
      <c r="BN102" s="598" t="s">
        <v>807</v>
      </c>
      <c r="BO102" s="598" t="s">
        <v>807</v>
      </c>
      <c r="BP102" s="603"/>
      <c r="BQ102" s="48" t="s">
        <v>554</v>
      </c>
      <c r="BR102" s="48" t="s">
        <v>554</v>
      </c>
      <c r="BS102" s="603"/>
      <c r="BT102" s="615"/>
      <c r="BU102" s="615"/>
      <c r="BV102" s="603"/>
      <c r="BW102" s="615" t="s">
        <v>554</v>
      </c>
      <c r="BX102" s="615" t="s">
        <v>554</v>
      </c>
      <c r="BY102" s="615" t="s">
        <v>554</v>
      </c>
      <c r="BZ102" s="615" t="s">
        <v>554</v>
      </c>
      <c r="CA102" s="615" t="s">
        <v>554</v>
      </c>
      <c r="CB102" s="598" t="s">
        <v>560</v>
      </c>
      <c r="CC102" s="48" t="s">
        <v>554</v>
      </c>
      <c r="CD102" s="48" t="s">
        <v>554</v>
      </c>
      <c r="CE102" s="48" t="s">
        <v>554</v>
      </c>
      <c r="CF102" s="603"/>
      <c r="CG102" s="603"/>
      <c r="CH102" s="598" t="s">
        <v>807</v>
      </c>
      <c r="CI102" s="616"/>
      <c r="CJ102" s="616"/>
      <c r="CK102" s="48" t="s">
        <v>554</v>
      </c>
      <c r="CL102" s="616"/>
      <c r="CM102" s="616"/>
      <c r="CN102" s="48" t="s">
        <v>554</v>
      </c>
      <c r="CO102" s="48" t="s">
        <v>554</v>
      </c>
      <c r="CP102" s="680" t="s">
        <v>554</v>
      </c>
      <c r="CQ102" s="679" t="s">
        <v>554</v>
      </c>
      <c r="CR102" s="680" t="s">
        <v>554</v>
      </c>
      <c r="CS102" s="680" t="s">
        <v>554</v>
      </c>
      <c r="CT102" s="603"/>
      <c r="CU102" s="687" t="s">
        <v>566</v>
      </c>
      <c r="CV102" s="700" t="s">
        <v>560</v>
      </c>
      <c r="CW102" s="48" t="s">
        <v>554</v>
      </c>
      <c r="CX102" s="680" t="s">
        <v>554</v>
      </c>
      <c r="CY102" s="680" t="s">
        <v>554</v>
      </c>
      <c r="CZ102" s="48" t="s">
        <v>554</v>
      </c>
      <c r="DA102" s="682" t="s">
        <v>560</v>
      </c>
      <c r="DB102" s="682" t="s">
        <v>560</v>
      </c>
      <c r="DC102" s="48" t="s">
        <v>554</v>
      </c>
    </row>
    <row r="103" spans="1:107" ht="15" x14ac:dyDescent="0.15">
      <c r="A103" s="678">
        <v>43450</v>
      </c>
      <c r="B103" s="48" t="s">
        <v>554</v>
      </c>
      <c r="C103" s="48" t="s">
        <v>554</v>
      </c>
      <c r="D103" s="679" t="s">
        <v>554</v>
      </c>
      <c r="E103" s="615" t="s">
        <v>554</v>
      </c>
      <c r="F103" s="615" t="s">
        <v>554</v>
      </c>
      <c r="G103" s="615" t="s">
        <v>554</v>
      </c>
      <c r="H103" s="48" t="s">
        <v>554</v>
      </c>
      <c r="I103" s="48" t="s">
        <v>554</v>
      </c>
      <c r="J103" s="48" t="s">
        <v>554</v>
      </c>
      <c r="K103" s="48" t="s">
        <v>554</v>
      </c>
      <c r="L103" s="48" t="s">
        <v>554</v>
      </c>
      <c r="M103" s="48" t="s">
        <v>554</v>
      </c>
      <c r="N103" s="48" t="s">
        <v>554</v>
      </c>
      <c r="O103" s="48" t="s">
        <v>554</v>
      </c>
      <c r="P103" s="48" t="s">
        <v>554</v>
      </c>
      <c r="Q103" s="48" t="s">
        <v>554</v>
      </c>
      <c r="R103" s="48" t="s">
        <v>554</v>
      </c>
      <c r="S103" s="48" t="s">
        <v>554</v>
      </c>
      <c r="T103" s="48" t="s">
        <v>554</v>
      </c>
      <c r="U103" s="48" t="s">
        <v>554</v>
      </c>
      <c r="V103" s="603"/>
      <c r="W103" s="680" t="s">
        <v>554</v>
      </c>
      <c r="X103" s="48" t="s">
        <v>554</v>
      </c>
      <c r="Y103" s="48" t="s">
        <v>554</v>
      </c>
      <c r="Z103" s="615" t="s">
        <v>554</v>
      </c>
      <c r="AA103" s="615" t="s">
        <v>554</v>
      </c>
      <c r="AB103" s="598" t="s">
        <v>560</v>
      </c>
      <c r="AC103" s="682" t="s">
        <v>560</v>
      </c>
      <c r="AD103" s="682" t="s">
        <v>560</v>
      </c>
      <c r="AE103" s="692" t="s">
        <v>560</v>
      </c>
      <c r="AF103" s="682" t="s">
        <v>560</v>
      </c>
      <c r="AG103" s="682" t="s">
        <v>560</v>
      </c>
      <c r="AH103" s="598" t="s">
        <v>560</v>
      </c>
      <c r="AI103" s="682" t="s">
        <v>560</v>
      </c>
      <c r="AJ103" s="682" t="s">
        <v>560</v>
      </c>
      <c r="AK103" s="692" t="s">
        <v>560</v>
      </c>
      <c r="AL103" s="615" t="s">
        <v>554</v>
      </c>
      <c r="AM103" s="615" t="s">
        <v>554</v>
      </c>
      <c r="AN103" s="615" t="s">
        <v>554</v>
      </c>
      <c r="AO103" s="603"/>
      <c r="AP103" s="603"/>
      <c r="AQ103" s="692" t="s">
        <v>560</v>
      </c>
      <c r="AR103" s="603"/>
      <c r="AS103" s="603"/>
      <c r="AT103" s="692" t="s">
        <v>560</v>
      </c>
      <c r="AU103" s="680" t="s">
        <v>554</v>
      </c>
      <c r="AV103" s="680" t="s">
        <v>554</v>
      </c>
      <c r="AW103" s="48" t="s">
        <v>554</v>
      </c>
      <c r="AX103" s="603"/>
      <c r="AY103" s="603"/>
      <c r="AZ103" s="679" t="s">
        <v>554</v>
      </c>
      <c r="BA103" s="603"/>
      <c r="BB103" s="603"/>
      <c r="BC103" s="679" t="s">
        <v>554</v>
      </c>
      <c r="BD103" s="603"/>
      <c r="BE103" s="603"/>
      <c r="BF103" s="679" t="s">
        <v>554</v>
      </c>
      <c r="BG103" s="678">
        <v>43450</v>
      </c>
      <c r="BH103" s="680" t="s">
        <v>554</v>
      </c>
      <c r="BI103" s="680" t="s">
        <v>554</v>
      </c>
      <c r="BJ103" s="48" t="s">
        <v>554</v>
      </c>
      <c r="BK103" s="682" t="s">
        <v>807</v>
      </c>
      <c r="BL103" s="682" t="s">
        <v>807</v>
      </c>
      <c r="BM103" s="48" t="s">
        <v>554</v>
      </c>
      <c r="BN103" s="598" t="s">
        <v>807</v>
      </c>
      <c r="BO103" s="598" t="s">
        <v>807</v>
      </c>
      <c r="BP103" s="603"/>
      <c r="BQ103" s="48" t="s">
        <v>554</v>
      </c>
      <c r="BR103" s="48" t="s">
        <v>554</v>
      </c>
      <c r="BS103" s="603"/>
      <c r="BT103" s="615"/>
      <c r="BU103" s="615"/>
      <c r="BV103" s="603"/>
      <c r="BW103" s="615" t="s">
        <v>554</v>
      </c>
      <c r="BX103" s="615" t="s">
        <v>554</v>
      </c>
      <c r="BY103" s="615" t="s">
        <v>554</v>
      </c>
      <c r="BZ103" s="615" t="s">
        <v>554</v>
      </c>
      <c r="CA103" s="615" t="s">
        <v>554</v>
      </c>
      <c r="CB103" s="598" t="s">
        <v>560</v>
      </c>
      <c r="CC103" s="48" t="s">
        <v>554</v>
      </c>
      <c r="CD103" s="48" t="s">
        <v>554</v>
      </c>
      <c r="CE103" s="48" t="s">
        <v>554</v>
      </c>
      <c r="CF103" s="603"/>
      <c r="CG103" s="603"/>
      <c r="CH103" s="598" t="s">
        <v>807</v>
      </c>
      <c r="CI103" s="616"/>
      <c r="CJ103" s="616"/>
      <c r="CK103" s="48" t="s">
        <v>554</v>
      </c>
      <c r="CL103" s="616"/>
      <c r="CM103" s="616"/>
      <c r="CN103" s="48" t="s">
        <v>554</v>
      </c>
      <c r="CO103" s="48" t="s">
        <v>554</v>
      </c>
      <c r="CP103" s="680" t="s">
        <v>554</v>
      </c>
      <c r="CQ103" s="679" t="s">
        <v>554</v>
      </c>
      <c r="CR103" s="680" t="s">
        <v>554</v>
      </c>
      <c r="CS103" s="680" t="s">
        <v>554</v>
      </c>
      <c r="CT103" s="603"/>
      <c r="CU103" s="696" t="s">
        <v>554</v>
      </c>
      <c r="CV103" s="700" t="s">
        <v>560</v>
      </c>
      <c r="CW103" s="48" t="s">
        <v>554</v>
      </c>
      <c r="CX103" s="680" t="s">
        <v>554</v>
      </c>
      <c r="CY103" s="680" t="s">
        <v>554</v>
      </c>
      <c r="CZ103" s="48" t="s">
        <v>554</v>
      </c>
      <c r="DA103" s="682" t="s">
        <v>560</v>
      </c>
      <c r="DB103" s="682" t="s">
        <v>560</v>
      </c>
      <c r="DC103" s="48" t="s">
        <v>554</v>
      </c>
    </row>
    <row r="104" spans="1:107" ht="15" x14ac:dyDescent="0.15">
      <c r="A104" s="678">
        <v>43451</v>
      </c>
      <c r="B104" s="48" t="s">
        <v>554</v>
      </c>
      <c r="C104" s="48" t="s">
        <v>554</v>
      </c>
      <c r="D104" s="679" t="s">
        <v>554</v>
      </c>
      <c r="E104" s="615" t="s">
        <v>554</v>
      </c>
      <c r="F104" s="615" t="s">
        <v>554</v>
      </c>
      <c r="G104" s="615" t="s">
        <v>554</v>
      </c>
      <c r="H104" s="48" t="s">
        <v>554</v>
      </c>
      <c r="I104" s="48" t="s">
        <v>554</v>
      </c>
      <c r="J104" s="48" t="s">
        <v>554</v>
      </c>
      <c r="K104" s="48" t="s">
        <v>554</v>
      </c>
      <c r="L104" s="48" t="s">
        <v>554</v>
      </c>
      <c r="M104" s="48" t="s">
        <v>554</v>
      </c>
      <c r="N104" s="48" t="s">
        <v>554</v>
      </c>
      <c r="O104" s="48" t="s">
        <v>554</v>
      </c>
      <c r="P104" s="48" t="s">
        <v>554</v>
      </c>
      <c r="Q104" s="48" t="s">
        <v>554</v>
      </c>
      <c r="R104" s="48" t="s">
        <v>554</v>
      </c>
      <c r="S104" s="48" t="s">
        <v>554</v>
      </c>
      <c r="T104" s="48" t="s">
        <v>554</v>
      </c>
      <c r="U104" s="48" t="s">
        <v>554</v>
      </c>
      <c r="V104" s="603"/>
      <c r="W104" s="680" t="s">
        <v>554</v>
      </c>
      <c r="X104" s="48" t="s">
        <v>554</v>
      </c>
      <c r="Y104" s="48" t="s">
        <v>554</v>
      </c>
      <c r="Z104" s="615" t="s">
        <v>554</v>
      </c>
      <c r="AA104" s="615" t="s">
        <v>554</v>
      </c>
      <c r="AB104" s="598" t="s">
        <v>560</v>
      </c>
      <c r="AC104" s="682" t="s">
        <v>560</v>
      </c>
      <c r="AD104" s="682" t="s">
        <v>560</v>
      </c>
      <c r="AE104" s="692" t="s">
        <v>560</v>
      </c>
      <c r="AF104" s="682" t="s">
        <v>560</v>
      </c>
      <c r="AG104" s="682" t="s">
        <v>560</v>
      </c>
      <c r="AH104" s="598" t="s">
        <v>560</v>
      </c>
      <c r="AI104" s="682" t="s">
        <v>560</v>
      </c>
      <c r="AJ104" s="682" t="s">
        <v>560</v>
      </c>
      <c r="AK104" s="692" t="s">
        <v>560</v>
      </c>
      <c r="AL104" s="615" t="s">
        <v>554</v>
      </c>
      <c r="AM104" s="615" t="s">
        <v>554</v>
      </c>
      <c r="AN104" s="615" t="s">
        <v>554</v>
      </c>
      <c r="AO104" s="603"/>
      <c r="AP104" s="603"/>
      <c r="AQ104" s="692" t="s">
        <v>560</v>
      </c>
      <c r="AR104" s="603"/>
      <c r="AS104" s="603"/>
      <c r="AT104" s="692" t="s">
        <v>560</v>
      </c>
      <c r="AU104" s="680" t="s">
        <v>554</v>
      </c>
      <c r="AV104" s="680" t="s">
        <v>554</v>
      </c>
      <c r="AW104" s="48" t="s">
        <v>554</v>
      </c>
      <c r="AX104" s="603"/>
      <c r="AY104" s="603"/>
      <c r="AZ104" s="679" t="s">
        <v>554</v>
      </c>
      <c r="BA104" s="603"/>
      <c r="BB104" s="603"/>
      <c r="BC104" s="679" t="s">
        <v>554</v>
      </c>
      <c r="BD104" s="603"/>
      <c r="BE104" s="603"/>
      <c r="BF104" s="679" t="s">
        <v>554</v>
      </c>
      <c r="BG104" s="678">
        <v>43451</v>
      </c>
      <c r="BH104" s="680" t="s">
        <v>554</v>
      </c>
      <c r="BI104" s="680" t="s">
        <v>554</v>
      </c>
      <c r="BJ104" s="48" t="s">
        <v>554</v>
      </c>
      <c r="BK104" s="682" t="s">
        <v>807</v>
      </c>
      <c r="BL104" s="682" t="s">
        <v>807</v>
      </c>
      <c r="BM104" s="48" t="s">
        <v>554</v>
      </c>
      <c r="BN104" s="598" t="s">
        <v>807</v>
      </c>
      <c r="BO104" s="598" t="s">
        <v>807</v>
      </c>
      <c r="BP104" s="603"/>
      <c r="BQ104" s="48" t="s">
        <v>554</v>
      </c>
      <c r="BR104" s="48" t="s">
        <v>554</v>
      </c>
      <c r="BS104" s="603"/>
      <c r="BT104" s="615"/>
      <c r="BU104" s="615"/>
      <c r="BV104" s="603"/>
      <c r="BW104" s="615" t="s">
        <v>554</v>
      </c>
      <c r="BX104" s="615" t="s">
        <v>554</v>
      </c>
      <c r="BY104" s="615" t="s">
        <v>554</v>
      </c>
      <c r="BZ104" s="615" t="s">
        <v>554</v>
      </c>
      <c r="CA104" s="615" t="s">
        <v>554</v>
      </c>
      <c r="CB104" s="598" t="s">
        <v>560</v>
      </c>
      <c r="CC104" s="48" t="s">
        <v>554</v>
      </c>
      <c r="CD104" s="48" t="s">
        <v>554</v>
      </c>
      <c r="CE104" s="48" t="s">
        <v>554</v>
      </c>
      <c r="CF104" s="603"/>
      <c r="CG104" s="603"/>
      <c r="CH104" s="598" t="s">
        <v>807</v>
      </c>
      <c r="CI104" s="616"/>
      <c r="CJ104" s="616"/>
      <c r="CK104" s="48" t="s">
        <v>554</v>
      </c>
      <c r="CL104" s="616"/>
      <c r="CM104" s="616"/>
      <c r="CN104" s="48" t="s">
        <v>554</v>
      </c>
      <c r="CO104" s="48" t="s">
        <v>554</v>
      </c>
      <c r="CP104" s="680" t="s">
        <v>554</v>
      </c>
      <c r="CQ104" s="679" t="s">
        <v>554</v>
      </c>
      <c r="CR104" s="680" t="s">
        <v>554</v>
      </c>
      <c r="CS104" s="680" t="s">
        <v>554</v>
      </c>
      <c r="CT104" s="603"/>
      <c r="CU104" s="683" t="s">
        <v>560</v>
      </c>
      <c r="CV104" s="700" t="s">
        <v>560</v>
      </c>
      <c r="CW104" s="48" t="s">
        <v>554</v>
      </c>
      <c r="CX104" s="680" t="s">
        <v>554</v>
      </c>
      <c r="CY104" s="680" t="s">
        <v>554</v>
      </c>
      <c r="CZ104" s="48" t="s">
        <v>554</v>
      </c>
      <c r="DA104" s="682" t="s">
        <v>560</v>
      </c>
      <c r="DB104" s="682" t="s">
        <v>560</v>
      </c>
      <c r="DC104" s="48" t="s">
        <v>554</v>
      </c>
    </row>
    <row r="105" spans="1:107" ht="16" x14ac:dyDescent="0.2">
      <c r="A105" s="678">
        <v>43452</v>
      </c>
      <c r="B105" s="48" t="s">
        <v>554</v>
      </c>
      <c r="C105" s="48" t="s">
        <v>554</v>
      </c>
      <c r="D105" s="679" t="s">
        <v>554</v>
      </c>
      <c r="E105" s="615" t="s">
        <v>554</v>
      </c>
      <c r="F105" s="615" t="s">
        <v>554</v>
      </c>
      <c r="G105" s="615" t="s">
        <v>554</v>
      </c>
      <c r="H105" s="48" t="s">
        <v>554</v>
      </c>
      <c r="I105" s="48" t="s">
        <v>554</v>
      </c>
      <c r="J105" s="48" t="s">
        <v>554</v>
      </c>
      <c r="K105" s="48" t="s">
        <v>554</v>
      </c>
      <c r="L105" s="48" t="s">
        <v>554</v>
      </c>
      <c r="M105" s="48" t="s">
        <v>554</v>
      </c>
      <c r="N105" s="48" t="s">
        <v>554</v>
      </c>
      <c r="O105" s="48" t="s">
        <v>554</v>
      </c>
      <c r="P105" s="48" t="s">
        <v>554</v>
      </c>
      <c r="Q105" s="48" t="s">
        <v>554</v>
      </c>
      <c r="R105" s="48" t="s">
        <v>554</v>
      </c>
      <c r="S105" s="48" t="s">
        <v>554</v>
      </c>
      <c r="T105" s="48" t="s">
        <v>554</v>
      </c>
      <c r="U105" s="48" t="s">
        <v>554</v>
      </c>
      <c r="V105" s="603"/>
      <c r="W105" s="680" t="s">
        <v>554</v>
      </c>
      <c r="X105" s="48" t="s">
        <v>554</v>
      </c>
      <c r="Y105" s="48" t="s">
        <v>554</v>
      </c>
      <c r="Z105" s="615" t="s">
        <v>554</v>
      </c>
      <c r="AA105" s="615" t="s">
        <v>554</v>
      </c>
      <c r="AB105" s="598" t="s">
        <v>560</v>
      </c>
      <c r="AC105" s="682" t="s">
        <v>560</v>
      </c>
      <c r="AD105" s="680" t="s">
        <v>554</v>
      </c>
      <c r="AE105" s="692" t="s">
        <v>560</v>
      </c>
      <c r="AF105" s="680" t="s">
        <v>554</v>
      </c>
      <c r="AG105" s="680" t="s">
        <v>554</v>
      </c>
      <c r="AH105" s="48" t="s">
        <v>554</v>
      </c>
      <c r="AI105" s="680" t="s">
        <v>554</v>
      </c>
      <c r="AJ105" s="680" t="s">
        <v>554</v>
      </c>
      <c r="AK105" s="679" t="s">
        <v>554</v>
      </c>
      <c r="AL105" s="615" t="s">
        <v>554</v>
      </c>
      <c r="AM105" s="615" t="s">
        <v>554</v>
      </c>
      <c r="AN105" s="615" t="s">
        <v>554</v>
      </c>
      <c r="AO105" s="603"/>
      <c r="AP105" s="603"/>
      <c r="AQ105" s="692" t="s">
        <v>560</v>
      </c>
      <c r="AR105" s="603"/>
      <c r="AS105" s="603"/>
      <c r="AT105" s="692" t="s">
        <v>560</v>
      </c>
      <c r="AU105" s="680" t="s">
        <v>554</v>
      </c>
      <c r="AV105" s="680" t="s">
        <v>554</v>
      </c>
      <c r="AW105" s="48" t="s">
        <v>554</v>
      </c>
      <c r="AX105" s="603"/>
      <c r="AY105" s="603"/>
      <c r="AZ105" s="679" t="s">
        <v>554</v>
      </c>
      <c r="BA105" s="603"/>
      <c r="BB105" s="603"/>
      <c r="BC105" s="679" t="s">
        <v>554</v>
      </c>
      <c r="BD105" s="603"/>
      <c r="BE105" s="603"/>
      <c r="BF105" s="679" t="s">
        <v>554</v>
      </c>
      <c r="BG105" s="678">
        <v>43452</v>
      </c>
      <c r="BH105" s="680" t="s">
        <v>554</v>
      </c>
      <c r="BI105" s="680" t="s">
        <v>554</v>
      </c>
      <c r="BJ105" s="48" t="s">
        <v>554</v>
      </c>
      <c r="BK105" s="682" t="s">
        <v>807</v>
      </c>
      <c r="BL105" s="682" t="s">
        <v>807</v>
      </c>
      <c r="BM105" s="48" t="s">
        <v>554</v>
      </c>
      <c r="BN105" s="598" t="s">
        <v>807</v>
      </c>
      <c r="BO105" s="598" t="s">
        <v>807</v>
      </c>
      <c r="BP105" s="603"/>
      <c r="BQ105" s="48" t="s">
        <v>554</v>
      </c>
      <c r="BR105" s="48" t="s">
        <v>554</v>
      </c>
      <c r="BS105" s="603"/>
      <c r="BT105" s="615"/>
      <c r="BU105" s="615"/>
      <c r="BV105" s="603"/>
      <c r="BW105" s="615" t="s">
        <v>554</v>
      </c>
      <c r="BX105" s="615" t="s">
        <v>554</v>
      </c>
      <c r="BY105" s="615" t="s">
        <v>554</v>
      </c>
      <c r="BZ105" s="615" t="s">
        <v>554</v>
      </c>
      <c r="CA105" s="615" t="s">
        <v>554</v>
      </c>
      <c r="CB105" s="598" t="s">
        <v>560</v>
      </c>
      <c r="CC105" s="48" t="s">
        <v>554</v>
      </c>
      <c r="CD105" s="48" t="s">
        <v>554</v>
      </c>
      <c r="CE105" s="48" t="s">
        <v>554</v>
      </c>
      <c r="CF105" s="603"/>
      <c r="CG105" s="603"/>
      <c r="CH105" s="598" t="s">
        <v>807</v>
      </c>
      <c r="CI105" s="616"/>
      <c r="CJ105" s="616"/>
      <c r="CK105" s="48" t="s">
        <v>554</v>
      </c>
      <c r="CL105" s="616"/>
      <c r="CM105" s="616"/>
      <c r="CN105" s="48" t="s">
        <v>554</v>
      </c>
      <c r="CO105" s="48" t="s">
        <v>554</v>
      </c>
      <c r="CP105" s="680" t="s">
        <v>554</v>
      </c>
      <c r="CQ105" s="679" t="s">
        <v>554</v>
      </c>
      <c r="CR105" s="680" t="s">
        <v>554</v>
      </c>
      <c r="CS105" s="680" t="s">
        <v>554</v>
      </c>
      <c r="CT105" s="603"/>
      <c r="CU105" s="683" t="s">
        <v>560</v>
      </c>
      <c r="CV105" s="697" t="s">
        <v>554</v>
      </c>
      <c r="CW105" s="48" t="s">
        <v>554</v>
      </c>
      <c r="CX105" s="680" t="s">
        <v>554</v>
      </c>
      <c r="CY105" s="680" t="s">
        <v>554</v>
      </c>
      <c r="CZ105" s="48" t="s">
        <v>554</v>
      </c>
      <c r="DA105" s="682" t="s">
        <v>560</v>
      </c>
      <c r="DB105" s="682" t="s">
        <v>560</v>
      </c>
      <c r="DC105" s="48" t="s">
        <v>554</v>
      </c>
    </row>
    <row r="106" spans="1:107" ht="16" x14ac:dyDescent="0.2">
      <c r="A106" s="678">
        <v>43453</v>
      </c>
      <c r="B106" s="48" t="s">
        <v>554</v>
      </c>
      <c r="C106" s="48" t="s">
        <v>554</v>
      </c>
      <c r="D106" s="679" t="s">
        <v>554</v>
      </c>
      <c r="E106" s="615" t="s">
        <v>554</v>
      </c>
      <c r="F106" s="615" t="s">
        <v>554</v>
      </c>
      <c r="G106" s="615" t="s">
        <v>554</v>
      </c>
      <c r="H106" s="48" t="s">
        <v>554</v>
      </c>
      <c r="I106" s="48" t="s">
        <v>554</v>
      </c>
      <c r="J106" s="48" t="s">
        <v>554</v>
      </c>
      <c r="K106" s="48" t="s">
        <v>554</v>
      </c>
      <c r="L106" s="48" t="s">
        <v>554</v>
      </c>
      <c r="M106" s="48" t="s">
        <v>554</v>
      </c>
      <c r="N106" s="48" t="s">
        <v>554</v>
      </c>
      <c r="O106" s="48" t="s">
        <v>554</v>
      </c>
      <c r="P106" s="48" t="s">
        <v>554</v>
      </c>
      <c r="Q106" s="48" t="s">
        <v>554</v>
      </c>
      <c r="R106" s="48" t="s">
        <v>554</v>
      </c>
      <c r="S106" s="48" t="s">
        <v>554</v>
      </c>
      <c r="T106" s="48" t="s">
        <v>554</v>
      </c>
      <c r="U106" s="48" t="s">
        <v>554</v>
      </c>
      <c r="V106" s="603"/>
      <c r="W106" s="680" t="s">
        <v>554</v>
      </c>
      <c r="X106" s="48" t="s">
        <v>554</v>
      </c>
      <c r="Y106" s="48" t="s">
        <v>554</v>
      </c>
      <c r="Z106" s="615" t="s">
        <v>554</v>
      </c>
      <c r="AA106" s="615" t="s">
        <v>554</v>
      </c>
      <c r="AB106" s="598" t="s">
        <v>560</v>
      </c>
      <c r="AC106" s="680" t="s">
        <v>554</v>
      </c>
      <c r="AD106" s="680" t="s">
        <v>554</v>
      </c>
      <c r="AE106" s="679" t="s">
        <v>554</v>
      </c>
      <c r="AF106" s="680" t="s">
        <v>554</v>
      </c>
      <c r="AG106" s="680" t="s">
        <v>554</v>
      </c>
      <c r="AH106" s="48" t="s">
        <v>554</v>
      </c>
      <c r="AI106" s="680" t="s">
        <v>554</v>
      </c>
      <c r="AJ106" s="680" t="s">
        <v>554</v>
      </c>
      <c r="AK106" s="679" t="s">
        <v>554</v>
      </c>
      <c r="AL106" s="615" t="s">
        <v>554</v>
      </c>
      <c r="AM106" s="615" t="s">
        <v>554</v>
      </c>
      <c r="AN106" s="615" t="s">
        <v>554</v>
      </c>
      <c r="AO106" s="603"/>
      <c r="AP106" s="603"/>
      <c r="AQ106" s="692" t="s">
        <v>560</v>
      </c>
      <c r="AR106" s="603"/>
      <c r="AS106" s="603"/>
      <c r="AT106" s="692" t="s">
        <v>560</v>
      </c>
      <c r="AU106" s="680" t="s">
        <v>554</v>
      </c>
      <c r="AV106" s="680" t="s">
        <v>554</v>
      </c>
      <c r="AW106" s="48" t="s">
        <v>554</v>
      </c>
      <c r="AX106" s="603"/>
      <c r="AY106" s="603"/>
      <c r="AZ106" s="679" t="s">
        <v>554</v>
      </c>
      <c r="BA106" s="603"/>
      <c r="BB106" s="603"/>
      <c r="BC106" s="679" t="s">
        <v>554</v>
      </c>
      <c r="BD106" s="603"/>
      <c r="BE106" s="603"/>
      <c r="BF106" s="679" t="s">
        <v>554</v>
      </c>
      <c r="BG106" s="678">
        <v>43453</v>
      </c>
      <c r="BH106" s="680" t="s">
        <v>554</v>
      </c>
      <c r="BI106" s="680" t="s">
        <v>554</v>
      </c>
      <c r="BJ106" s="48" t="s">
        <v>554</v>
      </c>
      <c r="BK106" s="682" t="s">
        <v>807</v>
      </c>
      <c r="BL106" s="682" t="s">
        <v>807</v>
      </c>
      <c r="BM106" s="48" t="s">
        <v>554</v>
      </c>
      <c r="BN106" s="598" t="s">
        <v>807</v>
      </c>
      <c r="BO106" s="598" t="s">
        <v>807</v>
      </c>
      <c r="BP106" s="603"/>
      <c r="BQ106" s="48" t="s">
        <v>554</v>
      </c>
      <c r="BR106" s="48" t="s">
        <v>554</v>
      </c>
      <c r="BS106" s="603"/>
      <c r="BT106" s="615"/>
      <c r="BU106" s="615"/>
      <c r="BV106" s="603"/>
      <c r="BW106" s="615" t="s">
        <v>554</v>
      </c>
      <c r="BX106" s="615" t="s">
        <v>554</v>
      </c>
      <c r="BY106" s="615" t="s">
        <v>554</v>
      </c>
      <c r="BZ106" s="615" t="s">
        <v>554</v>
      </c>
      <c r="CA106" s="615" t="s">
        <v>554</v>
      </c>
      <c r="CB106" s="598" t="s">
        <v>560</v>
      </c>
      <c r="CC106" s="48" t="s">
        <v>554</v>
      </c>
      <c r="CD106" s="48" t="s">
        <v>554</v>
      </c>
      <c r="CE106" s="48" t="s">
        <v>554</v>
      </c>
      <c r="CF106" s="603"/>
      <c r="CG106" s="603"/>
      <c r="CH106" s="598" t="s">
        <v>807</v>
      </c>
      <c r="CI106" s="616"/>
      <c r="CJ106" s="616"/>
      <c r="CK106" s="48" t="s">
        <v>554</v>
      </c>
      <c r="CL106" s="616"/>
      <c r="CM106" s="616"/>
      <c r="CN106" s="48" t="s">
        <v>554</v>
      </c>
      <c r="CO106" s="48" t="s">
        <v>554</v>
      </c>
      <c r="CP106" s="680" t="s">
        <v>554</v>
      </c>
      <c r="CQ106" s="679" t="s">
        <v>554</v>
      </c>
      <c r="CR106" s="680" t="s">
        <v>554</v>
      </c>
      <c r="CS106" s="680" t="s">
        <v>554</v>
      </c>
      <c r="CT106" s="603"/>
      <c r="CU106" s="686" t="s">
        <v>554</v>
      </c>
      <c r="CV106" s="697" t="s">
        <v>554</v>
      </c>
      <c r="CW106" s="48" t="s">
        <v>554</v>
      </c>
      <c r="CX106" s="680" t="s">
        <v>554</v>
      </c>
      <c r="CY106" s="680" t="s">
        <v>554</v>
      </c>
      <c r="CZ106" s="48" t="s">
        <v>554</v>
      </c>
      <c r="DA106" s="682" t="s">
        <v>560</v>
      </c>
      <c r="DB106" s="682" t="s">
        <v>560</v>
      </c>
      <c r="DC106" s="48" t="s">
        <v>554</v>
      </c>
    </row>
    <row r="107" spans="1:107" ht="16" x14ac:dyDescent="0.2">
      <c r="A107" s="678">
        <v>43454</v>
      </c>
      <c r="B107" s="48" t="s">
        <v>554</v>
      </c>
      <c r="C107" s="48" t="s">
        <v>554</v>
      </c>
      <c r="D107" s="679" t="s">
        <v>554</v>
      </c>
      <c r="E107" s="615" t="s">
        <v>554</v>
      </c>
      <c r="F107" s="615" t="s">
        <v>554</v>
      </c>
      <c r="G107" s="615" t="s">
        <v>554</v>
      </c>
      <c r="H107" s="48" t="s">
        <v>554</v>
      </c>
      <c r="I107" s="48" t="s">
        <v>554</v>
      </c>
      <c r="J107" s="48" t="s">
        <v>554</v>
      </c>
      <c r="K107" s="48" t="s">
        <v>554</v>
      </c>
      <c r="L107" s="48" t="s">
        <v>554</v>
      </c>
      <c r="M107" s="48" t="s">
        <v>554</v>
      </c>
      <c r="N107" s="48" t="s">
        <v>554</v>
      </c>
      <c r="O107" s="48" t="s">
        <v>554</v>
      </c>
      <c r="P107" s="48" t="s">
        <v>554</v>
      </c>
      <c r="Q107" s="48" t="s">
        <v>554</v>
      </c>
      <c r="R107" s="48" t="s">
        <v>554</v>
      </c>
      <c r="S107" s="48" t="s">
        <v>554</v>
      </c>
      <c r="T107" s="48" t="s">
        <v>554</v>
      </c>
      <c r="U107" s="48" t="s">
        <v>554</v>
      </c>
      <c r="V107" s="603"/>
      <c r="W107" s="680" t="s">
        <v>554</v>
      </c>
      <c r="X107" s="48" t="s">
        <v>554</v>
      </c>
      <c r="Y107" s="48" t="s">
        <v>554</v>
      </c>
      <c r="Z107" s="615" t="s">
        <v>554</v>
      </c>
      <c r="AA107" s="615" t="s">
        <v>554</v>
      </c>
      <c r="AB107" s="598" t="s">
        <v>560</v>
      </c>
      <c r="AC107" s="680" t="s">
        <v>554</v>
      </c>
      <c r="AD107" s="680" t="s">
        <v>554</v>
      </c>
      <c r="AE107" s="679" t="s">
        <v>554</v>
      </c>
      <c r="AF107" s="680" t="s">
        <v>554</v>
      </c>
      <c r="AG107" s="680" t="s">
        <v>554</v>
      </c>
      <c r="AH107" s="48" t="s">
        <v>554</v>
      </c>
      <c r="AI107" s="680" t="s">
        <v>554</v>
      </c>
      <c r="AJ107" s="680" t="s">
        <v>554</v>
      </c>
      <c r="AK107" s="692" t="s">
        <v>560</v>
      </c>
      <c r="AL107" s="615" t="s">
        <v>554</v>
      </c>
      <c r="AM107" s="615" t="s">
        <v>554</v>
      </c>
      <c r="AN107" s="615" t="s">
        <v>554</v>
      </c>
      <c r="AO107" s="603"/>
      <c r="AP107" s="603"/>
      <c r="AQ107" s="679" t="s">
        <v>554</v>
      </c>
      <c r="AR107" s="603"/>
      <c r="AS107" s="603"/>
      <c r="AT107" s="679" t="s">
        <v>554</v>
      </c>
      <c r="AU107" s="680" t="s">
        <v>554</v>
      </c>
      <c r="AV107" s="680" t="s">
        <v>554</v>
      </c>
      <c r="AW107" s="48" t="s">
        <v>554</v>
      </c>
      <c r="AX107" s="603"/>
      <c r="AY107" s="603"/>
      <c r="AZ107" s="679" t="s">
        <v>554</v>
      </c>
      <c r="BA107" s="603"/>
      <c r="BB107" s="603"/>
      <c r="BC107" s="679" t="s">
        <v>554</v>
      </c>
      <c r="BD107" s="603"/>
      <c r="BE107" s="603"/>
      <c r="BF107" s="679" t="s">
        <v>554</v>
      </c>
      <c r="BG107" s="678">
        <v>43454</v>
      </c>
      <c r="BH107" s="680" t="s">
        <v>554</v>
      </c>
      <c r="BI107" s="680" t="s">
        <v>554</v>
      </c>
      <c r="BJ107" s="48" t="s">
        <v>554</v>
      </c>
      <c r="BK107" s="682" t="s">
        <v>807</v>
      </c>
      <c r="BL107" s="682" t="s">
        <v>807</v>
      </c>
      <c r="BM107" s="48" t="s">
        <v>554</v>
      </c>
      <c r="BN107" s="598" t="s">
        <v>807</v>
      </c>
      <c r="BO107" s="598" t="s">
        <v>807</v>
      </c>
      <c r="BP107" s="603"/>
      <c r="BQ107" s="48" t="s">
        <v>554</v>
      </c>
      <c r="BR107" s="48" t="s">
        <v>554</v>
      </c>
      <c r="BS107" s="603"/>
      <c r="BT107" s="615"/>
      <c r="BU107" s="615"/>
      <c r="BV107" s="603"/>
      <c r="BW107" s="615" t="s">
        <v>554</v>
      </c>
      <c r="BX107" s="615" t="s">
        <v>554</v>
      </c>
      <c r="BY107" s="615" t="s">
        <v>554</v>
      </c>
      <c r="BZ107" s="615" t="s">
        <v>554</v>
      </c>
      <c r="CA107" s="615" t="s">
        <v>554</v>
      </c>
      <c r="CB107" s="598" t="s">
        <v>560</v>
      </c>
      <c r="CC107" s="48" t="s">
        <v>554</v>
      </c>
      <c r="CD107" s="48" t="s">
        <v>554</v>
      </c>
      <c r="CE107" s="48" t="s">
        <v>554</v>
      </c>
      <c r="CF107" s="603"/>
      <c r="CG107" s="603"/>
      <c r="CH107" s="598" t="s">
        <v>807</v>
      </c>
      <c r="CI107" s="616"/>
      <c r="CJ107" s="616"/>
      <c r="CK107" s="48" t="s">
        <v>554</v>
      </c>
      <c r="CL107" s="616"/>
      <c r="CM107" s="616"/>
      <c r="CN107" s="48" t="s">
        <v>554</v>
      </c>
      <c r="CO107" s="48" t="s">
        <v>554</v>
      </c>
      <c r="CP107" s="680" t="s">
        <v>554</v>
      </c>
      <c r="CQ107" s="679" t="s">
        <v>554</v>
      </c>
      <c r="CR107" s="680" t="s">
        <v>554</v>
      </c>
      <c r="CS107" s="680" t="s">
        <v>554</v>
      </c>
      <c r="CT107" s="603"/>
      <c r="CU107" s="686" t="s">
        <v>554</v>
      </c>
      <c r="CV107" s="697" t="s">
        <v>554</v>
      </c>
      <c r="CW107" s="48" t="s">
        <v>554</v>
      </c>
      <c r="CX107" s="680" t="s">
        <v>554</v>
      </c>
      <c r="CY107" s="680" t="s">
        <v>554</v>
      </c>
      <c r="CZ107" s="48" t="s">
        <v>554</v>
      </c>
      <c r="DA107" s="682" t="s">
        <v>560</v>
      </c>
      <c r="DB107" s="682" t="s">
        <v>560</v>
      </c>
      <c r="DC107" s="48" t="s">
        <v>554</v>
      </c>
    </row>
    <row r="108" spans="1:107" ht="15" x14ac:dyDescent="0.15">
      <c r="A108" s="678">
        <v>43455</v>
      </c>
      <c r="B108" s="48" t="s">
        <v>554</v>
      </c>
      <c r="C108" s="48" t="s">
        <v>554</v>
      </c>
      <c r="D108" s="679" t="s">
        <v>554</v>
      </c>
      <c r="E108" s="615" t="s">
        <v>554</v>
      </c>
      <c r="F108" s="615" t="s">
        <v>554</v>
      </c>
      <c r="G108" s="615" t="s">
        <v>554</v>
      </c>
      <c r="H108" s="615" t="s">
        <v>554</v>
      </c>
      <c r="I108" s="615" t="s">
        <v>554</v>
      </c>
      <c r="J108" s="48" t="s">
        <v>554</v>
      </c>
      <c r="K108" s="48" t="s">
        <v>554</v>
      </c>
      <c r="L108" s="48" t="s">
        <v>554</v>
      </c>
      <c r="M108" s="48" t="s">
        <v>554</v>
      </c>
      <c r="N108" s="48" t="s">
        <v>554</v>
      </c>
      <c r="O108" s="48" t="s">
        <v>554</v>
      </c>
      <c r="P108" s="48" t="s">
        <v>554</v>
      </c>
      <c r="Q108" s="48" t="s">
        <v>554</v>
      </c>
      <c r="R108" s="48" t="s">
        <v>554</v>
      </c>
      <c r="S108" s="48" t="s">
        <v>554</v>
      </c>
      <c r="T108" s="48" t="s">
        <v>554</v>
      </c>
      <c r="U108" s="48" t="s">
        <v>554</v>
      </c>
      <c r="V108" s="603"/>
      <c r="W108" s="680" t="s">
        <v>554</v>
      </c>
      <c r="X108" s="48" t="s">
        <v>554</v>
      </c>
      <c r="Y108" s="48" t="s">
        <v>554</v>
      </c>
      <c r="Z108" s="615" t="s">
        <v>554</v>
      </c>
      <c r="AA108" s="615" t="s">
        <v>554</v>
      </c>
      <c r="AB108" s="598" t="s">
        <v>560</v>
      </c>
      <c r="AC108" s="680" t="s">
        <v>554</v>
      </c>
      <c r="AD108" s="680" t="s">
        <v>554</v>
      </c>
      <c r="AE108" s="679" t="s">
        <v>554</v>
      </c>
      <c r="AF108" s="680" t="s">
        <v>554</v>
      </c>
      <c r="AG108" s="680" t="s">
        <v>554</v>
      </c>
      <c r="AH108" s="48" t="s">
        <v>554</v>
      </c>
      <c r="AI108" s="680" t="s">
        <v>554</v>
      </c>
      <c r="AJ108" s="680" t="s">
        <v>554</v>
      </c>
      <c r="AK108" s="692" t="s">
        <v>560</v>
      </c>
      <c r="AL108" s="615" t="s">
        <v>554</v>
      </c>
      <c r="AM108" s="615" t="s">
        <v>554</v>
      </c>
      <c r="AN108" s="615" t="s">
        <v>554</v>
      </c>
      <c r="AO108" s="603"/>
      <c r="AP108" s="603"/>
      <c r="AQ108" s="679" t="s">
        <v>554</v>
      </c>
      <c r="AR108" s="603"/>
      <c r="AS108" s="603"/>
      <c r="AT108" s="679" t="s">
        <v>554</v>
      </c>
      <c r="AU108" s="680" t="s">
        <v>554</v>
      </c>
      <c r="AV108" s="680" t="s">
        <v>554</v>
      </c>
      <c r="AW108" s="48" t="s">
        <v>554</v>
      </c>
      <c r="AX108" s="603"/>
      <c r="AY108" s="603"/>
      <c r="AZ108" s="679" t="s">
        <v>554</v>
      </c>
      <c r="BA108" s="603"/>
      <c r="BB108" s="603"/>
      <c r="BC108" s="679" t="s">
        <v>554</v>
      </c>
      <c r="BD108" s="603"/>
      <c r="BE108" s="603"/>
      <c r="BF108" s="679" t="s">
        <v>554</v>
      </c>
      <c r="BG108" s="678">
        <v>43455</v>
      </c>
      <c r="BH108" s="680" t="s">
        <v>554</v>
      </c>
      <c r="BI108" s="680" t="s">
        <v>554</v>
      </c>
      <c r="BJ108" s="48" t="s">
        <v>554</v>
      </c>
      <c r="BK108" s="682" t="s">
        <v>807</v>
      </c>
      <c r="BL108" s="682" t="s">
        <v>807</v>
      </c>
      <c r="BM108" s="48" t="s">
        <v>554</v>
      </c>
      <c r="BN108" s="598" t="s">
        <v>807</v>
      </c>
      <c r="BO108" s="598" t="s">
        <v>807</v>
      </c>
      <c r="BP108" s="603"/>
      <c r="BQ108" s="48" t="s">
        <v>554</v>
      </c>
      <c r="BR108" s="48" t="s">
        <v>554</v>
      </c>
      <c r="BS108" s="603"/>
      <c r="BT108" s="615"/>
      <c r="BU108" s="615"/>
      <c r="BV108" s="603"/>
      <c r="BW108" s="615" t="s">
        <v>554</v>
      </c>
      <c r="BX108" s="615" t="s">
        <v>554</v>
      </c>
      <c r="BY108" s="615" t="s">
        <v>554</v>
      </c>
      <c r="BZ108" s="615" t="s">
        <v>554</v>
      </c>
      <c r="CA108" s="615" t="s">
        <v>554</v>
      </c>
      <c r="CB108" s="598" t="s">
        <v>560</v>
      </c>
      <c r="CC108" s="48" t="s">
        <v>554</v>
      </c>
      <c r="CD108" s="48" t="s">
        <v>554</v>
      </c>
      <c r="CE108" s="48" t="s">
        <v>554</v>
      </c>
      <c r="CF108" s="603"/>
      <c r="CG108" s="603"/>
      <c r="CH108" s="598" t="s">
        <v>807</v>
      </c>
      <c r="CI108" s="616"/>
      <c r="CJ108" s="616"/>
      <c r="CK108" s="48" t="s">
        <v>554</v>
      </c>
      <c r="CL108" s="616"/>
      <c r="CM108" s="616"/>
      <c r="CN108" s="48" t="s">
        <v>554</v>
      </c>
      <c r="CO108" s="48" t="s">
        <v>554</v>
      </c>
      <c r="CP108" s="680" t="s">
        <v>554</v>
      </c>
      <c r="CQ108" s="679" t="s">
        <v>554</v>
      </c>
      <c r="CR108" s="680" t="s">
        <v>554</v>
      </c>
      <c r="CS108" s="680" t="s">
        <v>554</v>
      </c>
      <c r="CT108" s="603"/>
      <c r="CU108" s="691" t="s">
        <v>566</v>
      </c>
      <c r="CV108" s="700" t="s">
        <v>560</v>
      </c>
      <c r="CW108" s="48" t="s">
        <v>554</v>
      </c>
      <c r="CX108" s="680" t="s">
        <v>554</v>
      </c>
      <c r="CY108" s="680" t="s">
        <v>554</v>
      </c>
      <c r="CZ108" s="48" t="s">
        <v>554</v>
      </c>
      <c r="DA108" s="682" t="s">
        <v>560</v>
      </c>
      <c r="DB108" s="682" t="s">
        <v>560</v>
      </c>
      <c r="DC108" s="48" t="s">
        <v>554</v>
      </c>
    </row>
    <row r="109" spans="1:107" ht="15" x14ac:dyDescent="0.15">
      <c r="A109" s="678">
        <v>43456</v>
      </c>
      <c r="B109" s="48" t="s">
        <v>554</v>
      </c>
      <c r="C109" s="48" t="s">
        <v>554</v>
      </c>
      <c r="D109" s="679" t="s">
        <v>554</v>
      </c>
      <c r="E109" s="615" t="s">
        <v>554</v>
      </c>
      <c r="F109" s="615" t="s">
        <v>554</v>
      </c>
      <c r="G109" s="615" t="s">
        <v>554</v>
      </c>
      <c r="H109" s="48" t="s">
        <v>554</v>
      </c>
      <c r="I109" s="48" t="s">
        <v>554</v>
      </c>
      <c r="J109" s="48" t="s">
        <v>554</v>
      </c>
      <c r="K109" s="48" t="s">
        <v>554</v>
      </c>
      <c r="L109" s="48" t="s">
        <v>554</v>
      </c>
      <c r="M109" s="48" t="s">
        <v>554</v>
      </c>
      <c r="N109" s="48" t="s">
        <v>554</v>
      </c>
      <c r="O109" s="48" t="s">
        <v>554</v>
      </c>
      <c r="P109" s="48" t="s">
        <v>554</v>
      </c>
      <c r="Q109" s="48" t="s">
        <v>554</v>
      </c>
      <c r="R109" s="48" t="s">
        <v>554</v>
      </c>
      <c r="S109" s="48" t="s">
        <v>554</v>
      </c>
      <c r="T109" s="48" t="s">
        <v>554</v>
      </c>
      <c r="U109" s="48" t="s">
        <v>554</v>
      </c>
      <c r="V109" s="603"/>
      <c r="W109" s="680" t="s">
        <v>554</v>
      </c>
      <c r="X109" s="48" t="s">
        <v>554</v>
      </c>
      <c r="Y109" s="48" t="s">
        <v>554</v>
      </c>
      <c r="Z109" s="615" t="s">
        <v>554</v>
      </c>
      <c r="AA109" s="615" t="s">
        <v>554</v>
      </c>
      <c r="AB109" s="598" t="s">
        <v>560</v>
      </c>
      <c r="AC109" s="680" t="s">
        <v>554</v>
      </c>
      <c r="AD109" s="680" t="s">
        <v>554</v>
      </c>
      <c r="AE109" s="679" t="s">
        <v>554</v>
      </c>
      <c r="AF109" s="680" t="s">
        <v>554</v>
      </c>
      <c r="AG109" s="680" t="s">
        <v>554</v>
      </c>
      <c r="AH109" s="48" t="s">
        <v>554</v>
      </c>
      <c r="AI109" s="680" t="s">
        <v>554</v>
      </c>
      <c r="AJ109" s="680" t="s">
        <v>554</v>
      </c>
      <c r="AK109" s="692" t="s">
        <v>560</v>
      </c>
      <c r="AL109" s="615" t="s">
        <v>554</v>
      </c>
      <c r="AM109" s="615" t="s">
        <v>554</v>
      </c>
      <c r="AN109" s="615" t="s">
        <v>554</v>
      </c>
      <c r="AO109" s="603"/>
      <c r="AP109" s="603"/>
      <c r="AQ109" s="679" t="s">
        <v>554</v>
      </c>
      <c r="AR109" s="603"/>
      <c r="AS109" s="603"/>
      <c r="AT109" s="679" t="s">
        <v>554</v>
      </c>
      <c r="AU109" s="680" t="s">
        <v>554</v>
      </c>
      <c r="AV109" s="680" t="s">
        <v>554</v>
      </c>
      <c r="AW109" s="48" t="s">
        <v>554</v>
      </c>
      <c r="AX109" s="603"/>
      <c r="AY109" s="603"/>
      <c r="AZ109" s="679" t="s">
        <v>554</v>
      </c>
      <c r="BA109" s="603"/>
      <c r="BB109" s="603"/>
      <c r="BC109" s="679" t="s">
        <v>554</v>
      </c>
      <c r="BD109" s="603"/>
      <c r="BE109" s="603"/>
      <c r="BF109" s="679" t="s">
        <v>554</v>
      </c>
      <c r="BG109" s="678">
        <v>43456</v>
      </c>
      <c r="BH109" s="680" t="s">
        <v>554</v>
      </c>
      <c r="BI109" s="680" t="s">
        <v>554</v>
      </c>
      <c r="BJ109" s="48" t="s">
        <v>554</v>
      </c>
      <c r="BK109" s="682" t="s">
        <v>807</v>
      </c>
      <c r="BL109" s="682" t="s">
        <v>807</v>
      </c>
      <c r="BM109" s="48" t="s">
        <v>554</v>
      </c>
      <c r="BN109" s="598" t="s">
        <v>807</v>
      </c>
      <c r="BO109" s="598" t="s">
        <v>807</v>
      </c>
      <c r="BP109" s="603"/>
      <c r="BQ109" s="48" t="s">
        <v>554</v>
      </c>
      <c r="BR109" s="48" t="s">
        <v>554</v>
      </c>
      <c r="BS109" s="603"/>
      <c r="BT109" s="615"/>
      <c r="BU109" s="615"/>
      <c r="BV109" s="603"/>
      <c r="BW109" s="615" t="s">
        <v>554</v>
      </c>
      <c r="BX109" s="615" t="s">
        <v>554</v>
      </c>
      <c r="BY109" s="615" t="s">
        <v>554</v>
      </c>
      <c r="BZ109" s="615" t="s">
        <v>554</v>
      </c>
      <c r="CA109" s="615" t="s">
        <v>554</v>
      </c>
      <c r="CB109" s="598" t="s">
        <v>560</v>
      </c>
      <c r="CC109" s="48" t="s">
        <v>554</v>
      </c>
      <c r="CD109" s="48" t="s">
        <v>554</v>
      </c>
      <c r="CE109" s="48" t="s">
        <v>554</v>
      </c>
      <c r="CF109" s="603"/>
      <c r="CG109" s="603"/>
      <c r="CH109" s="598" t="s">
        <v>807</v>
      </c>
      <c r="CI109" s="616"/>
      <c r="CJ109" s="616"/>
      <c r="CK109" s="48" t="s">
        <v>554</v>
      </c>
      <c r="CL109" s="616"/>
      <c r="CM109" s="616"/>
      <c r="CN109" s="48" t="s">
        <v>554</v>
      </c>
      <c r="CO109" s="48" t="s">
        <v>554</v>
      </c>
      <c r="CP109" s="680" t="s">
        <v>554</v>
      </c>
      <c r="CQ109" s="679" t="s">
        <v>554</v>
      </c>
      <c r="CR109" s="680" t="s">
        <v>554</v>
      </c>
      <c r="CS109" s="680" t="s">
        <v>554</v>
      </c>
      <c r="CT109" s="603"/>
      <c r="CU109" s="691" t="s">
        <v>566</v>
      </c>
      <c r="CV109" s="700" t="s">
        <v>560</v>
      </c>
      <c r="CW109" s="48" t="s">
        <v>554</v>
      </c>
      <c r="CX109" s="680" t="s">
        <v>554</v>
      </c>
      <c r="CY109" s="680" t="s">
        <v>554</v>
      </c>
      <c r="CZ109" s="48" t="s">
        <v>554</v>
      </c>
      <c r="DA109" s="682" t="s">
        <v>560</v>
      </c>
      <c r="DB109" s="682" t="s">
        <v>560</v>
      </c>
      <c r="DC109" s="48" t="s">
        <v>554</v>
      </c>
    </row>
    <row r="110" spans="1:107" ht="15" x14ac:dyDescent="0.15">
      <c r="A110" s="678">
        <v>43457</v>
      </c>
      <c r="B110" s="48" t="s">
        <v>554</v>
      </c>
      <c r="C110" s="48" t="s">
        <v>554</v>
      </c>
      <c r="D110" s="679" t="s">
        <v>554</v>
      </c>
      <c r="E110" s="615" t="s">
        <v>554</v>
      </c>
      <c r="F110" s="615" t="s">
        <v>554</v>
      </c>
      <c r="G110" s="615" t="s">
        <v>554</v>
      </c>
      <c r="H110" s="48" t="s">
        <v>554</v>
      </c>
      <c r="I110" s="48" t="s">
        <v>554</v>
      </c>
      <c r="J110" s="48" t="s">
        <v>554</v>
      </c>
      <c r="K110" s="48" t="s">
        <v>554</v>
      </c>
      <c r="L110" s="48" t="s">
        <v>554</v>
      </c>
      <c r="M110" s="48" t="s">
        <v>554</v>
      </c>
      <c r="N110" s="48" t="s">
        <v>554</v>
      </c>
      <c r="O110" s="48" t="s">
        <v>554</v>
      </c>
      <c r="P110" s="48" t="s">
        <v>554</v>
      </c>
      <c r="Q110" s="48" t="s">
        <v>554</v>
      </c>
      <c r="R110" s="48" t="s">
        <v>554</v>
      </c>
      <c r="S110" s="48" t="s">
        <v>554</v>
      </c>
      <c r="T110" s="48" t="s">
        <v>554</v>
      </c>
      <c r="U110" s="48" t="s">
        <v>554</v>
      </c>
      <c r="V110" s="603"/>
      <c r="W110" s="680" t="s">
        <v>554</v>
      </c>
      <c r="X110" s="48" t="s">
        <v>554</v>
      </c>
      <c r="Y110" s="48" t="s">
        <v>554</v>
      </c>
      <c r="Z110" s="615" t="s">
        <v>554</v>
      </c>
      <c r="AA110" s="615" t="s">
        <v>554</v>
      </c>
      <c r="AB110" s="598" t="s">
        <v>560</v>
      </c>
      <c r="AC110" s="680" t="s">
        <v>554</v>
      </c>
      <c r="AD110" s="680" t="s">
        <v>554</v>
      </c>
      <c r="AE110" s="679" t="s">
        <v>554</v>
      </c>
      <c r="AF110" s="680" t="s">
        <v>554</v>
      </c>
      <c r="AG110" s="680" t="s">
        <v>554</v>
      </c>
      <c r="AH110" s="48" t="s">
        <v>554</v>
      </c>
      <c r="AI110" s="680" t="s">
        <v>554</v>
      </c>
      <c r="AJ110" s="680" t="s">
        <v>554</v>
      </c>
      <c r="AK110" s="692" t="s">
        <v>560</v>
      </c>
      <c r="AL110" s="615" t="s">
        <v>554</v>
      </c>
      <c r="AM110" s="615" t="s">
        <v>554</v>
      </c>
      <c r="AN110" s="615" t="s">
        <v>554</v>
      </c>
      <c r="AO110" s="603"/>
      <c r="AP110" s="603"/>
      <c r="AQ110" s="679" t="s">
        <v>554</v>
      </c>
      <c r="AR110" s="603"/>
      <c r="AS110" s="603"/>
      <c r="AT110" s="679" t="s">
        <v>554</v>
      </c>
      <c r="AU110" s="680" t="s">
        <v>554</v>
      </c>
      <c r="AV110" s="680" t="s">
        <v>554</v>
      </c>
      <c r="AW110" s="48" t="s">
        <v>554</v>
      </c>
      <c r="AX110" s="603"/>
      <c r="AY110" s="603"/>
      <c r="AZ110" s="679" t="s">
        <v>554</v>
      </c>
      <c r="BA110" s="603"/>
      <c r="BB110" s="603"/>
      <c r="BC110" s="679" t="s">
        <v>554</v>
      </c>
      <c r="BD110" s="603"/>
      <c r="BE110" s="603"/>
      <c r="BF110" s="679" t="s">
        <v>554</v>
      </c>
      <c r="BG110" s="678">
        <v>43457</v>
      </c>
      <c r="BH110" s="680" t="s">
        <v>554</v>
      </c>
      <c r="BI110" s="680" t="s">
        <v>554</v>
      </c>
      <c r="BJ110" s="48" t="s">
        <v>554</v>
      </c>
      <c r="BK110" s="682" t="s">
        <v>807</v>
      </c>
      <c r="BL110" s="682" t="s">
        <v>807</v>
      </c>
      <c r="BM110" s="48" t="s">
        <v>554</v>
      </c>
      <c r="BN110" s="598" t="s">
        <v>807</v>
      </c>
      <c r="BO110" s="598" t="s">
        <v>807</v>
      </c>
      <c r="BP110" s="603"/>
      <c r="BQ110" s="48" t="s">
        <v>554</v>
      </c>
      <c r="BR110" s="48" t="s">
        <v>554</v>
      </c>
      <c r="BS110" s="603"/>
      <c r="BT110" s="615"/>
      <c r="BU110" s="615"/>
      <c r="BV110" s="603"/>
      <c r="BW110" s="615" t="s">
        <v>554</v>
      </c>
      <c r="BX110" s="615" t="s">
        <v>554</v>
      </c>
      <c r="BY110" s="615" t="s">
        <v>554</v>
      </c>
      <c r="BZ110" s="615" t="s">
        <v>554</v>
      </c>
      <c r="CA110" s="615" t="s">
        <v>554</v>
      </c>
      <c r="CB110" s="598" t="s">
        <v>560</v>
      </c>
      <c r="CC110" s="48" t="s">
        <v>554</v>
      </c>
      <c r="CD110" s="48" t="s">
        <v>554</v>
      </c>
      <c r="CE110" s="48" t="s">
        <v>554</v>
      </c>
      <c r="CF110" s="603"/>
      <c r="CG110" s="603"/>
      <c r="CH110" s="598" t="s">
        <v>807</v>
      </c>
      <c r="CI110" s="616"/>
      <c r="CJ110" s="616"/>
      <c r="CK110" s="48" t="s">
        <v>554</v>
      </c>
      <c r="CL110" s="616"/>
      <c r="CM110" s="616"/>
      <c r="CN110" s="48" t="s">
        <v>554</v>
      </c>
      <c r="CO110" s="48" t="s">
        <v>554</v>
      </c>
      <c r="CP110" s="680" t="s">
        <v>554</v>
      </c>
      <c r="CQ110" s="679" t="s">
        <v>554</v>
      </c>
      <c r="CR110" s="680" t="s">
        <v>554</v>
      </c>
      <c r="CS110" s="680" t="s">
        <v>554</v>
      </c>
      <c r="CT110" s="603"/>
      <c r="CU110" s="696" t="s">
        <v>554</v>
      </c>
      <c r="CV110" s="700" t="s">
        <v>560</v>
      </c>
      <c r="CW110" s="48" t="s">
        <v>554</v>
      </c>
      <c r="CX110" s="680" t="s">
        <v>554</v>
      </c>
      <c r="CY110" s="680" t="s">
        <v>554</v>
      </c>
      <c r="CZ110" s="48" t="s">
        <v>554</v>
      </c>
      <c r="DA110" s="682" t="s">
        <v>560</v>
      </c>
      <c r="DB110" s="682" t="s">
        <v>560</v>
      </c>
      <c r="DC110" s="48" t="s">
        <v>554</v>
      </c>
    </row>
    <row r="111" spans="1:107" ht="15" x14ac:dyDescent="0.15">
      <c r="A111" s="678">
        <v>43458</v>
      </c>
      <c r="B111" s="48" t="s">
        <v>554</v>
      </c>
      <c r="C111" s="48" t="s">
        <v>554</v>
      </c>
      <c r="D111" s="679" t="s">
        <v>554</v>
      </c>
      <c r="E111" s="615" t="s">
        <v>554</v>
      </c>
      <c r="F111" s="615" t="s">
        <v>554</v>
      </c>
      <c r="G111" s="615" t="s">
        <v>554</v>
      </c>
      <c r="H111" s="48" t="s">
        <v>554</v>
      </c>
      <c r="I111" s="48" t="s">
        <v>554</v>
      </c>
      <c r="J111" s="48" t="s">
        <v>554</v>
      </c>
      <c r="K111" s="48" t="s">
        <v>554</v>
      </c>
      <c r="L111" s="48" t="s">
        <v>554</v>
      </c>
      <c r="M111" s="48" t="s">
        <v>554</v>
      </c>
      <c r="N111" s="48" t="s">
        <v>554</v>
      </c>
      <c r="O111" s="48" t="s">
        <v>554</v>
      </c>
      <c r="P111" s="48" t="s">
        <v>554</v>
      </c>
      <c r="Q111" s="48" t="s">
        <v>554</v>
      </c>
      <c r="R111" s="48" t="s">
        <v>554</v>
      </c>
      <c r="S111" s="48" t="s">
        <v>554</v>
      </c>
      <c r="T111" s="48" t="s">
        <v>554</v>
      </c>
      <c r="U111" s="48" t="s">
        <v>554</v>
      </c>
      <c r="V111" s="603"/>
      <c r="W111" s="680" t="s">
        <v>554</v>
      </c>
      <c r="X111" s="48" t="s">
        <v>554</v>
      </c>
      <c r="Y111" s="48" t="s">
        <v>554</v>
      </c>
      <c r="Z111" s="615" t="s">
        <v>554</v>
      </c>
      <c r="AA111" s="615" t="s">
        <v>554</v>
      </c>
      <c r="AB111" s="598" t="s">
        <v>560</v>
      </c>
      <c r="AC111" s="680" t="s">
        <v>554</v>
      </c>
      <c r="AD111" s="680" t="s">
        <v>554</v>
      </c>
      <c r="AE111" s="679" t="s">
        <v>554</v>
      </c>
      <c r="AF111" s="680" t="s">
        <v>554</v>
      </c>
      <c r="AG111" s="680" t="s">
        <v>554</v>
      </c>
      <c r="AH111" s="48" t="s">
        <v>554</v>
      </c>
      <c r="AI111" s="680" t="s">
        <v>554</v>
      </c>
      <c r="AJ111" s="680" t="s">
        <v>554</v>
      </c>
      <c r="AK111" s="692" t="s">
        <v>560</v>
      </c>
      <c r="AL111" s="615" t="s">
        <v>554</v>
      </c>
      <c r="AM111" s="615" t="s">
        <v>554</v>
      </c>
      <c r="AN111" s="615" t="s">
        <v>554</v>
      </c>
      <c r="AO111" s="603"/>
      <c r="AP111" s="603"/>
      <c r="AQ111" s="679" t="s">
        <v>554</v>
      </c>
      <c r="AR111" s="603"/>
      <c r="AS111" s="603"/>
      <c r="AT111" s="679" t="s">
        <v>554</v>
      </c>
      <c r="AU111" s="680" t="s">
        <v>554</v>
      </c>
      <c r="AV111" s="680" t="s">
        <v>554</v>
      </c>
      <c r="AW111" s="48" t="s">
        <v>554</v>
      </c>
      <c r="AX111" s="603"/>
      <c r="AY111" s="603"/>
      <c r="AZ111" s="679" t="s">
        <v>554</v>
      </c>
      <c r="BA111" s="603"/>
      <c r="BB111" s="603"/>
      <c r="BC111" s="679" t="s">
        <v>554</v>
      </c>
      <c r="BD111" s="603"/>
      <c r="BE111" s="603"/>
      <c r="BF111" s="679" t="s">
        <v>554</v>
      </c>
      <c r="BG111" s="678">
        <v>43458</v>
      </c>
      <c r="BH111" s="680" t="s">
        <v>554</v>
      </c>
      <c r="BI111" s="680" t="s">
        <v>554</v>
      </c>
      <c r="BJ111" s="48" t="s">
        <v>554</v>
      </c>
      <c r="BK111" s="682" t="s">
        <v>807</v>
      </c>
      <c r="BL111" s="682" t="s">
        <v>807</v>
      </c>
      <c r="BM111" s="48" t="s">
        <v>554</v>
      </c>
      <c r="BN111" s="598" t="s">
        <v>807</v>
      </c>
      <c r="BO111" s="598" t="s">
        <v>807</v>
      </c>
      <c r="BP111" s="603"/>
      <c r="BQ111" s="48" t="s">
        <v>554</v>
      </c>
      <c r="BR111" s="48" t="s">
        <v>554</v>
      </c>
      <c r="BS111" s="603"/>
      <c r="BT111" s="615"/>
      <c r="BU111" s="615"/>
      <c r="BV111" s="603"/>
      <c r="BW111" s="615" t="s">
        <v>554</v>
      </c>
      <c r="BX111" s="615" t="s">
        <v>554</v>
      </c>
      <c r="BY111" s="615" t="s">
        <v>554</v>
      </c>
      <c r="BZ111" s="615" t="s">
        <v>554</v>
      </c>
      <c r="CA111" s="615" t="s">
        <v>554</v>
      </c>
      <c r="CB111" s="598" t="s">
        <v>560</v>
      </c>
      <c r="CC111" s="48" t="s">
        <v>554</v>
      </c>
      <c r="CD111" s="48" t="s">
        <v>554</v>
      </c>
      <c r="CE111" s="48" t="s">
        <v>554</v>
      </c>
      <c r="CF111" s="603"/>
      <c r="CG111" s="603"/>
      <c r="CH111" s="598" t="s">
        <v>807</v>
      </c>
      <c r="CI111" s="616"/>
      <c r="CJ111" s="616"/>
      <c r="CK111" s="48" t="s">
        <v>554</v>
      </c>
      <c r="CL111" s="616"/>
      <c r="CM111" s="616"/>
      <c r="CN111" s="48" t="s">
        <v>554</v>
      </c>
      <c r="CO111" s="48" t="s">
        <v>554</v>
      </c>
      <c r="CP111" s="680" t="s">
        <v>554</v>
      </c>
      <c r="CQ111" s="679" t="s">
        <v>554</v>
      </c>
      <c r="CR111" s="680" t="s">
        <v>554</v>
      </c>
      <c r="CS111" s="680" t="s">
        <v>554</v>
      </c>
      <c r="CT111" s="603"/>
      <c r="CU111" s="694" t="s">
        <v>554</v>
      </c>
      <c r="CV111" s="700" t="s">
        <v>560</v>
      </c>
      <c r="CW111" s="48" t="s">
        <v>554</v>
      </c>
      <c r="CX111" s="680" t="s">
        <v>554</v>
      </c>
      <c r="CY111" s="680" t="s">
        <v>554</v>
      </c>
      <c r="CZ111" s="48" t="s">
        <v>554</v>
      </c>
      <c r="DA111" s="682" t="s">
        <v>560</v>
      </c>
      <c r="DB111" s="682" t="s">
        <v>560</v>
      </c>
      <c r="DC111" s="48" t="s">
        <v>554</v>
      </c>
    </row>
    <row r="112" spans="1:107" ht="15" x14ac:dyDescent="0.15">
      <c r="A112" s="678">
        <v>43459</v>
      </c>
      <c r="B112" s="48" t="s">
        <v>554</v>
      </c>
      <c r="C112" s="48" t="s">
        <v>554</v>
      </c>
      <c r="D112" s="679" t="s">
        <v>554</v>
      </c>
      <c r="E112" s="615" t="s">
        <v>554</v>
      </c>
      <c r="F112" s="615" t="s">
        <v>554</v>
      </c>
      <c r="G112" s="615" t="s">
        <v>554</v>
      </c>
      <c r="H112" s="48" t="s">
        <v>554</v>
      </c>
      <c r="I112" s="48" t="s">
        <v>554</v>
      </c>
      <c r="J112" s="48" t="s">
        <v>554</v>
      </c>
      <c r="K112" s="48" t="s">
        <v>554</v>
      </c>
      <c r="L112" s="48" t="s">
        <v>554</v>
      </c>
      <c r="M112" s="48" t="s">
        <v>554</v>
      </c>
      <c r="N112" s="48" t="s">
        <v>554</v>
      </c>
      <c r="O112" s="48" t="s">
        <v>554</v>
      </c>
      <c r="P112" s="48" t="s">
        <v>554</v>
      </c>
      <c r="Q112" s="48" t="s">
        <v>554</v>
      </c>
      <c r="R112" s="48" t="s">
        <v>554</v>
      </c>
      <c r="S112" s="48" t="s">
        <v>554</v>
      </c>
      <c r="T112" s="48" t="s">
        <v>554</v>
      </c>
      <c r="U112" s="48" t="s">
        <v>554</v>
      </c>
      <c r="V112" s="603"/>
      <c r="W112" s="680" t="s">
        <v>554</v>
      </c>
      <c r="X112" s="48" t="s">
        <v>554</v>
      </c>
      <c r="Y112" s="48" t="s">
        <v>554</v>
      </c>
      <c r="Z112" s="615" t="s">
        <v>554</v>
      </c>
      <c r="AA112" s="615" t="s">
        <v>554</v>
      </c>
      <c r="AB112" s="598" t="s">
        <v>560</v>
      </c>
      <c r="AC112" s="680" t="s">
        <v>554</v>
      </c>
      <c r="AD112" s="680" t="s">
        <v>554</v>
      </c>
      <c r="AE112" s="679" t="s">
        <v>554</v>
      </c>
      <c r="AF112" s="684" t="s">
        <v>554</v>
      </c>
      <c r="AG112" s="684" t="s">
        <v>554</v>
      </c>
      <c r="AH112" s="615" t="s">
        <v>554</v>
      </c>
      <c r="AI112" s="684" t="s">
        <v>554</v>
      </c>
      <c r="AJ112" s="684" t="s">
        <v>554</v>
      </c>
      <c r="AK112" s="692" t="s">
        <v>560</v>
      </c>
      <c r="AL112" s="615" t="s">
        <v>554</v>
      </c>
      <c r="AM112" s="615" t="s">
        <v>554</v>
      </c>
      <c r="AN112" s="598" t="s">
        <v>560</v>
      </c>
      <c r="AO112" s="603"/>
      <c r="AP112" s="603"/>
      <c r="AQ112" s="679" t="s">
        <v>554</v>
      </c>
      <c r="AR112" s="603"/>
      <c r="AS112" s="603"/>
      <c r="AT112" s="679" t="s">
        <v>554</v>
      </c>
      <c r="AU112" s="680" t="s">
        <v>554</v>
      </c>
      <c r="AV112" s="680" t="s">
        <v>554</v>
      </c>
      <c r="AW112" s="48" t="s">
        <v>554</v>
      </c>
      <c r="AX112" s="603"/>
      <c r="AY112" s="603"/>
      <c r="AZ112" s="679" t="s">
        <v>554</v>
      </c>
      <c r="BA112" s="603"/>
      <c r="BB112" s="603"/>
      <c r="BC112" s="679" t="s">
        <v>554</v>
      </c>
      <c r="BD112" s="603"/>
      <c r="BE112" s="603"/>
      <c r="BF112" s="679" t="s">
        <v>554</v>
      </c>
      <c r="BG112" s="678">
        <v>43459</v>
      </c>
      <c r="BH112" s="680" t="s">
        <v>554</v>
      </c>
      <c r="BI112" s="680" t="s">
        <v>554</v>
      </c>
      <c r="BJ112" s="48" t="s">
        <v>554</v>
      </c>
      <c r="BK112" s="682" t="s">
        <v>807</v>
      </c>
      <c r="BL112" s="682" t="s">
        <v>807</v>
      </c>
      <c r="BM112" s="48" t="s">
        <v>554</v>
      </c>
      <c r="BN112" s="598" t="s">
        <v>807</v>
      </c>
      <c r="BO112" s="598" t="s">
        <v>807</v>
      </c>
      <c r="BP112" s="603"/>
      <c r="BQ112" s="48" t="s">
        <v>554</v>
      </c>
      <c r="BR112" s="48" t="s">
        <v>554</v>
      </c>
      <c r="BS112" s="603"/>
      <c r="BT112" s="615"/>
      <c r="BU112" s="615"/>
      <c r="BV112" s="603"/>
      <c r="BW112" s="615" t="s">
        <v>554</v>
      </c>
      <c r="BX112" s="615" t="s">
        <v>554</v>
      </c>
      <c r="BY112" s="615" t="s">
        <v>554</v>
      </c>
      <c r="BZ112" s="615" t="s">
        <v>554</v>
      </c>
      <c r="CA112" s="615" t="s">
        <v>554</v>
      </c>
      <c r="CB112" s="598" t="s">
        <v>560</v>
      </c>
      <c r="CC112" s="48" t="s">
        <v>554</v>
      </c>
      <c r="CD112" s="48" t="s">
        <v>554</v>
      </c>
      <c r="CE112" s="48" t="s">
        <v>554</v>
      </c>
      <c r="CF112" s="603"/>
      <c r="CG112" s="603"/>
      <c r="CH112" s="598" t="s">
        <v>807</v>
      </c>
      <c r="CI112" s="616"/>
      <c r="CJ112" s="616"/>
      <c r="CK112" s="48" t="s">
        <v>554</v>
      </c>
      <c r="CL112" s="616"/>
      <c r="CM112" s="616"/>
      <c r="CN112" s="48" t="s">
        <v>554</v>
      </c>
      <c r="CO112" s="48" t="s">
        <v>554</v>
      </c>
      <c r="CP112" s="680" t="s">
        <v>554</v>
      </c>
      <c r="CQ112" s="679" t="s">
        <v>554</v>
      </c>
      <c r="CR112" s="680" t="s">
        <v>554</v>
      </c>
      <c r="CS112" s="680" t="s">
        <v>554</v>
      </c>
      <c r="CT112" s="603"/>
      <c r="CU112" s="701" t="s">
        <v>560</v>
      </c>
      <c r="CV112" s="700" t="s">
        <v>560</v>
      </c>
      <c r="CW112" s="48" t="s">
        <v>554</v>
      </c>
      <c r="CX112" s="680" t="s">
        <v>554</v>
      </c>
      <c r="CY112" s="680" t="s">
        <v>554</v>
      </c>
      <c r="CZ112" s="48" t="s">
        <v>554</v>
      </c>
      <c r="DA112" s="682" t="s">
        <v>560</v>
      </c>
      <c r="DB112" s="682" t="s">
        <v>560</v>
      </c>
      <c r="DC112" s="48" t="s">
        <v>554</v>
      </c>
    </row>
    <row r="113" spans="1:107" ht="15" x14ac:dyDescent="0.15">
      <c r="A113" s="678">
        <v>43460</v>
      </c>
      <c r="B113" s="48" t="s">
        <v>554</v>
      </c>
      <c r="C113" s="48" t="s">
        <v>554</v>
      </c>
      <c r="D113" s="679" t="s">
        <v>554</v>
      </c>
      <c r="E113" s="615" t="s">
        <v>554</v>
      </c>
      <c r="F113" s="615" t="s">
        <v>554</v>
      </c>
      <c r="G113" s="615" t="s">
        <v>554</v>
      </c>
      <c r="H113" s="48" t="s">
        <v>554</v>
      </c>
      <c r="I113" s="48" t="s">
        <v>554</v>
      </c>
      <c r="J113" s="48" t="s">
        <v>554</v>
      </c>
      <c r="K113" s="48" t="s">
        <v>554</v>
      </c>
      <c r="L113" s="48" t="s">
        <v>554</v>
      </c>
      <c r="M113" s="48" t="s">
        <v>554</v>
      </c>
      <c r="N113" s="48" t="s">
        <v>554</v>
      </c>
      <c r="O113" s="48" t="s">
        <v>554</v>
      </c>
      <c r="P113" s="48" t="s">
        <v>554</v>
      </c>
      <c r="Q113" s="48" t="s">
        <v>554</v>
      </c>
      <c r="R113" s="48" t="s">
        <v>554</v>
      </c>
      <c r="S113" s="48" t="s">
        <v>554</v>
      </c>
      <c r="T113" s="48" t="s">
        <v>554</v>
      </c>
      <c r="U113" s="48" t="s">
        <v>554</v>
      </c>
      <c r="V113" s="603"/>
      <c r="W113" s="680" t="s">
        <v>554</v>
      </c>
      <c r="X113" s="48" t="s">
        <v>554</v>
      </c>
      <c r="Y113" s="48" t="s">
        <v>554</v>
      </c>
      <c r="Z113" s="615" t="s">
        <v>554</v>
      </c>
      <c r="AA113" s="615" t="s">
        <v>554</v>
      </c>
      <c r="AB113" s="598" t="s">
        <v>560</v>
      </c>
      <c r="AC113" s="680" t="s">
        <v>554</v>
      </c>
      <c r="AD113" s="680" t="s">
        <v>554</v>
      </c>
      <c r="AE113" s="679" t="s">
        <v>554</v>
      </c>
      <c r="AF113" s="680" t="s">
        <v>554</v>
      </c>
      <c r="AG113" s="680" t="s">
        <v>554</v>
      </c>
      <c r="AH113" s="48" t="s">
        <v>554</v>
      </c>
      <c r="AI113" s="680" t="s">
        <v>554</v>
      </c>
      <c r="AJ113" s="680" t="s">
        <v>554</v>
      </c>
      <c r="AK113" s="692" t="s">
        <v>560</v>
      </c>
      <c r="AL113" s="615" t="s">
        <v>554</v>
      </c>
      <c r="AM113" s="615" t="s">
        <v>554</v>
      </c>
      <c r="AN113" s="615" t="s">
        <v>554</v>
      </c>
      <c r="AO113" s="603"/>
      <c r="AP113" s="603"/>
      <c r="AQ113" s="679" t="s">
        <v>554</v>
      </c>
      <c r="AR113" s="603"/>
      <c r="AS113" s="603"/>
      <c r="AT113" s="679" t="s">
        <v>554</v>
      </c>
      <c r="AU113" s="680" t="s">
        <v>554</v>
      </c>
      <c r="AV113" s="680" t="s">
        <v>554</v>
      </c>
      <c r="AW113" s="48" t="s">
        <v>554</v>
      </c>
      <c r="AX113" s="603"/>
      <c r="AY113" s="603"/>
      <c r="AZ113" s="679" t="s">
        <v>554</v>
      </c>
      <c r="BA113" s="603"/>
      <c r="BB113" s="603"/>
      <c r="BC113" s="679" t="s">
        <v>554</v>
      </c>
      <c r="BD113" s="603"/>
      <c r="BE113" s="603"/>
      <c r="BF113" s="679" t="s">
        <v>554</v>
      </c>
      <c r="BG113" s="678">
        <v>43460</v>
      </c>
      <c r="BH113" s="680" t="s">
        <v>554</v>
      </c>
      <c r="BI113" s="680" t="s">
        <v>554</v>
      </c>
      <c r="BJ113" s="48" t="s">
        <v>554</v>
      </c>
      <c r="BK113" s="682" t="s">
        <v>807</v>
      </c>
      <c r="BL113" s="682" t="s">
        <v>807</v>
      </c>
      <c r="BM113" s="48" t="s">
        <v>554</v>
      </c>
      <c r="BN113" s="598" t="s">
        <v>807</v>
      </c>
      <c r="BO113" s="598" t="s">
        <v>807</v>
      </c>
      <c r="BP113" s="603"/>
      <c r="BQ113" s="48" t="s">
        <v>554</v>
      </c>
      <c r="BR113" s="48" t="s">
        <v>554</v>
      </c>
      <c r="BS113" s="603"/>
      <c r="BT113" s="615"/>
      <c r="BU113" s="615"/>
      <c r="BV113" s="603"/>
      <c r="BW113" s="615" t="s">
        <v>554</v>
      </c>
      <c r="BX113" s="615" t="s">
        <v>554</v>
      </c>
      <c r="BY113" s="615" t="s">
        <v>554</v>
      </c>
      <c r="BZ113" s="615" t="s">
        <v>554</v>
      </c>
      <c r="CA113" s="615" t="s">
        <v>554</v>
      </c>
      <c r="CB113" s="598" t="s">
        <v>560</v>
      </c>
      <c r="CC113" s="48" t="s">
        <v>554</v>
      </c>
      <c r="CD113" s="48" t="s">
        <v>554</v>
      </c>
      <c r="CE113" s="48" t="s">
        <v>554</v>
      </c>
      <c r="CF113" s="603"/>
      <c r="CG113" s="603"/>
      <c r="CH113" s="598" t="s">
        <v>807</v>
      </c>
      <c r="CI113" s="616"/>
      <c r="CJ113" s="616"/>
      <c r="CK113" s="48" t="s">
        <v>554</v>
      </c>
      <c r="CL113" s="616"/>
      <c r="CM113" s="616"/>
      <c r="CN113" s="48" t="s">
        <v>554</v>
      </c>
      <c r="CO113" s="48" t="s">
        <v>554</v>
      </c>
      <c r="CP113" s="680" t="s">
        <v>554</v>
      </c>
      <c r="CQ113" s="679" t="s">
        <v>554</v>
      </c>
      <c r="CR113" s="680" t="s">
        <v>554</v>
      </c>
      <c r="CS113" s="680" t="s">
        <v>554</v>
      </c>
      <c r="CT113" s="603"/>
      <c r="CU113" s="701" t="s">
        <v>560</v>
      </c>
      <c r="CV113" s="700" t="s">
        <v>560</v>
      </c>
      <c r="CW113" s="48" t="s">
        <v>554</v>
      </c>
      <c r="CX113" s="680" t="s">
        <v>554</v>
      </c>
      <c r="CY113" s="680" t="s">
        <v>554</v>
      </c>
      <c r="CZ113" s="48" t="s">
        <v>554</v>
      </c>
      <c r="DA113" s="682" t="s">
        <v>560</v>
      </c>
      <c r="DB113" s="682" t="s">
        <v>560</v>
      </c>
      <c r="DC113" s="48" t="s">
        <v>554</v>
      </c>
    </row>
    <row r="114" spans="1:107" ht="15" x14ac:dyDescent="0.15">
      <c r="A114" s="678">
        <v>43461</v>
      </c>
      <c r="B114" s="48" t="s">
        <v>554</v>
      </c>
      <c r="C114" s="48" t="s">
        <v>554</v>
      </c>
      <c r="D114" s="679" t="s">
        <v>554</v>
      </c>
      <c r="E114" s="615" t="s">
        <v>554</v>
      </c>
      <c r="F114" s="615" t="s">
        <v>554</v>
      </c>
      <c r="G114" s="615" t="s">
        <v>554</v>
      </c>
      <c r="H114" s="48" t="s">
        <v>554</v>
      </c>
      <c r="I114" s="48" t="s">
        <v>554</v>
      </c>
      <c r="J114" s="48" t="s">
        <v>554</v>
      </c>
      <c r="K114" s="48" t="s">
        <v>554</v>
      </c>
      <c r="L114" s="48" t="s">
        <v>554</v>
      </c>
      <c r="M114" s="48" t="s">
        <v>554</v>
      </c>
      <c r="N114" s="48" t="s">
        <v>554</v>
      </c>
      <c r="O114" s="48" t="s">
        <v>554</v>
      </c>
      <c r="P114" s="48" t="s">
        <v>554</v>
      </c>
      <c r="Q114" s="48" t="s">
        <v>554</v>
      </c>
      <c r="R114" s="48" t="s">
        <v>554</v>
      </c>
      <c r="S114" s="48" t="s">
        <v>554</v>
      </c>
      <c r="T114" s="48" t="s">
        <v>554</v>
      </c>
      <c r="U114" s="48" t="s">
        <v>554</v>
      </c>
      <c r="V114" s="603"/>
      <c r="W114" s="680" t="s">
        <v>554</v>
      </c>
      <c r="X114" s="48" t="s">
        <v>554</v>
      </c>
      <c r="Y114" s="48" t="s">
        <v>554</v>
      </c>
      <c r="Z114" s="615" t="s">
        <v>554</v>
      </c>
      <c r="AA114" s="615" t="s">
        <v>554</v>
      </c>
      <c r="AB114" s="598" t="s">
        <v>560</v>
      </c>
      <c r="AC114" s="680" t="s">
        <v>554</v>
      </c>
      <c r="AD114" s="680" t="s">
        <v>554</v>
      </c>
      <c r="AE114" s="679" t="s">
        <v>554</v>
      </c>
      <c r="AF114" s="680" t="s">
        <v>554</v>
      </c>
      <c r="AG114" s="680" t="s">
        <v>554</v>
      </c>
      <c r="AH114" s="48" t="s">
        <v>554</v>
      </c>
      <c r="AI114" s="680" t="s">
        <v>554</v>
      </c>
      <c r="AJ114" s="680" t="s">
        <v>554</v>
      </c>
      <c r="AK114" s="692" t="s">
        <v>560</v>
      </c>
      <c r="AL114" s="615" t="s">
        <v>554</v>
      </c>
      <c r="AM114" s="615" t="s">
        <v>554</v>
      </c>
      <c r="AN114" s="598" t="s">
        <v>560</v>
      </c>
      <c r="AO114" s="603"/>
      <c r="AP114" s="603"/>
      <c r="AQ114" s="679" t="s">
        <v>554</v>
      </c>
      <c r="AR114" s="603"/>
      <c r="AS114" s="603"/>
      <c r="AT114" s="679" t="s">
        <v>554</v>
      </c>
      <c r="AU114" s="680" t="s">
        <v>554</v>
      </c>
      <c r="AV114" s="680" t="s">
        <v>554</v>
      </c>
      <c r="AW114" s="48" t="s">
        <v>554</v>
      </c>
      <c r="AX114" s="603"/>
      <c r="AY114" s="603"/>
      <c r="AZ114" s="679" t="s">
        <v>554</v>
      </c>
      <c r="BA114" s="603"/>
      <c r="BB114" s="603"/>
      <c r="BC114" s="679" t="s">
        <v>554</v>
      </c>
      <c r="BD114" s="603"/>
      <c r="BE114" s="603"/>
      <c r="BF114" s="679" t="s">
        <v>554</v>
      </c>
      <c r="BG114" s="678">
        <v>43461</v>
      </c>
      <c r="BH114" s="680" t="s">
        <v>554</v>
      </c>
      <c r="BI114" s="680" t="s">
        <v>554</v>
      </c>
      <c r="BJ114" s="48" t="s">
        <v>554</v>
      </c>
      <c r="BK114" s="682" t="s">
        <v>807</v>
      </c>
      <c r="BL114" s="682" t="s">
        <v>807</v>
      </c>
      <c r="BM114" s="48" t="s">
        <v>554</v>
      </c>
      <c r="BN114" s="598" t="s">
        <v>807</v>
      </c>
      <c r="BO114" s="598" t="s">
        <v>807</v>
      </c>
      <c r="BP114" s="603"/>
      <c r="BQ114" s="48" t="s">
        <v>554</v>
      </c>
      <c r="BR114" s="48" t="s">
        <v>554</v>
      </c>
      <c r="BS114" s="603"/>
      <c r="BT114" s="615"/>
      <c r="BU114" s="615"/>
      <c r="BV114" s="603"/>
      <c r="BW114" s="615" t="s">
        <v>554</v>
      </c>
      <c r="BX114" s="615" t="s">
        <v>554</v>
      </c>
      <c r="BY114" s="615" t="s">
        <v>554</v>
      </c>
      <c r="BZ114" s="615" t="s">
        <v>554</v>
      </c>
      <c r="CA114" s="615" t="s">
        <v>554</v>
      </c>
      <c r="CB114" s="598" t="s">
        <v>560</v>
      </c>
      <c r="CC114" s="48" t="s">
        <v>554</v>
      </c>
      <c r="CD114" s="48" t="s">
        <v>554</v>
      </c>
      <c r="CE114" s="48" t="s">
        <v>554</v>
      </c>
      <c r="CF114" s="603"/>
      <c r="CG114" s="603"/>
      <c r="CH114" s="598" t="s">
        <v>807</v>
      </c>
      <c r="CI114" s="616"/>
      <c r="CJ114" s="616"/>
      <c r="CK114" s="48" t="s">
        <v>554</v>
      </c>
      <c r="CL114" s="616"/>
      <c r="CM114" s="616"/>
      <c r="CN114" s="48" t="s">
        <v>554</v>
      </c>
      <c r="CO114" s="48" t="s">
        <v>554</v>
      </c>
      <c r="CP114" s="680" t="s">
        <v>554</v>
      </c>
      <c r="CQ114" s="679" t="s">
        <v>554</v>
      </c>
      <c r="CR114" s="680" t="s">
        <v>554</v>
      </c>
      <c r="CS114" s="680" t="s">
        <v>554</v>
      </c>
      <c r="CT114" s="603"/>
      <c r="CU114" s="701" t="s">
        <v>560</v>
      </c>
      <c r="CV114" s="700" t="s">
        <v>560</v>
      </c>
      <c r="CW114" s="48" t="s">
        <v>554</v>
      </c>
      <c r="CX114" s="680" t="s">
        <v>554</v>
      </c>
      <c r="CY114" s="680" t="s">
        <v>554</v>
      </c>
      <c r="CZ114" s="48" t="s">
        <v>554</v>
      </c>
      <c r="DA114" s="682" t="s">
        <v>560</v>
      </c>
      <c r="DB114" s="682" t="s">
        <v>560</v>
      </c>
      <c r="DC114" s="48" t="s">
        <v>554</v>
      </c>
    </row>
    <row r="115" spans="1:107" ht="16" x14ac:dyDescent="0.2">
      <c r="A115" s="678">
        <v>43462</v>
      </c>
      <c r="B115" s="48" t="s">
        <v>554</v>
      </c>
      <c r="C115" s="48" t="s">
        <v>554</v>
      </c>
      <c r="D115" s="679" t="s">
        <v>554</v>
      </c>
      <c r="E115" s="615" t="s">
        <v>554</v>
      </c>
      <c r="F115" s="615" t="s">
        <v>554</v>
      </c>
      <c r="G115" s="615" t="s">
        <v>554</v>
      </c>
      <c r="H115" s="48" t="s">
        <v>554</v>
      </c>
      <c r="I115" s="48" t="s">
        <v>554</v>
      </c>
      <c r="J115" s="48" t="s">
        <v>554</v>
      </c>
      <c r="K115" s="48" t="s">
        <v>554</v>
      </c>
      <c r="L115" s="48" t="s">
        <v>554</v>
      </c>
      <c r="M115" s="48" t="s">
        <v>554</v>
      </c>
      <c r="N115" s="48" t="s">
        <v>554</v>
      </c>
      <c r="O115" s="48" t="s">
        <v>554</v>
      </c>
      <c r="P115" s="48" t="s">
        <v>554</v>
      </c>
      <c r="Q115" s="48" t="s">
        <v>554</v>
      </c>
      <c r="R115" s="48" t="s">
        <v>554</v>
      </c>
      <c r="S115" s="48" t="s">
        <v>554</v>
      </c>
      <c r="T115" s="48" t="s">
        <v>554</v>
      </c>
      <c r="U115" s="48" t="s">
        <v>554</v>
      </c>
      <c r="V115" s="603"/>
      <c r="W115" s="680" t="s">
        <v>554</v>
      </c>
      <c r="X115" s="48" t="s">
        <v>554</v>
      </c>
      <c r="Y115" s="48" t="s">
        <v>554</v>
      </c>
      <c r="Z115" s="615" t="s">
        <v>554</v>
      </c>
      <c r="AA115" s="615" t="s">
        <v>554</v>
      </c>
      <c r="AB115" s="598" t="s">
        <v>560</v>
      </c>
      <c r="AC115" s="680" t="s">
        <v>554</v>
      </c>
      <c r="AD115" s="680" t="s">
        <v>554</v>
      </c>
      <c r="AE115" s="679" t="s">
        <v>554</v>
      </c>
      <c r="AF115" s="680" t="s">
        <v>554</v>
      </c>
      <c r="AG115" s="680" t="s">
        <v>554</v>
      </c>
      <c r="AH115" s="48" t="s">
        <v>554</v>
      </c>
      <c r="AI115" s="680" t="s">
        <v>554</v>
      </c>
      <c r="AJ115" s="680" t="s">
        <v>554</v>
      </c>
      <c r="AK115" s="692" t="s">
        <v>560</v>
      </c>
      <c r="AL115" s="615" t="s">
        <v>554</v>
      </c>
      <c r="AM115" s="615" t="s">
        <v>554</v>
      </c>
      <c r="AN115" s="598" t="s">
        <v>560</v>
      </c>
      <c r="AO115" s="603"/>
      <c r="AP115" s="603"/>
      <c r="AQ115" s="679" t="s">
        <v>554</v>
      </c>
      <c r="AR115" s="603"/>
      <c r="AS115" s="603"/>
      <c r="AT115" s="679" t="s">
        <v>554</v>
      </c>
      <c r="AU115" s="680" t="s">
        <v>554</v>
      </c>
      <c r="AV115" s="680" t="s">
        <v>554</v>
      </c>
      <c r="AW115" s="48" t="s">
        <v>554</v>
      </c>
      <c r="AX115" s="603"/>
      <c r="AY115" s="603"/>
      <c r="AZ115" s="679" t="s">
        <v>554</v>
      </c>
      <c r="BA115" s="603"/>
      <c r="BB115" s="603"/>
      <c r="BC115" s="679" t="s">
        <v>554</v>
      </c>
      <c r="BD115" s="603"/>
      <c r="BE115" s="603"/>
      <c r="BF115" s="679" t="s">
        <v>554</v>
      </c>
      <c r="BG115" s="678">
        <v>43462</v>
      </c>
      <c r="BH115" s="680" t="s">
        <v>554</v>
      </c>
      <c r="BI115" s="680" t="s">
        <v>554</v>
      </c>
      <c r="BJ115" s="48" t="s">
        <v>554</v>
      </c>
      <c r="BK115" s="682" t="s">
        <v>807</v>
      </c>
      <c r="BL115" s="682" t="s">
        <v>807</v>
      </c>
      <c r="BM115" s="48" t="s">
        <v>554</v>
      </c>
      <c r="BN115" s="598" t="s">
        <v>807</v>
      </c>
      <c r="BO115" s="598" t="s">
        <v>807</v>
      </c>
      <c r="BP115" s="603"/>
      <c r="BQ115" s="48" t="s">
        <v>554</v>
      </c>
      <c r="BR115" s="48" t="s">
        <v>554</v>
      </c>
      <c r="BS115" s="603"/>
      <c r="BT115" s="615"/>
      <c r="BU115" s="615"/>
      <c r="BV115" s="603"/>
      <c r="BW115" s="615" t="s">
        <v>554</v>
      </c>
      <c r="BX115" s="615" t="s">
        <v>554</v>
      </c>
      <c r="BY115" s="615" t="s">
        <v>554</v>
      </c>
      <c r="BZ115" s="615" t="s">
        <v>554</v>
      </c>
      <c r="CA115" s="615" t="s">
        <v>554</v>
      </c>
      <c r="CB115" s="598" t="s">
        <v>560</v>
      </c>
      <c r="CC115" s="48" t="s">
        <v>554</v>
      </c>
      <c r="CD115" s="48" t="s">
        <v>554</v>
      </c>
      <c r="CE115" s="48" t="s">
        <v>554</v>
      </c>
      <c r="CF115" s="603"/>
      <c r="CG115" s="603"/>
      <c r="CH115" s="598" t="s">
        <v>807</v>
      </c>
      <c r="CI115" s="616"/>
      <c r="CJ115" s="616"/>
      <c r="CK115" s="48" t="s">
        <v>554</v>
      </c>
      <c r="CL115" s="616"/>
      <c r="CM115" s="616"/>
      <c r="CN115" s="48" t="s">
        <v>554</v>
      </c>
      <c r="CO115" s="48" t="s">
        <v>554</v>
      </c>
      <c r="CP115" s="680" t="s">
        <v>554</v>
      </c>
      <c r="CQ115" s="679" t="s">
        <v>554</v>
      </c>
      <c r="CR115" s="680" t="s">
        <v>554</v>
      </c>
      <c r="CS115" s="680" t="s">
        <v>554</v>
      </c>
      <c r="CT115" s="603"/>
      <c r="CU115" s="687" t="s">
        <v>566</v>
      </c>
      <c r="CV115" s="697" t="s">
        <v>554</v>
      </c>
      <c r="CW115" s="48" t="s">
        <v>554</v>
      </c>
      <c r="CX115" s="680" t="s">
        <v>554</v>
      </c>
      <c r="CY115" s="680" t="s">
        <v>554</v>
      </c>
      <c r="CZ115" s="48" t="s">
        <v>554</v>
      </c>
      <c r="DA115" s="682" t="s">
        <v>560</v>
      </c>
      <c r="DB115" s="682" t="s">
        <v>560</v>
      </c>
      <c r="DC115" s="48" t="s">
        <v>554</v>
      </c>
    </row>
    <row r="116" spans="1:107" ht="15" x14ac:dyDescent="0.15">
      <c r="A116" s="678">
        <v>43463</v>
      </c>
      <c r="B116" s="48" t="s">
        <v>554</v>
      </c>
      <c r="C116" s="48" t="s">
        <v>554</v>
      </c>
      <c r="D116" s="679" t="s">
        <v>554</v>
      </c>
      <c r="E116" s="615" t="s">
        <v>554</v>
      </c>
      <c r="F116" s="615" t="s">
        <v>554</v>
      </c>
      <c r="G116" s="615" t="s">
        <v>554</v>
      </c>
      <c r="H116" s="48" t="s">
        <v>554</v>
      </c>
      <c r="I116" s="48" t="s">
        <v>554</v>
      </c>
      <c r="J116" s="48" t="s">
        <v>554</v>
      </c>
      <c r="K116" s="48" t="s">
        <v>554</v>
      </c>
      <c r="L116" s="48" t="s">
        <v>554</v>
      </c>
      <c r="M116" s="48" t="s">
        <v>554</v>
      </c>
      <c r="N116" s="48" t="s">
        <v>554</v>
      </c>
      <c r="O116" s="48" t="s">
        <v>554</v>
      </c>
      <c r="P116" s="48" t="s">
        <v>554</v>
      </c>
      <c r="Q116" s="48" t="s">
        <v>554</v>
      </c>
      <c r="R116" s="48" t="s">
        <v>554</v>
      </c>
      <c r="S116" s="48" t="s">
        <v>554</v>
      </c>
      <c r="T116" s="48" t="s">
        <v>554</v>
      </c>
      <c r="U116" s="48" t="s">
        <v>554</v>
      </c>
      <c r="V116" s="603"/>
      <c r="W116" s="680" t="s">
        <v>554</v>
      </c>
      <c r="X116" s="48" t="s">
        <v>554</v>
      </c>
      <c r="Y116" s="48" t="s">
        <v>554</v>
      </c>
      <c r="Z116" s="615" t="s">
        <v>554</v>
      </c>
      <c r="AA116" s="615" t="s">
        <v>554</v>
      </c>
      <c r="AB116" s="598" t="s">
        <v>560</v>
      </c>
      <c r="AC116" s="680" t="s">
        <v>554</v>
      </c>
      <c r="AD116" s="680" t="s">
        <v>554</v>
      </c>
      <c r="AE116" s="679" t="s">
        <v>554</v>
      </c>
      <c r="AF116" s="680" t="s">
        <v>554</v>
      </c>
      <c r="AG116" s="680" t="s">
        <v>554</v>
      </c>
      <c r="AH116" s="48" t="s">
        <v>554</v>
      </c>
      <c r="AI116" s="680" t="s">
        <v>554</v>
      </c>
      <c r="AJ116" s="680" t="s">
        <v>554</v>
      </c>
      <c r="AK116" s="692" t="s">
        <v>560</v>
      </c>
      <c r="AL116" s="615" t="s">
        <v>554</v>
      </c>
      <c r="AM116" s="615" t="s">
        <v>554</v>
      </c>
      <c r="AN116" s="598" t="s">
        <v>560</v>
      </c>
      <c r="AO116" s="603"/>
      <c r="AP116" s="603"/>
      <c r="AQ116" s="679" t="s">
        <v>554</v>
      </c>
      <c r="AR116" s="603"/>
      <c r="AS116" s="603"/>
      <c r="AT116" s="679" t="s">
        <v>554</v>
      </c>
      <c r="AU116" s="680" t="s">
        <v>554</v>
      </c>
      <c r="AV116" s="680" t="s">
        <v>554</v>
      </c>
      <c r="AW116" s="48" t="s">
        <v>554</v>
      </c>
      <c r="AX116" s="603"/>
      <c r="AY116" s="603"/>
      <c r="AZ116" s="679" t="s">
        <v>554</v>
      </c>
      <c r="BA116" s="603"/>
      <c r="BB116" s="603"/>
      <c r="BC116" s="679" t="s">
        <v>554</v>
      </c>
      <c r="BD116" s="603"/>
      <c r="BE116" s="603"/>
      <c r="BF116" s="679" t="s">
        <v>554</v>
      </c>
      <c r="BG116" s="678">
        <v>43463</v>
      </c>
      <c r="BH116" s="680" t="s">
        <v>554</v>
      </c>
      <c r="BI116" s="680" t="s">
        <v>554</v>
      </c>
      <c r="BJ116" s="48" t="s">
        <v>554</v>
      </c>
      <c r="BK116" s="682" t="s">
        <v>807</v>
      </c>
      <c r="BL116" s="682" t="s">
        <v>807</v>
      </c>
      <c r="BM116" s="48" t="s">
        <v>554</v>
      </c>
      <c r="BN116" s="598" t="s">
        <v>807</v>
      </c>
      <c r="BO116" s="598" t="s">
        <v>807</v>
      </c>
      <c r="BP116" s="603"/>
      <c r="BQ116" s="48" t="s">
        <v>554</v>
      </c>
      <c r="BR116" s="48" t="s">
        <v>554</v>
      </c>
      <c r="BS116" s="603"/>
      <c r="BT116" s="615"/>
      <c r="BU116" s="615"/>
      <c r="BV116" s="603"/>
      <c r="BW116" s="615" t="s">
        <v>554</v>
      </c>
      <c r="BX116" s="615" t="s">
        <v>554</v>
      </c>
      <c r="BY116" s="615" t="s">
        <v>554</v>
      </c>
      <c r="BZ116" s="615" t="s">
        <v>554</v>
      </c>
      <c r="CA116" s="615" t="s">
        <v>554</v>
      </c>
      <c r="CB116" s="598" t="s">
        <v>560</v>
      </c>
      <c r="CC116" s="48" t="s">
        <v>554</v>
      </c>
      <c r="CD116" s="48" t="s">
        <v>554</v>
      </c>
      <c r="CE116" s="48" t="s">
        <v>554</v>
      </c>
      <c r="CF116" s="603"/>
      <c r="CG116" s="603"/>
      <c r="CH116" s="598" t="s">
        <v>807</v>
      </c>
      <c r="CI116" s="616"/>
      <c r="CJ116" s="616"/>
      <c r="CK116" s="48" t="s">
        <v>554</v>
      </c>
      <c r="CL116" s="616"/>
      <c r="CM116" s="616"/>
      <c r="CN116" s="48" t="s">
        <v>554</v>
      </c>
      <c r="CO116" s="48" t="s">
        <v>554</v>
      </c>
      <c r="CP116" s="680" t="s">
        <v>554</v>
      </c>
      <c r="CQ116" s="679" t="s">
        <v>554</v>
      </c>
      <c r="CR116" s="680" t="s">
        <v>554</v>
      </c>
      <c r="CS116" s="680" t="s">
        <v>554</v>
      </c>
      <c r="CT116" s="603"/>
      <c r="CU116" s="687" t="s">
        <v>566</v>
      </c>
      <c r="CV116" s="700" t="s">
        <v>560</v>
      </c>
      <c r="CW116" s="48" t="s">
        <v>554</v>
      </c>
      <c r="CX116" s="680" t="s">
        <v>554</v>
      </c>
      <c r="CY116" s="680" t="s">
        <v>554</v>
      </c>
      <c r="CZ116" s="48" t="s">
        <v>554</v>
      </c>
      <c r="DA116" s="682" t="s">
        <v>560</v>
      </c>
      <c r="DB116" s="682" t="s">
        <v>560</v>
      </c>
      <c r="DC116" s="48" t="s">
        <v>554</v>
      </c>
    </row>
    <row r="117" spans="1:107" ht="15" x14ac:dyDescent="0.15">
      <c r="A117" s="678">
        <v>43464</v>
      </c>
      <c r="B117" s="48" t="s">
        <v>554</v>
      </c>
      <c r="C117" s="48" t="s">
        <v>554</v>
      </c>
      <c r="D117" s="679" t="s">
        <v>554</v>
      </c>
      <c r="E117" s="615" t="s">
        <v>554</v>
      </c>
      <c r="F117" s="615" t="s">
        <v>554</v>
      </c>
      <c r="G117" s="615" t="s">
        <v>554</v>
      </c>
      <c r="H117" s="48" t="s">
        <v>554</v>
      </c>
      <c r="I117" s="48" t="s">
        <v>554</v>
      </c>
      <c r="J117" s="48" t="s">
        <v>554</v>
      </c>
      <c r="K117" s="48" t="s">
        <v>554</v>
      </c>
      <c r="L117" s="48" t="s">
        <v>554</v>
      </c>
      <c r="M117" s="48" t="s">
        <v>554</v>
      </c>
      <c r="N117" s="48" t="s">
        <v>554</v>
      </c>
      <c r="O117" s="48" t="s">
        <v>554</v>
      </c>
      <c r="P117" s="48" t="s">
        <v>554</v>
      </c>
      <c r="Q117" s="48" t="s">
        <v>554</v>
      </c>
      <c r="R117" s="48" t="s">
        <v>554</v>
      </c>
      <c r="S117" s="48" t="s">
        <v>554</v>
      </c>
      <c r="T117" s="48" t="s">
        <v>554</v>
      </c>
      <c r="U117" s="48" t="s">
        <v>554</v>
      </c>
      <c r="V117" s="603"/>
      <c r="W117" s="680" t="s">
        <v>554</v>
      </c>
      <c r="X117" s="48" t="s">
        <v>554</v>
      </c>
      <c r="Y117" s="48" t="s">
        <v>554</v>
      </c>
      <c r="Z117" s="615" t="s">
        <v>554</v>
      </c>
      <c r="AA117" s="615" t="s">
        <v>554</v>
      </c>
      <c r="AB117" s="598" t="s">
        <v>560</v>
      </c>
      <c r="AC117" s="680" t="s">
        <v>554</v>
      </c>
      <c r="AD117" s="680" t="s">
        <v>554</v>
      </c>
      <c r="AE117" s="681" t="s">
        <v>554</v>
      </c>
      <c r="AF117" s="680" t="s">
        <v>554</v>
      </c>
      <c r="AG117" s="680" t="s">
        <v>554</v>
      </c>
      <c r="AH117" s="48" t="s">
        <v>554</v>
      </c>
      <c r="AI117" s="680" t="s">
        <v>554</v>
      </c>
      <c r="AJ117" s="680" t="s">
        <v>554</v>
      </c>
      <c r="AK117" s="692" t="s">
        <v>560</v>
      </c>
      <c r="AL117" s="615" t="s">
        <v>554</v>
      </c>
      <c r="AM117" s="615" t="s">
        <v>554</v>
      </c>
      <c r="AN117" s="598" t="s">
        <v>560</v>
      </c>
      <c r="AO117" s="603"/>
      <c r="AP117" s="603"/>
      <c r="AQ117" s="679" t="s">
        <v>554</v>
      </c>
      <c r="AR117" s="603"/>
      <c r="AS117" s="603"/>
      <c r="AT117" s="679" t="s">
        <v>554</v>
      </c>
      <c r="AU117" s="680" t="s">
        <v>554</v>
      </c>
      <c r="AV117" s="680" t="s">
        <v>554</v>
      </c>
      <c r="AW117" s="48" t="s">
        <v>554</v>
      </c>
      <c r="AX117" s="603"/>
      <c r="AY117" s="603"/>
      <c r="AZ117" s="679" t="s">
        <v>554</v>
      </c>
      <c r="BA117" s="603"/>
      <c r="BB117" s="603"/>
      <c r="BC117" s="679" t="s">
        <v>554</v>
      </c>
      <c r="BD117" s="603"/>
      <c r="BE117" s="603"/>
      <c r="BF117" s="679" t="s">
        <v>554</v>
      </c>
      <c r="BG117" s="678">
        <v>43464</v>
      </c>
      <c r="BH117" s="680" t="s">
        <v>554</v>
      </c>
      <c r="BI117" s="680" t="s">
        <v>554</v>
      </c>
      <c r="BJ117" s="48" t="s">
        <v>554</v>
      </c>
      <c r="BK117" s="682" t="s">
        <v>807</v>
      </c>
      <c r="BL117" s="682" t="s">
        <v>807</v>
      </c>
      <c r="BM117" s="48" t="s">
        <v>554</v>
      </c>
      <c r="BN117" s="598" t="s">
        <v>807</v>
      </c>
      <c r="BO117" s="598" t="s">
        <v>807</v>
      </c>
      <c r="BP117" s="603"/>
      <c r="BQ117" s="48" t="s">
        <v>554</v>
      </c>
      <c r="BR117" s="48" t="s">
        <v>554</v>
      </c>
      <c r="BS117" s="603"/>
      <c r="BT117" s="615"/>
      <c r="BU117" s="615"/>
      <c r="BV117" s="603"/>
      <c r="BW117" s="615" t="s">
        <v>554</v>
      </c>
      <c r="BX117" s="615" t="s">
        <v>554</v>
      </c>
      <c r="BY117" s="615" t="s">
        <v>554</v>
      </c>
      <c r="BZ117" s="615" t="s">
        <v>554</v>
      </c>
      <c r="CA117" s="615" t="s">
        <v>554</v>
      </c>
      <c r="CB117" s="598" t="s">
        <v>560</v>
      </c>
      <c r="CC117" s="48" t="s">
        <v>554</v>
      </c>
      <c r="CD117" s="48" t="s">
        <v>554</v>
      </c>
      <c r="CE117" s="48" t="s">
        <v>554</v>
      </c>
      <c r="CF117" s="603"/>
      <c r="CG117" s="603"/>
      <c r="CH117" s="598" t="s">
        <v>807</v>
      </c>
      <c r="CI117" s="616"/>
      <c r="CJ117" s="616"/>
      <c r="CK117" s="48" t="s">
        <v>554</v>
      </c>
      <c r="CL117" s="616"/>
      <c r="CM117" s="616"/>
      <c r="CN117" s="48" t="s">
        <v>554</v>
      </c>
      <c r="CO117" s="48" t="s">
        <v>554</v>
      </c>
      <c r="CP117" s="680" t="s">
        <v>554</v>
      </c>
      <c r="CQ117" s="679" t="s">
        <v>554</v>
      </c>
      <c r="CR117" s="680" t="s">
        <v>554</v>
      </c>
      <c r="CS117" s="680" t="s">
        <v>554</v>
      </c>
      <c r="CT117" s="603"/>
      <c r="CU117" s="694" t="s">
        <v>554</v>
      </c>
      <c r="CV117" s="700" t="s">
        <v>560</v>
      </c>
      <c r="CW117" s="48" t="s">
        <v>554</v>
      </c>
      <c r="CX117" s="680" t="s">
        <v>554</v>
      </c>
      <c r="CY117" s="680" t="s">
        <v>554</v>
      </c>
      <c r="CZ117" s="48" t="s">
        <v>554</v>
      </c>
      <c r="DA117" s="682" t="s">
        <v>560</v>
      </c>
      <c r="DB117" s="682" t="s">
        <v>560</v>
      </c>
      <c r="DC117" s="48" t="s">
        <v>554</v>
      </c>
    </row>
    <row r="118" spans="1:107" ht="14" x14ac:dyDescent="0.15">
      <c r="A118" s="678">
        <v>43465</v>
      </c>
      <c r="B118" s="48" t="s">
        <v>554</v>
      </c>
      <c r="C118" s="48" t="s">
        <v>554</v>
      </c>
      <c r="D118" s="679" t="s">
        <v>554</v>
      </c>
      <c r="E118" s="615" t="s">
        <v>554</v>
      </c>
      <c r="F118" s="615" t="s">
        <v>554</v>
      </c>
      <c r="G118" s="615" t="s">
        <v>554</v>
      </c>
      <c r="H118" s="48" t="s">
        <v>554</v>
      </c>
      <c r="I118" s="48" t="s">
        <v>554</v>
      </c>
      <c r="J118" s="48" t="s">
        <v>554</v>
      </c>
      <c r="K118" s="48" t="s">
        <v>554</v>
      </c>
      <c r="L118" s="48" t="s">
        <v>554</v>
      </c>
      <c r="M118" s="48" t="s">
        <v>554</v>
      </c>
      <c r="N118" s="48" t="s">
        <v>554</v>
      </c>
      <c r="O118" s="48" t="s">
        <v>554</v>
      </c>
      <c r="P118" s="48" t="s">
        <v>554</v>
      </c>
      <c r="Q118" s="48" t="s">
        <v>554</v>
      </c>
      <c r="R118" s="48" t="s">
        <v>554</v>
      </c>
      <c r="S118" s="48" t="s">
        <v>554</v>
      </c>
      <c r="T118" s="48" t="s">
        <v>554</v>
      </c>
      <c r="U118" s="48" t="s">
        <v>554</v>
      </c>
      <c r="V118" s="603"/>
      <c r="W118" s="680" t="s">
        <v>554</v>
      </c>
      <c r="X118" s="48" t="s">
        <v>554</v>
      </c>
      <c r="Y118" s="48" t="s">
        <v>554</v>
      </c>
      <c r="Z118" s="615" t="s">
        <v>554</v>
      </c>
      <c r="AA118" s="615" t="s">
        <v>554</v>
      </c>
      <c r="AB118" s="598" t="s">
        <v>560</v>
      </c>
      <c r="AC118" s="680" t="s">
        <v>554</v>
      </c>
      <c r="AD118" s="680" t="s">
        <v>554</v>
      </c>
      <c r="AE118" s="681" t="s">
        <v>554</v>
      </c>
      <c r="AF118" s="680" t="s">
        <v>554</v>
      </c>
      <c r="AG118" s="680" t="s">
        <v>554</v>
      </c>
      <c r="AH118" s="48" t="s">
        <v>554</v>
      </c>
      <c r="AI118" s="680" t="s">
        <v>554</v>
      </c>
      <c r="AJ118" s="680" t="s">
        <v>554</v>
      </c>
      <c r="AK118" s="692" t="s">
        <v>560</v>
      </c>
      <c r="AL118" s="615" t="s">
        <v>554</v>
      </c>
      <c r="AM118" s="615" t="s">
        <v>554</v>
      </c>
      <c r="AN118" s="598" t="s">
        <v>560</v>
      </c>
      <c r="AO118" s="603"/>
      <c r="AP118" s="603"/>
      <c r="AQ118" s="679" t="s">
        <v>554</v>
      </c>
      <c r="AR118" s="603"/>
      <c r="AS118" s="603"/>
      <c r="AT118" s="679" t="s">
        <v>554</v>
      </c>
      <c r="AU118" s="680" t="s">
        <v>554</v>
      </c>
      <c r="AV118" s="680" t="s">
        <v>554</v>
      </c>
      <c r="AW118" s="48" t="s">
        <v>554</v>
      </c>
      <c r="AX118" s="603"/>
      <c r="AY118" s="603"/>
      <c r="AZ118" s="679" t="s">
        <v>554</v>
      </c>
      <c r="BA118" s="603"/>
      <c r="BB118" s="603"/>
      <c r="BC118" s="679" t="s">
        <v>554</v>
      </c>
      <c r="BD118" s="603"/>
      <c r="BE118" s="603"/>
      <c r="BF118" s="679" t="s">
        <v>554</v>
      </c>
      <c r="BG118" s="678">
        <v>43465</v>
      </c>
      <c r="BH118" s="680" t="s">
        <v>554</v>
      </c>
      <c r="BI118" s="680" t="s">
        <v>554</v>
      </c>
      <c r="BJ118" s="48" t="s">
        <v>554</v>
      </c>
      <c r="BK118" s="682" t="s">
        <v>807</v>
      </c>
      <c r="BL118" s="682" t="s">
        <v>807</v>
      </c>
      <c r="BM118" s="48" t="s">
        <v>554</v>
      </c>
      <c r="BN118" s="598" t="s">
        <v>807</v>
      </c>
      <c r="BO118" s="598" t="s">
        <v>807</v>
      </c>
      <c r="BP118" s="603"/>
      <c r="BQ118" s="48" t="s">
        <v>554</v>
      </c>
      <c r="BR118" s="48" t="s">
        <v>554</v>
      </c>
      <c r="BS118" s="603"/>
      <c r="BT118" s="615"/>
      <c r="BU118" s="615"/>
      <c r="BV118" s="603"/>
      <c r="BW118" s="615" t="s">
        <v>554</v>
      </c>
      <c r="BX118" s="615" t="s">
        <v>554</v>
      </c>
      <c r="BY118" s="615" t="s">
        <v>554</v>
      </c>
      <c r="BZ118" s="615" t="s">
        <v>554</v>
      </c>
      <c r="CA118" s="615" t="s">
        <v>554</v>
      </c>
      <c r="CB118" s="598" t="s">
        <v>560</v>
      </c>
      <c r="CC118" s="48" t="s">
        <v>554</v>
      </c>
      <c r="CD118" s="48" t="s">
        <v>554</v>
      </c>
      <c r="CE118" s="48" t="s">
        <v>554</v>
      </c>
      <c r="CF118" s="603"/>
      <c r="CG118" s="603"/>
      <c r="CH118" s="598" t="s">
        <v>807</v>
      </c>
      <c r="CI118" s="616"/>
      <c r="CJ118" s="616"/>
      <c r="CK118" s="48" t="s">
        <v>554</v>
      </c>
      <c r="CL118" s="616"/>
      <c r="CM118" s="616"/>
      <c r="CN118" s="48" t="s">
        <v>554</v>
      </c>
      <c r="CO118" s="48" t="s">
        <v>554</v>
      </c>
      <c r="CP118" s="680" t="s">
        <v>554</v>
      </c>
      <c r="CQ118" s="679" t="s">
        <v>554</v>
      </c>
      <c r="CR118" s="680" t="s">
        <v>554</v>
      </c>
      <c r="CS118" s="680" t="s">
        <v>554</v>
      </c>
      <c r="CT118" s="603"/>
      <c r="CU118" s="683" t="s">
        <v>560</v>
      </c>
      <c r="CV118" s="684" t="s">
        <v>554</v>
      </c>
      <c r="CW118" s="48" t="s">
        <v>554</v>
      </c>
      <c r="CX118" s="680" t="s">
        <v>554</v>
      </c>
      <c r="CY118" s="680" t="s">
        <v>554</v>
      </c>
      <c r="CZ118" s="48" t="s">
        <v>554</v>
      </c>
      <c r="DA118" s="682" t="s">
        <v>560</v>
      </c>
      <c r="DB118" s="682" t="s">
        <v>560</v>
      </c>
      <c r="DC118" s="48" t="s">
        <v>554</v>
      </c>
    </row>
    <row r="119" spans="1:107" ht="14" x14ac:dyDescent="0.15">
      <c r="A119" s="678">
        <v>43466</v>
      </c>
      <c r="B119" s="48" t="s">
        <v>554</v>
      </c>
      <c r="C119" s="48" t="s">
        <v>554</v>
      </c>
      <c r="D119" s="679" t="s">
        <v>554</v>
      </c>
      <c r="E119" s="615" t="s">
        <v>554</v>
      </c>
      <c r="F119" s="615" t="s">
        <v>554</v>
      </c>
      <c r="G119" s="615" t="s">
        <v>554</v>
      </c>
      <c r="H119" s="48" t="s">
        <v>554</v>
      </c>
      <c r="I119" s="48" t="s">
        <v>554</v>
      </c>
      <c r="J119" s="48" t="s">
        <v>554</v>
      </c>
      <c r="K119" s="48" t="s">
        <v>554</v>
      </c>
      <c r="L119" s="48" t="s">
        <v>554</v>
      </c>
      <c r="M119" s="48" t="s">
        <v>554</v>
      </c>
      <c r="N119" s="48" t="s">
        <v>554</v>
      </c>
      <c r="O119" s="48" t="s">
        <v>554</v>
      </c>
      <c r="P119" s="48" t="s">
        <v>554</v>
      </c>
      <c r="Q119" s="48" t="s">
        <v>554</v>
      </c>
      <c r="R119" s="48" t="s">
        <v>554</v>
      </c>
      <c r="S119" s="48" t="s">
        <v>554</v>
      </c>
      <c r="T119" s="48" t="s">
        <v>554</v>
      </c>
      <c r="U119" s="48" t="s">
        <v>554</v>
      </c>
      <c r="V119" s="603"/>
      <c r="W119" s="680" t="s">
        <v>554</v>
      </c>
      <c r="X119" s="48" t="s">
        <v>554</v>
      </c>
      <c r="Y119" s="48" t="s">
        <v>554</v>
      </c>
      <c r="Z119" s="702" t="s">
        <v>554</v>
      </c>
      <c r="AA119" s="702" t="s">
        <v>554</v>
      </c>
      <c r="AB119" s="702" t="s">
        <v>554</v>
      </c>
      <c r="AC119" s="680" t="s">
        <v>554</v>
      </c>
      <c r="AD119" s="680" t="s">
        <v>554</v>
      </c>
      <c r="AE119" s="703" t="s">
        <v>554</v>
      </c>
      <c r="AF119" s="680" t="s">
        <v>554</v>
      </c>
      <c r="AG119" s="680" t="s">
        <v>554</v>
      </c>
      <c r="AH119" s="48" t="s">
        <v>554</v>
      </c>
      <c r="AI119" s="680" t="s">
        <v>554</v>
      </c>
      <c r="AJ119" s="680" t="s">
        <v>554</v>
      </c>
      <c r="AK119" s="692" t="s">
        <v>560</v>
      </c>
      <c r="AL119" s="615" t="s">
        <v>554</v>
      </c>
      <c r="AM119" s="615" t="s">
        <v>554</v>
      </c>
      <c r="AN119" s="598" t="s">
        <v>560</v>
      </c>
      <c r="AO119" s="603"/>
      <c r="AP119" s="603"/>
      <c r="AQ119" s="704" t="s">
        <v>560</v>
      </c>
      <c r="AR119" s="603"/>
      <c r="AS119" s="603"/>
      <c r="AT119" s="703" t="s">
        <v>554</v>
      </c>
      <c r="AU119" s="680" t="s">
        <v>554</v>
      </c>
      <c r="AV119" s="680" t="s">
        <v>554</v>
      </c>
      <c r="AW119" s="48" t="s">
        <v>554</v>
      </c>
      <c r="AX119" s="603"/>
      <c r="AY119" s="603"/>
      <c r="AZ119" s="679" t="s">
        <v>554</v>
      </c>
      <c r="BA119" s="603"/>
      <c r="BB119" s="603"/>
      <c r="BC119" s="679" t="s">
        <v>554</v>
      </c>
      <c r="BD119" s="603"/>
      <c r="BE119" s="603"/>
      <c r="BF119" s="679" t="s">
        <v>554</v>
      </c>
      <c r="BG119" s="678">
        <v>43466</v>
      </c>
      <c r="BH119" s="680" t="s">
        <v>554</v>
      </c>
      <c r="BI119" s="702" t="s">
        <v>554</v>
      </c>
      <c r="BJ119" s="48" t="s">
        <v>554</v>
      </c>
      <c r="BK119" s="682" t="s">
        <v>807</v>
      </c>
      <c r="BL119" s="682" t="s">
        <v>807</v>
      </c>
      <c r="BM119" s="48" t="s">
        <v>554</v>
      </c>
      <c r="BN119" s="598" t="s">
        <v>807</v>
      </c>
      <c r="BO119" s="598" t="s">
        <v>807</v>
      </c>
      <c r="BP119" s="603"/>
      <c r="BQ119" s="48" t="s">
        <v>554</v>
      </c>
      <c r="BR119" s="48" t="s">
        <v>554</v>
      </c>
      <c r="BS119" s="603"/>
      <c r="BT119" s="615"/>
      <c r="BU119" s="615"/>
      <c r="BV119" s="603"/>
      <c r="BW119" s="705" t="s">
        <v>554</v>
      </c>
      <c r="BX119" s="705" t="s">
        <v>554</v>
      </c>
      <c r="BY119" s="702" t="s">
        <v>554</v>
      </c>
      <c r="BZ119" s="705" t="s">
        <v>554</v>
      </c>
      <c r="CA119" s="705" t="s">
        <v>554</v>
      </c>
      <c r="CB119" s="598" t="s">
        <v>560</v>
      </c>
      <c r="CC119" s="48" t="s">
        <v>554</v>
      </c>
      <c r="CD119" s="48" t="s">
        <v>554</v>
      </c>
      <c r="CE119" s="48" t="s">
        <v>554</v>
      </c>
      <c r="CF119" s="603"/>
      <c r="CG119" s="603"/>
      <c r="CH119" s="598" t="s">
        <v>807</v>
      </c>
      <c r="CI119" s="616"/>
      <c r="CJ119" s="616"/>
      <c r="CK119" s="48" t="s">
        <v>554</v>
      </c>
      <c r="CL119" s="616"/>
      <c r="CM119" s="616"/>
      <c r="CN119" s="48" t="s">
        <v>554</v>
      </c>
      <c r="CO119" s="48" t="s">
        <v>554</v>
      </c>
      <c r="CP119" s="680" t="s">
        <v>554</v>
      </c>
      <c r="CQ119" s="679" t="s">
        <v>554</v>
      </c>
      <c r="CR119" s="680" t="s">
        <v>554</v>
      </c>
      <c r="CS119" s="680" t="s">
        <v>554</v>
      </c>
      <c r="CT119" s="603"/>
      <c r="CU119" s="702" t="s">
        <v>554</v>
      </c>
      <c r="CV119" s="704" t="s">
        <v>560</v>
      </c>
      <c r="CW119" s="48" t="s">
        <v>554</v>
      </c>
      <c r="CX119" s="680" t="s">
        <v>554</v>
      </c>
      <c r="CY119" s="680" t="s">
        <v>554</v>
      </c>
      <c r="CZ119" s="48" t="s">
        <v>554</v>
      </c>
      <c r="DA119" s="682" t="s">
        <v>560</v>
      </c>
      <c r="DB119" s="682" t="s">
        <v>560</v>
      </c>
      <c r="DC119" s="48" t="s">
        <v>554</v>
      </c>
    </row>
    <row r="120" spans="1:107" ht="14" x14ac:dyDescent="0.15">
      <c r="A120" s="678">
        <v>43467</v>
      </c>
      <c r="B120" s="48" t="s">
        <v>554</v>
      </c>
      <c r="C120" s="48" t="s">
        <v>554</v>
      </c>
      <c r="D120" s="679" t="s">
        <v>554</v>
      </c>
      <c r="E120" s="615" t="s">
        <v>554</v>
      </c>
      <c r="F120" s="615" t="s">
        <v>554</v>
      </c>
      <c r="G120" s="615" t="s">
        <v>554</v>
      </c>
      <c r="H120" s="48" t="s">
        <v>554</v>
      </c>
      <c r="I120" s="48" t="s">
        <v>554</v>
      </c>
      <c r="J120" s="48" t="s">
        <v>554</v>
      </c>
      <c r="K120" s="48" t="s">
        <v>554</v>
      </c>
      <c r="L120" s="48" t="s">
        <v>554</v>
      </c>
      <c r="M120" s="48" t="s">
        <v>554</v>
      </c>
      <c r="N120" s="48" t="s">
        <v>554</v>
      </c>
      <c r="O120" s="48" t="s">
        <v>554</v>
      </c>
      <c r="P120" s="48" t="s">
        <v>554</v>
      </c>
      <c r="Q120" s="48" t="s">
        <v>554</v>
      </c>
      <c r="R120" s="48" t="s">
        <v>554</v>
      </c>
      <c r="S120" s="48" t="s">
        <v>554</v>
      </c>
      <c r="T120" s="48" t="s">
        <v>554</v>
      </c>
      <c r="U120" s="48" t="s">
        <v>554</v>
      </c>
      <c r="V120" s="603"/>
      <c r="W120" s="680" t="s">
        <v>554</v>
      </c>
      <c r="X120" s="48" t="s">
        <v>554</v>
      </c>
      <c r="Y120" s="48" t="s">
        <v>554</v>
      </c>
      <c r="Z120" s="702" t="s">
        <v>554</v>
      </c>
      <c r="AA120" s="702" t="s">
        <v>554</v>
      </c>
      <c r="AB120" s="702" t="s">
        <v>554</v>
      </c>
      <c r="AC120" s="680" t="s">
        <v>554</v>
      </c>
      <c r="AD120" s="680" t="s">
        <v>554</v>
      </c>
      <c r="AE120" s="703" t="s">
        <v>554</v>
      </c>
      <c r="AF120" s="680" t="s">
        <v>554</v>
      </c>
      <c r="AG120" s="680" t="s">
        <v>554</v>
      </c>
      <c r="AH120" s="48" t="s">
        <v>554</v>
      </c>
      <c r="AI120" s="680" t="s">
        <v>554</v>
      </c>
      <c r="AJ120" s="680" t="s">
        <v>554</v>
      </c>
      <c r="AK120" s="692" t="s">
        <v>560</v>
      </c>
      <c r="AL120" s="615" t="s">
        <v>554</v>
      </c>
      <c r="AM120" s="615" t="s">
        <v>554</v>
      </c>
      <c r="AN120" s="702" t="s">
        <v>554</v>
      </c>
      <c r="AO120" s="603"/>
      <c r="AP120" s="603"/>
      <c r="AQ120" s="703" t="s">
        <v>554</v>
      </c>
      <c r="AR120" s="603"/>
      <c r="AS120" s="603"/>
      <c r="AT120" s="703" t="s">
        <v>554</v>
      </c>
      <c r="AU120" s="680" t="s">
        <v>554</v>
      </c>
      <c r="AV120" s="680" t="s">
        <v>554</v>
      </c>
      <c r="AW120" s="48" t="s">
        <v>554</v>
      </c>
      <c r="AX120" s="603"/>
      <c r="AY120" s="603"/>
      <c r="AZ120" s="679" t="s">
        <v>554</v>
      </c>
      <c r="BA120" s="603"/>
      <c r="BB120" s="603"/>
      <c r="BC120" s="679" t="s">
        <v>554</v>
      </c>
      <c r="BD120" s="603"/>
      <c r="BE120" s="603"/>
      <c r="BF120" s="679" t="s">
        <v>554</v>
      </c>
      <c r="BG120" s="678">
        <v>43467</v>
      </c>
      <c r="BH120" s="680" t="s">
        <v>554</v>
      </c>
      <c r="BI120" s="706" t="s">
        <v>554</v>
      </c>
      <c r="BJ120" s="48" t="s">
        <v>554</v>
      </c>
      <c r="BK120" s="682" t="s">
        <v>807</v>
      </c>
      <c r="BL120" s="682" t="s">
        <v>807</v>
      </c>
      <c r="BM120" s="48" t="s">
        <v>554</v>
      </c>
      <c r="BN120" s="598" t="s">
        <v>807</v>
      </c>
      <c r="BO120" s="598" t="s">
        <v>807</v>
      </c>
      <c r="BP120" s="603"/>
      <c r="BQ120" s="48" t="s">
        <v>554</v>
      </c>
      <c r="BR120" s="48" t="s">
        <v>554</v>
      </c>
      <c r="BS120" s="603"/>
      <c r="BT120" s="615"/>
      <c r="BU120" s="615"/>
      <c r="BV120" s="603"/>
      <c r="BW120" s="705" t="s">
        <v>554</v>
      </c>
      <c r="BX120" s="705" t="s">
        <v>554</v>
      </c>
      <c r="BY120" s="702" t="s">
        <v>554</v>
      </c>
      <c r="BZ120" s="705" t="s">
        <v>554</v>
      </c>
      <c r="CA120" s="705" t="s">
        <v>554</v>
      </c>
      <c r="CB120" s="598" t="s">
        <v>560</v>
      </c>
      <c r="CC120" s="48" t="s">
        <v>554</v>
      </c>
      <c r="CD120" s="48" t="s">
        <v>554</v>
      </c>
      <c r="CE120" s="48" t="s">
        <v>554</v>
      </c>
      <c r="CF120" s="603"/>
      <c r="CG120" s="603"/>
      <c r="CH120" s="598" t="s">
        <v>807</v>
      </c>
      <c r="CI120" s="616"/>
      <c r="CJ120" s="616"/>
      <c r="CK120" s="48" t="s">
        <v>554</v>
      </c>
      <c r="CL120" s="616"/>
      <c r="CM120" s="616"/>
      <c r="CN120" s="48" t="s">
        <v>554</v>
      </c>
      <c r="CO120" s="48" t="s">
        <v>554</v>
      </c>
      <c r="CP120" s="680" t="s">
        <v>554</v>
      </c>
      <c r="CQ120" s="679" t="s">
        <v>554</v>
      </c>
      <c r="CR120" s="680" t="s">
        <v>554</v>
      </c>
      <c r="CS120" s="680" t="s">
        <v>554</v>
      </c>
      <c r="CT120" s="603"/>
      <c r="CU120" s="702" t="s">
        <v>554</v>
      </c>
      <c r="CV120" s="704" t="s">
        <v>560</v>
      </c>
      <c r="CW120" s="48" t="s">
        <v>554</v>
      </c>
      <c r="CX120" s="680" t="s">
        <v>554</v>
      </c>
      <c r="CY120" s="680" t="s">
        <v>554</v>
      </c>
      <c r="CZ120" s="48" t="s">
        <v>554</v>
      </c>
      <c r="DA120" s="682" t="s">
        <v>560</v>
      </c>
      <c r="DB120" s="682" t="s">
        <v>560</v>
      </c>
      <c r="DC120" s="48" t="s">
        <v>554</v>
      </c>
    </row>
    <row r="121" spans="1:107" ht="14" x14ac:dyDescent="0.15">
      <c r="A121" s="678">
        <v>43468</v>
      </c>
      <c r="B121" s="48" t="s">
        <v>554</v>
      </c>
      <c r="C121" s="48" t="s">
        <v>554</v>
      </c>
      <c r="D121" s="679" t="s">
        <v>554</v>
      </c>
      <c r="E121" s="615" t="s">
        <v>554</v>
      </c>
      <c r="F121" s="615" t="s">
        <v>554</v>
      </c>
      <c r="G121" s="615" t="s">
        <v>554</v>
      </c>
      <c r="H121" s="48" t="s">
        <v>554</v>
      </c>
      <c r="I121" s="48" t="s">
        <v>554</v>
      </c>
      <c r="J121" s="48" t="s">
        <v>554</v>
      </c>
      <c r="K121" s="48" t="s">
        <v>554</v>
      </c>
      <c r="L121" s="48" t="s">
        <v>554</v>
      </c>
      <c r="M121" s="48" t="s">
        <v>554</v>
      </c>
      <c r="N121" s="48" t="s">
        <v>554</v>
      </c>
      <c r="O121" s="48" t="s">
        <v>554</v>
      </c>
      <c r="P121" s="48" t="s">
        <v>554</v>
      </c>
      <c r="Q121" s="48" t="s">
        <v>554</v>
      </c>
      <c r="R121" s="48" t="s">
        <v>554</v>
      </c>
      <c r="S121" s="48" t="s">
        <v>554</v>
      </c>
      <c r="T121" s="48" t="s">
        <v>554</v>
      </c>
      <c r="U121" s="48" t="s">
        <v>554</v>
      </c>
      <c r="V121" s="603"/>
      <c r="W121" s="680" t="s">
        <v>554</v>
      </c>
      <c r="X121" s="48" t="s">
        <v>554</v>
      </c>
      <c r="Y121" s="48" t="s">
        <v>554</v>
      </c>
      <c r="Z121" s="702" t="s">
        <v>554</v>
      </c>
      <c r="AA121" s="702" t="s">
        <v>554</v>
      </c>
      <c r="AB121" s="702" t="s">
        <v>554</v>
      </c>
      <c r="AC121" s="680" t="s">
        <v>554</v>
      </c>
      <c r="AD121" s="680" t="s">
        <v>554</v>
      </c>
      <c r="AE121" s="703" t="s">
        <v>554</v>
      </c>
      <c r="AF121" s="680" t="s">
        <v>554</v>
      </c>
      <c r="AG121" s="680" t="s">
        <v>554</v>
      </c>
      <c r="AH121" s="48" t="s">
        <v>554</v>
      </c>
      <c r="AI121" s="680" t="s">
        <v>554</v>
      </c>
      <c r="AJ121" s="680" t="s">
        <v>554</v>
      </c>
      <c r="AK121" s="692" t="s">
        <v>560</v>
      </c>
      <c r="AL121" s="615" t="s">
        <v>554</v>
      </c>
      <c r="AM121" s="615" t="s">
        <v>554</v>
      </c>
      <c r="AN121" s="702" t="s">
        <v>554</v>
      </c>
      <c r="AO121" s="603"/>
      <c r="AP121" s="603"/>
      <c r="AQ121" s="703" t="s">
        <v>554</v>
      </c>
      <c r="AR121" s="603"/>
      <c r="AS121" s="603"/>
      <c r="AT121" s="703" t="s">
        <v>554</v>
      </c>
      <c r="AU121" s="680" t="s">
        <v>554</v>
      </c>
      <c r="AV121" s="680" t="s">
        <v>554</v>
      </c>
      <c r="AW121" s="48" t="s">
        <v>554</v>
      </c>
      <c r="AX121" s="603"/>
      <c r="AY121" s="603"/>
      <c r="AZ121" s="679" t="s">
        <v>554</v>
      </c>
      <c r="BA121" s="603"/>
      <c r="BB121" s="603"/>
      <c r="BC121" s="679" t="s">
        <v>554</v>
      </c>
      <c r="BD121" s="603"/>
      <c r="BE121" s="603"/>
      <c r="BF121" s="679" t="s">
        <v>554</v>
      </c>
      <c r="BG121" s="678">
        <v>43468</v>
      </c>
      <c r="BH121" s="680" t="s">
        <v>554</v>
      </c>
      <c r="BI121" s="706" t="s">
        <v>554</v>
      </c>
      <c r="BJ121" s="48" t="s">
        <v>554</v>
      </c>
      <c r="BK121" s="682" t="s">
        <v>807</v>
      </c>
      <c r="BL121" s="682" t="s">
        <v>807</v>
      </c>
      <c r="BM121" s="48" t="s">
        <v>554</v>
      </c>
      <c r="BN121" s="598" t="s">
        <v>807</v>
      </c>
      <c r="BO121" s="598" t="s">
        <v>807</v>
      </c>
      <c r="BP121" s="603"/>
      <c r="BQ121" s="48" t="s">
        <v>554</v>
      </c>
      <c r="BR121" s="48" t="s">
        <v>554</v>
      </c>
      <c r="BS121" s="603"/>
      <c r="BT121" s="615"/>
      <c r="BU121" s="615"/>
      <c r="BV121" s="603"/>
      <c r="BW121" s="705" t="s">
        <v>554</v>
      </c>
      <c r="BX121" s="705" t="s">
        <v>554</v>
      </c>
      <c r="BY121" s="702" t="s">
        <v>554</v>
      </c>
      <c r="BZ121" s="705" t="s">
        <v>554</v>
      </c>
      <c r="CA121" s="705" t="s">
        <v>554</v>
      </c>
      <c r="CB121" s="598" t="s">
        <v>560</v>
      </c>
      <c r="CC121" s="48" t="s">
        <v>554</v>
      </c>
      <c r="CD121" s="48" t="s">
        <v>554</v>
      </c>
      <c r="CE121" s="48" t="s">
        <v>554</v>
      </c>
      <c r="CF121" s="603"/>
      <c r="CG121" s="603"/>
      <c r="CH121" s="598" t="s">
        <v>807</v>
      </c>
      <c r="CI121" s="616"/>
      <c r="CJ121" s="616"/>
      <c r="CK121" s="48" t="s">
        <v>554</v>
      </c>
      <c r="CL121" s="616"/>
      <c r="CM121" s="616"/>
      <c r="CN121" s="48" t="s">
        <v>554</v>
      </c>
      <c r="CO121" s="48" t="s">
        <v>554</v>
      </c>
      <c r="CP121" s="680" t="s">
        <v>554</v>
      </c>
      <c r="CQ121" s="679" t="s">
        <v>554</v>
      </c>
      <c r="CR121" s="680" t="s">
        <v>554</v>
      </c>
      <c r="CS121" s="680" t="s">
        <v>554</v>
      </c>
      <c r="CT121" s="603"/>
      <c r="CU121" s="704" t="s">
        <v>560</v>
      </c>
      <c r="CV121" s="704" t="s">
        <v>560</v>
      </c>
      <c r="CW121" s="48" t="s">
        <v>554</v>
      </c>
      <c r="CX121" s="680" t="s">
        <v>554</v>
      </c>
      <c r="CY121" s="680" t="s">
        <v>554</v>
      </c>
      <c r="CZ121" s="48" t="s">
        <v>554</v>
      </c>
      <c r="DA121" s="682" t="s">
        <v>560</v>
      </c>
      <c r="DB121" s="682" t="s">
        <v>560</v>
      </c>
      <c r="DC121" s="48" t="s">
        <v>554</v>
      </c>
    </row>
    <row r="122" spans="1:107" ht="14" x14ac:dyDescent="0.15">
      <c r="A122" s="678">
        <v>43469</v>
      </c>
      <c r="B122" s="48" t="s">
        <v>554</v>
      </c>
      <c r="C122" s="48" t="s">
        <v>554</v>
      </c>
      <c r="D122" s="679" t="s">
        <v>554</v>
      </c>
      <c r="E122" s="615" t="s">
        <v>554</v>
      </c>
      <c r="F122" s="615" t="s">
        <v>554</v>
      </c>
      <c r="G122" s="615" t="s">
        <v>554</v>
      </c>
      <c r="H122" s="48" t="s">
        <v>554</v>
      </c>
      <c r="I122" s="48" t="s">
        <v>554</v>
      </c>
      <c r="J122" s="48" t="s">
        <v>554</v>
      </c>
      <c r="K122" s="48" t="s">
        <v>554</v>
      </c>
      <c r="L122" s="48" t="s">
        <v>554</v>
      </c>
      <c r="M122" s="48" t="s">
        <v>554</v>
      </c>
      <c r="N122" s="48" t="s">
        <v>554</v>
      </c>
      <c r="O122" s="48" t="s">
        <v>554</v>
      </c>
      <c r="P122" s="48" t="s">
        <v>554</v>
      </c>
      <c r="Q122" s="48" t="s">
        <v>554</v>
      </c>
      <c r="R122" s="48" t="s">
        <v>554</v>
      </c>
      <c r="S122" s="48" t="s">
        <v>554</v>
      </c>
      <c r="T122" s="48" t="s">
        <v>554</v>
      </c>
      <c r="U122" s="48" t="s">
        <v>554</v>
      </c>
      <c r="V122" s="603"/>
      <c r="W122" s="680" t="s">
        <v>554</v>
      </c>
      <c r="X122" s="48" t="s">
        <v>554</v>
      </c>
      <c r="Y122" s="48" t="s">
        <v>554</v>
      </c>
      <c r="Z122" s="702" t="s">
        <v>554</v>
      </c>
      <c r="AA122" s="702" t="s">
        <v>554</v>
      </c>
      <c r="AB122" s="702" t="s">
        <v>554</v>
      </c>
      <c r="AC122" s="680" t="s">
        <v>554</v>
      </c>
      <c r="AD122" s="680" t="s">
        <v>554</v>
      </c>
      <c r="AE122" s="703" t="s">
        <v>554</v>
      </c>
      <c r="AF122" s="680" t="s">
        <v>554</v>
      </c>
      <c r="AG122" s="680" t="s">
        <v>554</v>
      </c>
      <c r="AH122" s="48" t="s">
        <v>554</v>
      </c>
      <c r="AI122" s="680" t="s">
        <v>554</v>
      </c>
      <c r="AJ122" s="680" t="s">
        <v>554</v>
      </c>
      <c r="AK122" s="692" t="s">
        <v>560</v>
      </c>
      <c r="AL122" s="615" t="s">
        <v>554</v>
      </c>
      <c r="AM122" s="615" t="s">
        <v>554</v>
      </c>
      <c r="AN122" s="702" t="s">
        <v>554</v>
      </c>
      <c r="AO122" s="603"/>
      <c r="AP122" s="603"/>
      <c r="AQ122" s="703" t="s">
        <v>554</v>
      </c>
      <c r="AR122" s="603"/>
      <c r="AS122" s="603"/>
      <c r="AT122" s="703" t="s">
        <v>554</v>
      </c>
      <c r="AU122" s="680" t="s">
        <v>554</v>
      </c>
      <c r="AV122" s="680" t="s">
        <v>554</v>
      </c>
      <c r="AW122" s="48" t="s">
        <v>554</v>
      </c>
      <c r="AX122" s="603"/>
      <c r="AY122" s="603"/>
      <c r="AZ122" s="679" t="s">
        <v>554</v>
      </c>
      <c r="BA122" s="603"/>
      <c r="BB122" s="603"/>
      <c r="BC122" s="679" t="s">
        <v>554</v>
      </c>
      <c r="BD122" s="603"/>
      <c r="BE122" s="603"/>
      <c r="BF122" s="679" t="s">
        <v>554</v>
      </c>
      <c r="BG122" s="678">
        <v>43469</v>
      </c>
      <c r="BH122" s="680" t="s">
        <v>554</v>
      </c>
      <c r="BI122" s="706" t="s">
        <v>554</v>
      </c>
      <c r="BJ122" s="48" t="s">
        <v>554</v>
      </c>
      <c r="BK122" s="682" t="s">
        <v>807</v>
      </c>
      <c r="BL122" s="682" t="s">
        <v>807</v>
      </c>
      <c r="BM122" s="48" t="s">
        <v>554</v>
      </c>
      <c r="BN122" s="598" t="s">
        <v>807</v>
      </c>
      <c r="BO122" s="598" t="s">
        <v>807</v>
      </c>
      <c r="BP122" s="603"/>
      <c r="BQ122" s="48" t="s">
        <v>554</v>
      </c>
      <c r="BR122" s="48" t="s">
        <v>554</v>
      </c>
      <c r="BS122" s="603"/>
      <c r="BT122" s="615"/>
      <c r="BU122" s="615"/>
      <c r="BV122" s="603"/>
      <c r="BW122" s="705" t="s">
        <v>554</v>
      </c>
      <c r="BX122" s="705" t="s">
        <v>554</v>
      </c>
      <c r="BY122" s="702" t="s">
        <v>554</v>
      </c>
      <c r="BZ122" s="705" t="s">
        <v>554</v>
      </c>
      <c r="CA122" s="705" t="s">
        <v>554</v>
      </c>
      <c r="CB122" s="598" t="s">
        <v>560</v>
      </c>
      <c r="CC122" s="48" t="s">
        <v>554</v>
      </c>
      <c r="CD122" s="48" t="s">
        <v>554</v>
      </c>
      <c r="CE122" s="48" t="s">
        <v>554</v>
      </c>
      <c r="CF122" s="603"/>
      <c r="CG122" s="603"/>
      <c r="CH122" s="598" t="s">
        <v>807</v>
      </c>
      <c r="CI122" s="616"/>
      <c r="CJ122" s="616"/>
      <c r="CK122" s="48" t="s">
        <v>554</v>
      </c>
      <c r="CL122" s="616"/>
      <c r="CM122" s="616"/>
      <c r="CN122" s="48" t="s">
        <v>554</v>
      </c>
      <c r="CO122" s="48" t="s">
        <v>554</v>
      </c>
      <c r="CP122" s="680" t="s">
        <v>554</v>
      </c>
      <c r="CQ122" s="679" t="s">
        <v>554</v>
      </c>
      <c r="CR122" s="680" t="s">
        <v>554</v>
      </c>
      <c r="CS122" s="680" t="s">
        <v>554</v>
      </c>
      <c r="CT122" s="603"/>
      <c r="CU122" s="707" t="s">
        <v>566</v>
      </c>
      <c r="CV122" s="704" t="s">
        <v>560</v>
      </c>
      <c r="CW122" s="48" t="s">
        <v>554</v>
      </c>
      <c r="CX122" s="680" t="s">
        <v>554</v>
      </c>
      <c r="CY122" s="680" t="s">
        <v>554</v>
      </c>
      <c r="CZ122" s="48" t="s">
        <v>554</v>
      </c>
      <c r="DA122" s="682" t="s">
        <v>560</v>
      </c>
      <c r="DB122" s="682" t="s">
        <v>560</v>
      </c>
      <c r="DC122" s="48" t="s">
        <v>554</v>
      </c>
    </row>
    <row r="123" spans="1:107" ht="14" x14ac:dyDescent="0.15">
      <c r="A123" s="678">
        <v>43470</v>
      </c>
      <c r="B123" s="48" t="s">
        <v>554</v>
      </c>
      <c r="C123" s="48" t="s">
        <v>554</v>
      </c>
      <c r="D123" s="679" t="s">
        <v>554</v>
      </c>
      <c r="E123" s="615" t="s">
        <v>554</v>
      </c>
      <c r="F123" s="615" t="s">
        <v>554</v>
      </c>
      <c r="G123" s="615" t="s">
        <v>554</v>
      </c>
      <c r="H123" s="48" t="s">
        <v>554</v>
      </c>
      <c r="I123" s="48" t="s">
        <v>554</v>
      </c>
      <c r="J123" s="48" t="s">
        <v>554</v>
      </c>
      <c r="K123" s="48" t="s">
        <v>554</v>
      </c>
      <c r="L123" s="48" t="s">
        <v>554</v>
      </c>
      <c r="M123" s="48" t="s">
        <v>554</v>
      </c>
      <c r="N123" s="48" t="s">
        <v>554</v>
      </c>
      <c r="O123" s="48" t="s">
        <v>554</v>
      </c>
      <c r="P123" s="48" t="s">
        <v>554</v>
      </c>
      <c r="Q123" s="48" t="s">
        <v>554</v>
      </c>
      <c r="R123" s="48" t="s">
        <v>554</v>
      </c>
      <c r="S123" s="48" t="s">
        <v>554</v>
      </c>
      <c r="T123" s="48" t="s">
        <v>554</v>
      </c>
      <c r="U123" s="48" t="s">
        <v>554</v>
      </c>
      <c r="V123" s="603"/>
      <c r="W123" s="680" t="s">
        <v>554</v>
      </c>
      <c r="X123" s="48" t="s">
        <v>554</v>
      </c>
      <c r="Y123" s="48" t="s">
        <v>554</v>
      </c>
      <c r="Z123" s="702" t="s">
        <v>554</v>
      </c>
      <c r="AA123" s="702" t="s">
        <v>554</v>
      </c>
      <c r="AB123" s="702" t="s">
        <v>554</v>
      </c>
      <c r="AC123" s="680" t="s">
        <v>554</v>
      </c>
      <c r="AD123" s="680" t="s">
        <v>554</v>
      </c>
      <c r="AE123" s="703" t="s">
        <v>554</v>
      </c>
      <c r="AF123" s="680" t="s">
        <v>554</v>
      </c>
      <c r="AG123" s="680" t="s">
        <v>554</v>
      </c>
      <c r="AH123" s="48" t="s">
        <v>554</v>
      </c>
      <c r="AI123" s="680" t="s">
        <v>554</v>
      </c>
      <c r="AJ123" s="680" t="s">
        <v>554</v>
      </c>
      <c r="AK123" s="692" t="s">
        <v>560</v>
      </c>
      <c r="AL123" s="615" t="s">
        <v>554</v>
      </c>
      <c r="AM123" s="615" t="s">
        <v>554</v>
      </c>
      <c r="AN123" s="702" t="s">
        <v>554</v>
      </c>
      <c r="AO123" s="603"/>
      <c r="AP123" s="603"/>
      <c r="AQ123" s="703" t="s">
        <v>554</v>
      </c>
      <c r="AR123" s="603"/>
      <c r="AS123" s="603"/>
      <c r="AT123" s="703" t="s">
        <v>554</v>
      </c>
      <c r="AU123" s="680" t="s">
        <v>554</v>
      </c>
      <c r="AV123" s="680" t="s">
        <v>554</v>
      </c>
      <c r="AW123" s="48" t="s">
        <v>554</v>
      </c>
      <c r="AX123" s="603"/>
      <c r="AY123" s="603"/>
      <c r="AZ123" s="679" t="s">
        <v>554</v>
      </c>
      <c r="BA123" s="603"/>
      <c r="BB123" s="603"/>
      <c r="BC123" s="679" t="s">
        <v>554</v>
      </c>
      <c r="BD123" s="603"/>
      <c r="BE123" s="603"/>
      <c r="BF123" s="679" t="s">
        <v>554</v>
      </c>
      <c r="BG123" s="678">
        <v>43470</v>
      </c>
      <c r="BH123" s="680" t="s">
        <v>554</v>
      </c>
      <c r="BI123" s="706" t="s">
        <v>554</v>
      </c>
      <c r="BJ123" s="48" t="s">
        <v>554</v>
      </c>
      <c r="BK123" s="682" t="s">
        <v>807</v>
      </c>
      <c r="BL123" s="682" t="s">
        <v>807</v>
      </c>
      <c r="BM123" s="48" t="s">
        <v>554</v>
      </c>
      <c r="BN123" s="598" t="s">
        <v>807</v>
      </c>
      <c r="BO123" s="598" t="s">
        <v>807</v>
      </c>
      <c r="BP123" s="603"/>
      <c r="BQ123" s="48" t="s">
        <v>554</v>
      </c>
      <c r="BR123" s="48" t="s">
        <v>554</v>
      </c>
      <c r="BS123" s="603"/>
      <c r="BT123" s="615"/>
      <c r="BU123" s="615"/>
      <c r="BV123" s="603"/>
      <c r="BW123" s="705" t="s">
        <v>554</v>
      </c>
      <c r="BX123" s="705" t="s">
        <v>554</v>
      </c>
      <c r="BY123" s="702" t="s">
        <v>554</v>
      </c>
      <c r="BZ123" s="705" t="s">
        <v>554</v>
      </c>
      <c r="CA123" s="705" t="s">
        <v>554</v>
      </c>
      <c r="CB123" s="598" t="s">
        <v>560</v>
      </c>
      <c r="CC123" s="48" t="s">
        <v>554</v>
      </c>
      <c r="CD123" s="48" t="s">
        <v>554</v>
      </c>
      <c r="CE123" s="48" t="s">
        <v>554</v>
      </c>
      <c r="CF123" s="603"/>
      <c r="CG123" s="603"/>
      <c r="CH123" s="598" t="s">
        <v>807</v>
      </c>
      <c r="CI123" s="616"/>
      <c r="CJ123" s="616"/>
      <c r="CK123" s="48" t="s">
        <v>554</v>
      </c>
      <c r="CL123" s="616"/>
      <c r="CM123" s="616"/>
      <c r="CN123" s="48" t="s">
        <v>554</v>
      </c>
      <c r="CO123" s="48" t="s">
        <v>554</v>
      </c>
      <c r="CP123" s="680" t="s">
        <v>554</v>
      </c>
      <c r="CQ123" s="679" t="s">
        <v>554</v>
      </c>
      <c r="CR123" s="680" t="s">
        <v>554</v>
      </c>
      <c r="CS123" s="680" t="s">
        <v>554</v>
      </c>
      <c r="CT123" s="603"/>
      <c r="CU123" s="708" t="s">
        <v>566</v>
      </c>
      <c r="CV123" s="704" t="s">
        <v>560</v>
      </c>
      <c r="CW123" s="48" t="s">
        <v>554</v>
      </c>
      <c r="CX123" s="680" t="s">
        <v>554</v>
      </c>
      <c r="CY123" s="680" t="s">
        <v>554</v>
      </c>
      <c r="CZ123" s="48" t="s">
        <v>554</v>
      </c>
      <c r="DA123" s="682" t="s">
        <v>560</v>
      </c>
      <c r="DB123" s="682" t="s">
        <v>560</v>
      </c>
      <c r="DC123" s="48" t="s">
        <v>554</v>
      </c>
    </row>
    <row r="124" spans="1:107" ht="14" x14ac:dyDescent="0.15">
      <c r="A124" s="678">
        <v>43471</v>
      </c>
      <c r="B124" s="48" t="s">
        <v>554</v>
      </c>
      <c r="C124" s="48" t="s">
        <v>554</v>
      </c>
      <c r="D124" s="679" t="s">
        <v>554</v>
      </c>
      <c r="E124" s="615" t="s">
        <v>554</v>
      </c>
      <c r="F124" s="615" t="s">
        <v>554</v>
      </c>
      <c r="G124" s="615" t="s">
        <v>554</v>
      </c>
      <c r="H124" s="48" t="s">
        <v>554</v>
      </c>
      <c r="I124" s="48" t="s">
        <v>554</v>
      </c>
      <c r="J124" s="48" t="s">
        <v>554</v>
      </c>
      <c r="K124" s="48" t="s">
        <v>554</v>
      </c>
      <c r="L124" s="48" t="s">
        <v>554</v>
      </c>
      <c r="M124" s="48" t="s">
        <v>554</v>
      </c>
      <c r="N124" s="48" t="s">
        <v>554</v>
      </c>
      <c r="O124" s="48" t="s">
        <v>554</v>
      </c>
      <c r="P124" s="48" t="s">
        <v>554</v>
      </c>
      <c r="Q124" s="48" t="s">
        <v>554</v>
      </c>
      <c r="R124" s="48" t="s">
        <v>554</v>
      </c>
      <c r="S124" s="48" t="s">
        <v>554</v>
      </c>
      <c r="T124" s="48" t="s">
        <v>554</v>
      </c>
      <c r="U124" s="48" t="s">
        <v>554</v>
      </c>
      <c r="V124" s="603"/>
      <c r="W124" s="680" t="s">
        <v>554</v>
      </c>
      <c r="X124" s="48" t="s">
        <v>554</v>
      </c>
      <c r="Y124" s="48" t="s">
        <v>554</v>
      </c>
      <c r="Z124" s="702" t="s">
        <v>554</v>
      </c>
      <c r="AA124" s="702" t="s">
        <v>554</v>
      </c>
      <c r="AB124" s="702" t="s">
        <v>554</v>
      </c>
      <c r="AC124" s="680" t="s">
        <v>554</v>
      </c>
      <c r="AD124" s="680" t="s">
        <v>554</v>
      </c>
      <c r="AE124" s="703" t="s">
        <v>554</v>
      </c>
      <c r="AF124" s="680" t="s">
        <v>554</v>
      </c>
      <c r="AG124" s="680" t="s">
        <v>554</v>
      </c>
      <c r="AH124" s="48" t="s">
        <v>554</v>
      </c>
      <c r="AI124" s="680" t="s">
        <v>554</v>
      </c>
      <c r="AJ124" s="680" t="s">
        <v>554</v>
      </c>
      <c r="AK124" s="692" t="s">
        <v>560</v>
      </c>
      <c r="AL124" s="615" t="s">
        <v>554</v>
      </c>
      <c r="AM124" s="615" t="s">
        <v>554</v>
      </c>
      <c r="AN124" s="702" t="s">
        <v>554</v>
      </c>
      <c r="AO124" s="603"/>
      <c r="AP124" s="603"/>
      <c r="AQ124" s="703" t="s">
        <v>554</v>
      </c>
      <c r="AR124" s="603"/>
      <c r="AS124" s="603"/>
      <c r="AT124" s="703" t="s">
        <v>554</v>
      </c>
      <c r="AU124" s="680" t="s">
        <v>554</v>
      </c>
      <c r="AV124" s="680" t="s">
        <v>554</v>
      </c>
      <c r="AW124" s="48" t="s">
        <v>554</v>
      </c>
      <c r="AX124" s="603"/>
      <c r="AY124" s="603"/>
      <c r="AZ124" s="679" t="s">
        <v>554</v>
      </c>
      <c r="BA124" s="603"/>
      <c r="BB124" s="603"/>
      <c r="BC124" s="679" t="s">
        <v>554</v>
      </c>
      <c r="BD124" s="603"/>
      <c r="BE124" s="603"/>
      <c r="BF124" s="679" t="s">
        <v>554</v>
      </c>
      <c r="BG124" s="678">
        <v>43471</v>
      </c>
      <c r="BH124" s="680" t="s">
        <v>554</v>
      </c>
      <c r="BI124" s="706" t="s">
        <v>554</v>
      </c>
      <c r="BJ124" s="48" t="s">
        <v>554</v>
      </c>
      <c r="BK124" s="682" t="s">
        <v>807</v>
      </c>
      <c r="BL124" s="682" t="s">
        <v>807</v>
      </c>
      <c r="BM124" s="48" t="s">
        <v>554</v>
      </c>
      <c r="BN124" s="598" t="s">
        <v>807</v>
      </c>
      <c r="BO124" s="598" t="s">
        <v>807</v>
      </c>
      <c r="BP124" s="603"/>
      <c r="BQ124" s="48" t="s">
        <v>554</v>
      </c>
      <c r="BR124" s="48" t="s">
        <v>554</v>
      </c>
      <c r="BS124" s="603"/>
      <c r="BT124" s="615"/>
      <c r="BU124" s="615"/>
      <c r="BV124" s="603"/>
      <c r="BW124" s="705" t="s">
        <v>554</v>
      </c>
      <c r="BX124" s="705" t="s">
        <v>554</v>
      </c>
      <c r="BY124" s="702" t="s">
        <v>554</v>
      </c>
      <c r="BZ124" s="705" t="s">
        <v>554</v>
      </c>
      <c r="CA124" s="705" t="s">
        <v>554</v>
      </c>
      <c r="CB124" s="598" t="s">
        <v>560</v>
      </c>
      <c r="CC124" s="48" t="s">
        <v>554</v>
      </c>
      <c r="CD124" s="48" t="s">
        <v>554</v>
      </c>
      <c r="CE124" s="48" t="s">
        <v>554</v>
      </c>
      <c r="CF124" s="603"/>
      <c r="CG124" s="603"/>
      <c r="CH124" s="598" t="s">
        <v>807</v>
      </c>
      <c r="CI124" s="616"/>
      <c r="CJ124" s="616"/>
      <c r="CK124" s="48" t="s">
        <v>554</v>
      </c>
      <c r="CL124" s="616"/>
      <c r="CM124" s="616"/>
      <c r="CN124" s="48" t="s">
        <v>554</v>
      </c>
      <c r="CO124" s="48" t="s">
        <v>554</v>
      </c>
      <c r="CP124" s="680" t="s">
        <v>554</v>
      </c>
      <c r="CQ124" s="679" t="s">
        <v>554</v>
      </c>
      <c r="CR124" s="680" t="s">
        <v>554</v>
      </c>
      <c r="CS124" s="680" t="s">
        <v>554</v>
      </c>
      <c r="CT124" s="603"/>
      <c r="CU124" s="705" t="s">
        <v>554</v>
      </c>
      <c r="CV124" s="704" t="s">
        <v>560</v>
      </c>
      <c r="CW124" s="48" t="s">
        <v>554</v>
      </c>
      <c r="CX124" s="680" t="s">
        <v>554</v>
      </c>
      <c r="CY124" s="680" t="s">
        <v>554</v>
      </c>
      <c r="CZ124" s="48" t="s">
        <v>554</v>
      </c>
      <c r="DA124" s="682" t="s">
        <v>560</v>
      </c>
      <c r="DB124" s="682" t="s">
        <v>560</v>
      </c>
      <c r="DC124" s="48" t="s">
        <v>554</v>
      </c>
    </row>
    <row r="125" spans="1:107" ht="14" x14ac:dyDescent="0.15">
      <c r="A125" s="678">
        <v>43472</v>
      </c>
      <c r="B125" s="48" t="s">
        <v>554</v>
      </c>
      <c r="C125" s="48" t="s">
        <v>554</v>
      </c>
      <c r="D125" s="679" t="s">
        <v>554</v>
      </c>
      <c r="E125" s="615" t="s">
        <v>554</v>
      </c>
      <c r="F125" s="615" t="s">
        <v>554</v>
      </c>
      <c r="G125" s="615" t="s">
        <v>554</v>
      </c>
      <c r="H125" s="48" t="s">
        <v>554</v>
      </c>
      <c r="I125" s="48" t="s">
        <v>554</v>
      </c>
      <c r="J125" s="48" t="s">
        <v>554</v>
      </c>
      <c r="K125" s="48" t="s">
        <v>554</v>
      </c>
      <c r="L125" s="48" t="s">
        <v>554</v>
      </c>
      <c r="M125" s="48" t="s">
        <v>554</v>
      </c>
      <c r="N125" s="48" t="s">
        <v>554</v>
      </c>
      <c r="O125" s="48" t="s">
        <v>554</v>
      </c>
      <c r="P125" s="48" t="s">
        <v>554</v>
      </c>
      <c r="Q125" s="48" t="s">
        <v>554</v>
      </c>
      <c r="R125" s="48" t="s">
        <v>554</v>
      </c>
      <c r="S125" s="48" t="s">
        <v>554</v>
      </c>
      <c r="T125" s="48" t="s">
        <v>554</v>
      </c>
      <c r="U125" s="48" t="s">
        <v>554</v>
      </c>
      <c r="V125" s="603"/>
      <c r="W125" s="680" t="s">
        <v>554</v>
      </c>
      <c r="X125" s="48" t="s">
        <v>554</v>
      </c>
      <c r="Y125" s="48" t="s">
        <v>554</v>
      </c>
      <c r="Z125" s="702" t="s">
        <v>554</v>
      </c>
      <c r="AA125" s="702" t="s">
        <v>554</v>
      </c>
      <c r="AB125" s="702" t="s">
        <v>554</v>
      </c>
      <c r="AC125" s="680" t="s">
        <v>554</v>
      </c>
      <c r="AD125" s="680" t="s">
        <v>554</v>
      </c>
      <c r="AE125" s="703" t="s">
        <v>554</v>
      </c>
      <c r="AF125" s="680" t="s">
        <v>554</v>
      </c>
      <c r="AG125" s="680" t="s">
        <v>554</v>
      </c>
      <c r="AH125" s="48" t="s">
        <v>554</v>
      </c>
      <c r="AI125" s="680" t="s">
        <v>554</v>
      </c>
      <c r="AJ125" s="680" t="s">
        <v>554</v>
      </c>
      <c r="AK125" s="692" t="s">
        <v>560</v>
      </c>
      <c r="AL125" s="615" t="s">
        <v>554</v>
      </c>
      <c r="AM125" s="615" t="s">
        <v>554</v>
      </c>
      <c r="AN125" s="702" t="s">
        <v>554</v>
      </c>
      <c r="AO125" s="603"/>
      <c r="AP125" s="603"/>
      <c r="AQ125" s="703" t="s">
        <v>554</v>
      </c>
      <c r="AR125" s="603"/>
      <c r="AS125" s="603"/>
      <c r="AT125" s="703" t="s">
        <v>554</v>
      </c>
      <c r="AU125" s="680" t="s">
        <v>554</v>
      </c>
      <c r="AV125" s="680" t="s">
        <v>554</v>
      </c>
      <c r="AW125" s="48" t="s">
        <v>554</v>
      </c>
      <c r="AX125" s="603"/>
      <c r="AY125" s="603"/>
      <c r="AZ125" s="679" t="s">
        <v>554</v>
      </c>
      <c r="BA125" s="603"/>
      <c r="BB125" s="603"/>
      <c r="BC125" s="679" t="s">
        <v>554</v>
      </c>
      <c r="BD125" s="603"/>
      <c r="BE125" s="603"/>
      <c r="BF125" s="679" t="s">
        <v>554</v>
      </c>
      <c r="BG125" s="678">
        <v>43472</v>
      </c>
      <c r="BH125" s="680" t="s">
        <v>554</v>
      </c>
      <c r="BI125" s="706" t="s">
        <v>554</v>
      </c>
      <c r="BJ125" s="48" t="s">
        <v>554</v>
      </c>
      <c r="BK125" s="682" t="s">
        <v>807</v>
      </c>
      <c r="BL125" s="682" t="s">
        <v>807</v>
      </c>
      <c r="BM125" s="48" t="s">
        <v>554</v>
      </c>
      <c r="BN125" s="598" t="s">
        <v>807</v>
      </c>
      <c r="BO125" s="598" t="s">
        <v>807</v>
      </c>
      <c r="BP125" s="603"/>
      <c r="BQ125" s="48" t="s">
        <v>554</v>
      </c>
      <c r="BR125" s="48" t="s">
        <v>554</v>
      </c>
      <c r="BS125" s="603"/>
      <c r="BT125" s="615"/>
      <c r="BU125" s="615"/>
      <c r="BV125" s="603"/>
      <c r="BW125" s="705" t="s">
        <v>554</v>
      </c>
      <c r="BX125" s="705" t="s">
        <v>554</v>
      </c>
      <c r="BY125" s="702" t="s">
        <v>554</v>
      </c>
      <c r="BZ125" s="705" t="s">
        <v>554</v>
      </c>
      <c r="CA125" s="705" t="s">
        <v>554</v>
      </c>
      <c r="CB125" s="598" t="s">
        <v>560</v>
      </c>
      <c r="CC125" s="48" t="s">
        <v>554</v>
      </c>
      <c r="CD125" s="48" t="s">
        <v>554</v>
      </c>
      <c r="CE125" s="48" t="s">
        <v>554</v>
      </c>
      <c r="CF125" s="603"/>
      <c r="CG125" s="603"/>
      <c r="CH125" s="598" t="s">
        <v>807</v>
      </c>
      <c r="CI125" s="616"/>
      <c r="CJ125" s="616"/>
      <c r="CK125" s="48" t="s">
        <v>554</v>
      </c>
      <c r="CL125" s="616"/>
      <c r="CM125" s="616"/>
      <c r="CN125" s="48" t="s">
        <v>554</v>
      </c>
      <c r="CO125" s="48" t="s">
        <v>554</v>
      </c>
      <c r="CP125" s="680" t="s">
        <v>554</v>
      </c>
      <c r="CQ125" s="679" t="s">
        <v>554</v>
      </c>
      <c r="CR125" s="680" t="s">
        <v>554</v>
      </c>
      <c r="CS125" s="680" t="s">
        <v>554</v>
      </c>
      <c r="CT125" s="603"/>
      <c r="CU125" s="709" t="s">
        <v>560</v>
      </c>
      <c r="CV125" s="704" t="s">
        <v>560</v>
      </c>
      <c r="CW125" s="48" t="s">
        <v>554</v>
      </c>
      <c r="CX125" s="680" t="s">
        <v>554</v>
      </c>
      <c r="CY125" s="680" t="s">
        <v>554</v>
      </c>
      <c r="CZ125" s="48" t="s">
        <v>554</v>
      </c>
      <c r="DA125" s="682" t="s">
        <v>560</v>
      </c>
      <c r="DB125" s="682" t="s">
        <v>560</v>
      </c>
      <c r="DC125" s="48" t="s">
        <v>554</v>
      </c>
    </row>
    <row r="126" spans="1:107" ht="14" x14ac:dyDescent="0.15">
      <c r="A126" s="678">
        <v>43473</v>
      </c>
      <c r="B126" s="48" t="s">
        <v>554</v>
      </c>
      <c r="C126" s="48" t="s">
        <v>554</v>
      </c>
      <c r="D126" s="679" t="s">
        <v>554</v>
      </c>
      <c r="E126" s="615" t="s">
        <v>554</v>
      </c>
      <c r="F126" s="615" t="s">
        <v>554</v>
      </c>
      <c r="G126" s="615" t="s">
        <v>554</v>
      </c>
      <c r="H126" s="48" t="s">
        <v>554</v>
      </c>
      <c r="I126" s="48" t="s">
        <v>554</v>
      </c>
      <c r="J126" s="48" t="s">
        <v>554</v>
      </c>
      <c r="K126" s="48" t="s">
        <v>554</v>
      </c>
      <c r="L126" s="48" t="s">
        <v>554</v>
      </c>
      <c r="M126" s="48" t="s">
        <v>554</v>
      </c>
      <c r="N126" s="48" t="s">
        <v>554</v>
      </c>
      <c r="O126" s="48" t="s">
        <v>554</v>
      </c>
      <c r="P126" s="48" t="s">
        <v>554</v>
      </c>
      <c r="Q126" s="48" t="s">
        <v>554</v>
      </c>
      <c r="R126" s="48" t="s">
        <v>554</v>
      </c>
      <c r="S126" s="48" t="s">
        <v>554</v>
      </c>
      <c r="T126" s="48" t="s">
        <v>554</v>
      </c>
      <c r="U126" s="48" t="s">
        <v>554</v>
      </c>
      <c r="V126" s="603"/>
      <c r="W126" s="680" t="s">
        <v>554</v>
      </c>
      <c r="X126" s="48" t="s">
        <v>554</v>
      </c>
      <c r="Y126" s="48" t="s">
        <v>554</v>
      </c>
      <c r="Z126" s="702" t="s">
        <v>554</v>
      </c>
      <c r="AA126" s="702" t="s">
        <v>554</v>
      </c>
      <c r="AB126" s="702" t="s">
        <v>554</v>
      </c>
      <c r="AC126" s="680" t="s">
        <v>554</v>
      </c>
      <c r="AD126" s="680" t="s">
        <v>554</v>
      </c>
      <c r="AE126" s="703" t="s">
        <v>554</v>
      </c>
      <c r="AF126" s="680" t="s">
        <v>554</v>
      </c>
      <c r="AG126" s="680" t="s">
        <v>554</v>
      </c>
      <c r="AH126" s="48" t="s">
        <v>554</v>
      </c>
      <c r="AI126" s="680" t="s">
        <v>554</v>
      </c>
      <c r="AJ126" s="680" t="s">
        <v>554</v>
      </c>
      <c r="AK126" s="692" t="s">
        <v>560</v>
      </c>
      <c r="AL126" s="615" t="s">
        <v>554</v>
      </c>
      <c r="AM126" s="615" t="s">
        <v>554</v>
      </c>
      <c r="AN126" s="702" t="s">
        <v>554</v>
      </c>
      <c r="AO126" s="603"/>
      <c r="AP126" s="603"/>
      <c r="AQ126" s="703" t="s">
        <v>554</v>
      </c>
      <c r="AR126" s="603"/>
      <c r="AS126" s="603"/>
      <c r="AT126" s="703" t="s">
        <v>554</v>
      </c>
      <c r="AU126" s="680" t="s">
        <v>554</v>
      </c>
      <c r="AV126" s="680" t="s">
        <v>554</v>
      </c>
      <c r="AW126" s="48" t="s">
        <v>554</v>
      </c>
      <c r="AX126" s="603"/>
      <c r="AY126" s="603"/>
      <c r="AZ126" s="679" t="s">
        <v>554</v>
      </c>
      <c r="BA126" s="603"/>
      <c r="BB126" s="603"/>
      <c r="BC126" s="679" t="s">
        <v>554</v>
      </c>
      <c r="BD126" s="603"/>
      <c r="BE126" s="603"/>
      <c r="BF126" s="679" t="s">
        <v>554</v>
      </c>
      <c r="BG126" s="678">
        <v>43473</v>
      </c>
      <c r="BH126" s="680" t="s">
        <v>554</v>
      </c>
      <c r="BI126" s="706" t="s">
        <v>554</v>
      </c>
      <c r="BJ126" s="48" t="s">
        <v>554</v>
      </c>
      <c r="BK126" s="682" t="s">
        <v>807</v>
      </c>
      <c r="BL126" s="682" t="s">
        <v>807</v>
      </c>
      <c r="BM126" s="48" t="s">
        <v>554</v>
      </c>
      <c r="BN126" s="598" t="s">
        <v>807</v>
      </c>
      <c r="BO126" s="598" t="s">
        <v>807</v>
      </c>
      <c r="BP126" s="603"/>
      <c r="BQ126" s="48" t="s">
        <v>554</v>
      </c>
      <c r="BR126" s="48" t="s">
        <v>554</v>
      </c>
      <c r="BS126" s="603"/>
      <c r="BT126" s="615"/>
      <c r="BU126" s="615"/>
      <c r="BV126" s="603"/>
      <c r="BW126" s="705" t="s">
        <v>554</v>
      </c>
      <c r="BX126" s="705" t="s">
        <v>554</v>
      </c>
      <c r="BY126" s="702" t="s">
        <v>554</v>
      </c>
      <c r="BZ126" s="705" t="s">
        <v>554</v>
      </c>
      <c r="CA126" s="705" t="s">
        <v>554</v>
      </c>
      <c r="CB126" s="598" t="s">
        <v>560</v>
      </c>
      <c r="CC126" s="48" t="s">
        <v>554</v>
      </c>
      <c r="CD126" s="48" t="s">
        <v>554</v>
      </c>
      <c r="CE126" s="48" t="s">
        <v>554</v>
      </c>
      <c r="CF126" s="603"/>
      <c r="CG126" s="603"/>
      <c r="CH126" s="598" t="s">
        <v>807</v>
      </c>
      <c r="CI126" s="616"/>
      <c r="CJ126" s="616"/>
      <c r="CK126" s="48" t="s">
        <v>554</v>
      </c>
      <c r="CL126" s="616"/>
      <c r="CM126" s="616"/>
      <c r="CN126" s="48" t="s">
        <v>554</v>
      </c>
      <c r="CO126" s="48" t="s">
        <v>554</v>
      </c>
      <c r="CP126" s="680" t="s">
        <v>554</v>
      </c>
      <c r="CQ126" s="679" t="s">
        <v>554</v>
      </c>
      <c r="CR126" s="680" t="s">
        <v>554</v>
      </c>
      <c r="CS126" s="680" t="s">
        <v>554</v>
      </c>
      <c r="CT126" s="603"/>
      <c r="CU126" s="709" t="s">
        <v>560</v>
      </c>
      <c r="CV126" s="704" t="s">
        <v>560</v>
      </c>
      <c r="CW126" s="48" t="s">
        <v>554</v>
      </c>
      <c r="CX126" s="680" t="s">
        <v>554</v>
      </c>
      <c r="CY126" s="680" t="s">
        <v>554</v>
      </c>
      <c r="CZ126" s="48" t="s">
        <v>554</v>
      </c>
      <c r="DA126" s="682" t="s">
        <v>560</v>
      </c>
      <c r="DB126" s="682" t="s">
        <v>560</v>
      </c>
      <c r="DC126" s="48" t="s">
        <v>554</v>
      </c>
    </row>
    <row r="127" spans="1:107" ht="14" x14ac:dyDescent="0.15">
      <c r="A127" s="678">
        <v>43474</v>
      </c>
      <c r="B127" s="48" t="s">
        <v>554</v>
      </c>
      <c r="C127" s="48" t="s">
        <v>554</v>
      </c>
      <c r="D127" s="679" t="s">
        <v>554</v>
      </c>
      <c r="E127" s="615" t="s">
        <v>554</v>
      </c>
      <c r="F127" s="615" t="s">
        <v>554</v>
      </c>
      <c r="G127" s="615" t="s">
        <v>554</v>
      </c>
      <c r="H127" s="48" t="s">
        <v>554</v>
      </c>
      <c r="I127" s="48" t="s">
        <v>554</v>
      </c>
      <c r="J127" s="48" t="s">
        <v>554</v>
      </c>
      <c r="K127" s="48" t="s">
        <v>554</v>
      </c>
      <c r="L127" s="48" t="s">
        <v>554</v>
      </c>
      <c r="M127" s="48" t="s">
        <v>554</v>
      </c>
      <c r="N127" s="48" t="s">
        <v>554</v>
      </c>
      <c r="O127" s="48" t="s">
        <v>554</v>
      </c>
      <c r="P127" s="48" t="s">
        <v>554</v>
      </c>
      <c r="Q127" s="48" t="s">
        <v>554</v>
      </c>
      <c r="R127" s="48" t="s">
        <v>554</v>
      </c>
      <c r="S127" s="48" t="s">
        <v>554</v>
      </c>
      <c r="T127" s="48" t="s">
        <v>554</v>
      </c>
      <c r="U127" s="48" t="s">
        <v>554</v>
      </c>
      <c r="V127" s="603"/>
      <c r="W127" s="680" t="s">
        <v>554</v>
      </c>
      <c r="X127" s="48" t="s">
        <v>554</v>
      </c>
      <c r="Y127" s="48" t="s">
        <v>554</v>
      </c>
      <c r="Z127" s="702" t="s">
        <v>554</v>
      </c>
      <c r="AA127" s="702" t="s">
        <v>554</v>
      </c>
      <c r="AB127" s="702" t="s">
        <v>554</v>
      </c>
      <c r="AC127" s="680" t="s">
        <v>554</v>
      </c>
      <c r="AD127" s="680" t="s">
        <v>554</v>
      </c>
      <c r="AE127" s="703" t="s">
        <v>554</v>
      </c>
      <c r="AF127" s="680" t="s">
        <v>554</v>
      </c>
      <c r="AG127" s="680" t="s">
        <v>554</v>
      </c>
      <c r="AH127" s="48" t="s">
        <v>554</v>
      </c>
      <c r="AI127" s="680" t="s">
        <v>554</v>
      </c>
      <c r="AJ127" s="680" t="s">
        <v>554</v>
      </c>
      <c r="AK127" s="692" t="s">
        <v>560</v>
      </c>
      <c r="AL127" s="615" t="s">
        <v>554</v>
      </c>
      <c r="AM127" s="615" t="s">
        <v>554</v>
      </c>
      <c r="AN127" s="702" t="s">
        <v>554</v>
      </c>
      <c r="AO127" s="603"/>
      <c r="AP127" s="603"/>
      <c r="AQ127" s="703" t="s">
        <v>554</v>
      </c>
      <c r="AR127" s="603"/>
      <c r="AS127" s="603"/>
      <c r="AT127" s="703" t="s">
        <v>554</v>
      </c>
      <c r="AU127" s="680" t="s">
        <v>554</v>
      </c>
      <c r="AV127" s="680" t="s">
        <v>554</v>
      </c>
      <c r="AW127" s="48" t="s">
        <v>554</v>
      </c>
      <c r="AX127" s="603"/>
      <c r="AY127" s="603"/>
      <c r="AZ127" s="679" t="s">
        <v>554</v>
      </c>
      <c r="BA127" s="603"/>
      <c r="BB127" s="603"/>
      <c r="BC127" s="679" t="s">
        <v>554</v>
      </c>
      <c r="BD127" s="603"/>
      <c r="BE127" s="603"/>
      <c r="BF127" s="679" t="s">
        <v>554</v>
      </c>
      <c r="BG127" s="678">
        <v>43474</v>
      </c>
      <c r="BH127" s="680" t="s">
        <v>554</v>
      </c>
      <c r="BI127" s="706" t="s">
        <v>554</v>
      </c>
      <c r="BJ127" s="48" t="s">
        <v>554</v>
      </c>
      <c r="BK127" s="682" t="s">
        <v>807</v>
      </c>
      <c r="BL127" s="682" t="s">
        <v>807</v>
      </c>
      <c r="BM127" s="48" t="s">
        <v>554</v>
      </c>
      <c r="BN127" s="598" t="s">
        <v>807</v>
      </c>
      <c r="BO127" s="598" t="s">
        <v>807</v>
      </c>
      <c r="BP127" s="603"/>
      <c r="BQ127" s="48" t="s">
        <v>554</v>
      </c>
      <c r="BR127" s="48" t="s">
        <v>554</v>
      </c>
      <c r="BS127" s="603"/>
      <c r="BT127" s="615"/>
      <c r="BU127" s="615"/>
      <c r="BV127" s="603"/>
      <c r="BW127" s="705" t="s">
        <v>554</v>
      </c>
      <c r="BX127" s="705" t="s">
        <v>554</v>
      </c>
      <c r="BY127" s="702" t="s">
        <v>554</v>
      </c>
      <c r="BZ127" s="705" t="s">
        <v>554</v>
      </c>
      <c r="CA127" s="705" t="s">
        <v>554</v>
      </c>
      <c r="CB127" s="598" t="s">
        <v>560</v>
      </c>
      <c r="CC127" s="48" t="s">
        <v>554</v>
      </c>
      <c r="CD127" s="48" t="s">
        <v>554</v>
      </c>
      <c r="CE127" s="48" t="s">
        <v>554</v>
      </c>
      <c r="CF127" s="603"/>
      <c r="CG127" s="603"/>
      <c r="CH127" s="598" t="s">
        <v>807</v>
      </c>
      <c r="CI127" s="616"/>
      <c r="CJ127" s="616"/>
      <c r="CK127" s="48" t="s">
        <v>554</v>
      </c>
      <c r="CL127" s="616"/>
      <c r="CM127" s="616"/>
      <c r="CN127" s="48" t="s">
        <v>554</v>
      </c>
      <c r="CO127" s="48" t="s">
        <v>554</v>
      </c>
      <c r="CP127" s="680" t="s">
        <v>554</v>
      </c>
      <c r="CQ127" s="679" t="s">
        <v>554</v>
      </c>
      <c r="CR127" s="680" t="s">
        <v>554</v>
      </c>
      <c r="CS127" s="680" t="s">
        <v>554</v>
      </c>
      <c r="CT127" s="603"/>
      <c r="CU127" s="709" t="s">
        <v>560</v>
      </c>
      <c r="CV127" s="704" t="s">
        <v>560</v>
      </c>
      <c r="CW127" s="48" t="s">
        <v>554</v>
      </c>
      <c r="CX127" s="680" t="s">
        <v>554</v>
      </c>
      <c r="CY127" s="680" t="s">
        <v>554</v>
      </c>
      <c r="CZ127" s="48" t="s">
        <v>554</v>
      </c>
      <c r="DA127" s="682" t="s">
        <v>560</v>
      </c>
      <c r="DB127" s="682" t="s">
        <v>560</v>
      </c>
      <c r="DC127" s="48" t="s">
        <v>554</v>
      </c>
    </row>
    <row r="128" spans="1:107" ht="14" x14ac:dyDescent="0.15">
      <c r="A128" s="678">
        <v>43475</v>
      </c>
      <c r="B128" s="48" t="s">
        <v>554</v>
      </c>
      <c r="C128" s="48" t="s">
        <v>554</v>
      </c>
      <c r="D128" s="679" t="s">
        <v>554</v>
      </c>
      <c r="E128" s="615" t="s">
        <v>554</v>
      </c>
      <c r="F128" s="615" t="s">
        <v>554</v>
      </c>
      <c r="G128" s="615" t="s">
        <v>554</v>
      </c>
      <c r="H128" s="48" t="s">
        <v>554</v>
      </c>
      <c r="I128" s="48" t="s">
        <v>554</v>
      </c>
      <c r="J128" s="48" t="s">
        <v>554</v>
      </c>
      <c r="K128" s="48" t="s">
        <v>554</v>
      </c>
      <c r="L128" s="48" t="s">
        <v>554</v>
      </c>
      <c r="M128" s="48" t="s">
        <v>554</v>
      </c>
      <c r="N128" s="48" t="s">
        <v>554</v>
      </c>
      <c r="O128" s="48" t="s">
        <v>554</v>
      </c>
      <c r="P128" s="48" t="s">
        <v>554</v>
      </c>
      <c r="Q128" s="48" t="s">
        <v>554</v>
      </c>
      <c r="R128" s="48" t="s">
        <v>554</v>
      </c>
      <c r="S128" s="48" t="s">
        <v>554</v>
      </c>
      <c r="T128" s="48" t="s">
        <v>554</v>
      </c>
      <c r="U128" s="48" t="s">
        <v>554</v>
      </c>
      <c r="V128" s="603"/>
      <c r="W128" s="680" t="s">
        <v>554</v>
      </c>
      <c r="X128" s="48" t="s">
        <v>554</v>
      </c>
      <c r="Y128" s="48" t="s">
        <v>554</v>
      </c>
      <c r="Z128" s="702" t="s">
        <v>554</v>
      </c>
      <c r="AA128" s="702" t="s">
        <v>554</v>
      </c>
      <c r="AB128" s="702" t="s">
        <v>554</v>
      </c>
      <c r="AC128" s="680" t="s">
        <v>554</v>
      </c>
      <c r="AD128" s="680" t="s">
        <v>554</v>
      </c>
      <c r="AE128" s="703" t="s">
        <v>554</v>
      </c>
      <c r="AF128" s="680" t="s">
        <v>554</v>
      </c>
      <c r="AG128" s="680" t="s">
        <v>554</v>
      </c>
      <c r="AH128" s="48" t="s">
        <v>554</v>
      </c>
      <c r="AI128" s="680" t="s">
        <v>554</v>
      </c>
      <c r="AJ128" s="680" t="s">
        <v>554</v>
      </c>
      <c r="AK128" s="692" t="s">
        <v>560</v>
      </c>
      <c r="AL128" s="615" t="s">
        <v>554</v>
      </c>
      <c r="AM128" s="615" t="s">
        <v>554</v>
      </c>
      <c r="AN128" s="702" t="s">
        <v>554</v>
      </c>
      <c r="AO128" s="603"/>
      <c r="AP128" s="603"/>
      <c r="AQ128" s="703" t="s">
        <v>554</v>
      </c>
      <c r="AR128" s="603"/>
      <c r="AS128" s="603"/>
      <c r="AT128" s="703" t="s">
        <v>554</v>
      </c>
      <c r="AU128" s="680" t="s">
        <v>554</v>
      </c>
      <c r="AV128" s="680" t="s">
        <v>554</v>
      </c>
      <c r="AW128" s="48" t="s">
        <v>554</v>
      </c>
      <c r="AX128" s="603"/>
      <c r="AY128" s="603"/>
      <c r="AZ128" s="679" t="s">
        <v>554</v>
      </c>
      <c r="BA128" s="603"/>
      <c r="BB128" s="603"/>
      <c r="BC128" s="679" t="s">
        <v>554</v>
      </c>
      <c r="BD128" s="603"/>
      <c r="BE128" s="603"/>
      <c r="BF128" s="679" t="s">
        <v>554</v>
      </c>
      <c r="BG128" s="678">
        <v>43475</v>
      </c>
      <c r="BH128" s="680" t="s">
        <v>554</v>
      </c>
      <c r="BI128" s="706" t="s">
        <v>554</v>
      </c>
      <c r="BJ128" s="48" t="s">
        <v>554</v>
      </c>
      <c r="BK128" s="682" t="s">
        <v>807</v>
      </c>
      <c r="BL128" s="682" t="s">
        <v>807</v>
      </c>
      <c r="BM128" s="48" t="s">
        <v>554</v>
      </c>
      <c r="BN128" s="598" t="s">
        <v>807</v>
      </c>
      <c r="BO128" s="598" t="s">
        <v>807</v>
      </c>
      <c r="BP128" s="603"/>
      <c r="BQ128" s="48" t="s">
        <v>554</v>
      </c>
      <c r="BR128" s="48" t="s">
        <v>554</v>
      </c>
      <c r="BS128" s="603"/>
      <c r="BT128" s="615"/>
      <c r="BU128" s="615"/>
      <c r="BV128" s="603"/>
      <c r="BW128" s="705" t="s">
        <v>554</v>
      </c>
      <c r="BX128" s="705" t="s">
        <v>554</v>
      </c>
      <c r="BY128" s="702" t="s">
        <v>554</v>
      </c>
      <c r="BZ128" s="705" t="s">
        <v>554</v>
      </c>
      <c r="CA128" s="705" t="s">
        <v>554</v>
      </c>
      <c r="CB128" s="598" t="s">
        <v>560</v>
      </c>
      <c r="CC128" s="48" t="s">
        <v>554</v>
      </c>
      <c r="CD128" s="48" t="s">
        <v>554</v>
      </c>
      <c r="CE128" s="48" t="s">
        <v>554</v>
      </c>
      <c r="CF128" s="603"/>
      <c r="CG128" s="603"/>
      <c r="CH128" s="598" t="s">
        <v>807</v>
      </c>
      <c r="CI128" s="616"/>
      <c r="CJ128" s="616"/>
      <c r="CK128" s="48" t="s">
        <v>554</v>
      </c>
      <c r="CL128" s="616"/>
      <c r="CM128" s="616"/>
      <c r="CN128" s="48" t="s">
        <v>554</v>
      </c>
      <c r="CO128" s="48" t="s">
        <v>554</v>
      </c>
      <c r="CP128" s="680" t="s">
        <v>554</v>
      </c>
      <c r="CQ128" s="679" t="s">
        <v>554</v>
      </c>
      <c r="CR128" s="680" t="s">
        <v>554</v>
      </c>
      <c r="CS128" s="680" t="s">
        <v>554</v>
      </c>
      <c r="CT128" s="603"/>
      <c r="CU128" s="709" t="s">
        <v>560</v>
      </c>
      <c r="CV128" s="702" t="s">
        <v>554</v>
      </c>
      <c r="CW128" s="48" t="s">
        <v>554</v>
      </c>
      <c r="CX128" s="680" t="s">
        <v>554</v>
      </c>
      <c r="CY128" s="680" t="s">
        <v>554</v>
      </c>
      <c r="CZ128" s="48" t="s">
        <v>554</v>
      </c>
      <c r="DA128" s="682" t="s">
        <v>560</v>
      </c>
      <c r="DB128" s="682" t="s">
        <v>560</v>
      </c>
      <c r="DC128" s="48" t="s">
        <v>554</v>
      </c>
    </row>
    <row r="129" spans="1:107" ht="14" x14ac:dyDescent="0.15">
      <c r="A129" s="678">
        <v>43476</v>
      </c>
      <c r="B129" s="48" t="s">
        <v>554</v>
      </c>
      <c r="C129" s="48" t="s">
        <v>554</v>
      </c>
      <c r="D129" s="679" t="s">
        <v>554</v>
      </c>
      <c r="E129" s="615" t="s">
        <v>554</v>
      </c>
      <c r="F129" s="615" t="s">
        <v>554</v>
      </c>
      <c r="G129" s="615" t="s">
        <v>554</v>
      </c>
      <c r="H129" s="48" t="s">
        <v>554</v>
      </c>
      <c r="I129" s="48" t="s">
        <v>554</v>
      </c>
      <c r="J129" s="48" t="s">
        <v>554</v>
      </c>
      <c r="K129" s="48" t="s">
        <v>554</v>
      </c>
      <c r="L129" s="48" t="s">
        <v>554</v>
      </c>
      <c r="M129" s="48" t="s">
        <v>554</v>
      </c>
      <c r="N129" s="48" t="s">
        <v>554</v>
      </c>
      <c r="O129" s="48" t="s">
        <v>554</v>
      </c>
      <c r="P129" s="48" t="s">
        <v>554</v>
      </c>
      <c r="Q129" s="48" t="s">
        <v>554</v>
      </c>
      <c r="R129" s="48" t="s">
        <v>554</v>
      </c>
      <c r="S129" s="48" t="s">
        <v>554</v>
      </c>
      <c r="T129" s="48" t="s">
        <v>554</v>
      </c>
      <c r="U129" s="48" t="s">
        <v>554</v>
      </c>
      <c r="V129" s="603"/>
      <c r="W129" s="680" t="s">
        <v>554</v>
      </c>
      <c r="X129" s="48" t="s">
        <v>554</v>
      </c>
      <c r="Y129" s="48" t="s">
        <v>554</v>
      </c>
      <c r="Z129" s="702" t="s">
        <v>554</v>
      </c>
      <c r="AA129" s="702" t="s">
        <v>554</v>
      </c>
      <c r="AB129" s="702" t="s">
        <v>554</v>
      </c>
      <c r="AC129" s="680" t="s">
        <v>554</v>
      </c>
      <c r="AD129" s="680" t="s">
        <v>554</v>
      </c>
      <c r="AE129" s="703" t="s">
        <v>554</v>
      </c>
      <c r="AF129" s="680" t="s">
        <v>554</v>
      </c>
      <c r="AG129" s="680" t="s">
        <v>554</v>
      </c>
      <c r="AH129" s="48" t="s">
        <v>554</v>
      </c>
      <c r="AI129" s="680" t="s">
        <v>554</v>
      </c>
      <c r="AJ129" s="680" t="s">
        <v>554</v>
      </c>
      <c r="AK129" s="692" t="s">
        <v>560</v>
      </c>
      <c r="AL129" s="615" t="s">
        <v>554</v>
      </c>
      <c r="AM129" s="615" t="s">
        <v>554</v>
      </c>
      <c r="AN129" s="702" t="s">
        <v>554</v>
      </c>
      <c r="AO129" s="603"/>
      <c r="AP129" s="603"/>
      <c r="AQ129" s="703" t="s">
        <v>554</v>
      </c>
      <c r="AR129" s="603"/>
      <c r="AS129" s="603"/>
      <c r="AT129" s="703" t="s">
        <v>554</v>
      </c>
      <c r="AU129" s="680" t="s">
        <v>554</v>
      </c>
      <c r="AV129" s="680" t="s">
        <v>554</v>
      </c>
      <c r="AW129" s="48" t="s">
        <v>554</v>
      </c>
      <c r="AX129" s="603"/>
      <c r="AY129" s="603"/>
      <c r="AZ129" s="679" t="s">
        <v>554</v>
      </c>
      <c r="BA129" s="603"/>
      <c r="BB129" s="603"/>
      <c r="BC129" s="679" t="s">
        <v>554</v>
      </c>
      <c r="BD129" s="603"/>
      <c r="BE129" s="603"/>
      <c r="BF129" s="679" t="s">
        <v>554</v>
      </c>
      <c r="BG129" s="678">
        <v>43476</v>
      </c>
      <c r="BH129" s="680" t="s">
        <v>554</v>
      </c>
      <c r="BI129" s="706" t="s">
        <v>554</v>
      </c>
      <c r="BJ129" s="48" t="s">
        <v>554</v>
      </c>
      <c r="BK129" s="682" t="s">
        <v>807</v>
      </c>
      <c r="BL129" s="682" t="s">
        <v>807</v>
      </c>
      <c r="BM129" s="48" t="s">
        <v>554</v>
      </c>
      <c r="BN129" s="598" t="s">
        <v>807</v>
      </c>
      <c r="BO129" s="598" t="s">
        <v>807</v>
      </c>
      <c r="BP129" s="603"/>
      <c r="BQ129" s="48" t="s">
        <v>554</v>
      </c>
      <c r="BR129" s="48" t="s">
        <v>554</v>
      </c>
      <c r="BS129" s="603"/>
      <c r="BT129" s="615"/>
      <c r="BU129" s="615"/>
      <c r="BV129" s="603"/>
      <c r="BW129" s="705" t="s">
        <v>554</v>
      </c>
      <c r="BX129" s="705" t="s">
        <v>554</v>
      </c>
      <c r="BY129" s="702" t="s">
        <v>554</v>
      </c>
      <c r="BZ129" s="705" t="s">
        <v>554</v>
      </c>
      <c r="CA129" s="705" t="s">
        <v>554</v>
      </c>
      <c r="CB129" s="598" t="s">
        <v>560</v>
      </c>
      <c r="CC129" s="48" t="s">
        <v>554</v>
      </c>
      <c r="CD129" s="48" t="s">
        <v>554</v>
      </c>
      <c r="CE129" s="48" t="s">
        <v>554</v>
      </c>
      <c r="CF129" s="603"/>
      <c r="CG129" s="603"/>
      <c r="CH129" s="598" t="s">
        <v>807</v>
      </c>
      <c r="CI129" s="616"/>
      <c r="CJ129" s="616"/>
      <c r="CK129" s="48" t="s">
        <v>554</v>
      </c>
      <c r="CL129" s="616"/>
      <c r="CM129" s="616"/>
      <c r="CN129" s="48" t="s">
        <v>554</v>
      </c>
      <c r="CO129" s="48" t="s">
        <v>554</v>
      </c>
      <c r="CP129" s="680" t="s">
        <v>554</v>
      </c>
      <c r="CQ129" s="679" t="s">
        <v>554</v>
      </c>
      <c r="CR129" s="680" t="s">
        <v>554</v>
      </c>
      <c r="CS129" s="680" t="s">
        <v>554</v>
      </c>
      <c r="CT129" s="603"/>
      <c r="CU129" s="710" t="s">
        <v>566</v>
      </c>
      <c r="CV129" s="704" t="s">
        <v>560</v>
      </c>
      <c r="CW129" s="48" t="s">
        <v>554</v>
      </c>
      <c r="CX129" s="680" t="s">
        <v>554</v>
      </c>
      <c r="CY129" s="680" t="s">
        <v>554</v>
      </c>
      <c r="CZ129" s="48" t="s">
        <v>554</v>
      </c>
      <c r="DA129" s="682" t="s">
        <v>560</v>
      </c>
      <c r="DB129" s="682" t="s">
        <v>560</v>
      </c>
      <c r="DC129" s="48" t="s">
        <v>554</v>
      </c>
    </row>
    <row r="130" spans="1:107" ht="14" x14ac:dyDescent="0.15">
      <c r="A130" s="678">
        <v>43477</v>
      </c>
      <c r="B130" s="48" t="s">
        <v>554</v>
      </c>
      <c r="C130" s="48" t="s">
        <v>554</v>
      </c>
      <c r="D130" s="679" t="s">
        <v>554</v>
      </c>
      <c r="E130" s="615" t="s">
        <v>554</v>
      </c>
      <c r="F130" s="615" t="s">
        <v>554</v>
      </c>
      <c r="G130" s="615" t="s">
        <v>554</v>
      </c>
      <c r="H130" s="48" t="s">
        <v>554</v>
      </c>
      <c r="I130" s="48" t="s">
        <v>554</v>
      </c>
      <c r="J130" s="48" t="s">
        <v>554</v>
      </c>
      <c r="K130" s="48" t="s">
        <v>554</v>
      </c>
      <c r="L130" s="48" t="s">
        <v>554</v>
      </c>
      <c r="M130" s="48" t="s">
        <v>554</v>
      </c>
      <c r="N130" s="48" t="s">
        <v>554</v>
      </c>
      <c r="O130" s="48" t="s">
        <v>554</v>
      </c>
      <c r="P130" s="48" t="s">
        <v>554</v>
      </c>
      <c r="Q130" s="48" t="s">
        <v>554</v>
      </c>
      <c r="R130" s="48" t="s">
        <v>554</v>
      </c>
      <c r="S130" s="48" t="s">
        <v>554</v>
      </c>
      <c r="T130" s="48" t="s">
        <v>554</v>
      </c>
      <c r="U130" s="48" t="s">
        <v>554</v>
      </c>
      <c r="V130" s="603"/>
      <c r="W130" s="680" t="s">
        <v>554</v>
      </c>
      <c r="X130" s="48" t="s">
        <v>554</v>
      </c>
      <c r="Y130" s="48" t="s">
        <v>554</v>
      </c>
      <c r="Z130" s="702" t="s">
        <v>554</v>
      </c>
      <c r="AA130" s="702" t="s">
        <v>554</v>
      </c>
      <c r="AB130" s="702" t="s">
        <v>554</v>
      </c>
      <c r="AC130" s="680" t="s">
        <v>554</v>
      </c>
      <c r="AD130" s="680" t="s">
        <v>554</v>
      </c>
      <c r="AE130" s="703" t="s">
        <v>554</v>
      </c>
      <c r="AF130" s="680" t="s">
        <v>554</v>
      </c>
      <c r="AG130" s="680" t="s">
        <v>554</v>
      </c>
      <c r="AH130" s="48" t="s">
        <v>554</v>
      </c>
      <c r="AI130" s="680" t="s">
        <v>554</v>
      </c>
      <c r="AJ130" s="680" t="s">
        <v>554</v>
      </c>
      <c r="AK130" s="692" t="s">
        <v>560</v>
      </c>
      <c r="AL130" s="615" t="s">
        <v>554</v>
      </c>
      <c r="AM130" s="615" t="s">
        <v>554</v>
      </c>
      <c r="AN130" s="702" t="s">
        <v>554</v>
      </c>
      <c r="AO130" s="603"/>
      <c r="AP130" s="603"/>
      <c r="AQ130" s="703" t="s">
        <v>554</v>
      </c>
      <c r="AR130" s="603"/>
      <c r="AS130" s="603"/>
      <c r="AT130" s="703" t="s">
        <v>554</v>
      </c>
      <c r="AU130" s="684" t="s">
        <v>554</v>
      </c>
      <c r="AV130" s="684" t="s">
        <v>554</v>
      </c>
      <c r="AW130" s="48" t="s">
        <v>554</v>
      </c>
      <c r="AX130" s="603"/>
      <c r="AY130" s="603"/>
      <c r="AZ130" s="679" t="s">
        <v>554</v>
      </c>
      <c r="BA130" s="603"/>
      <c r="BB130" s="603"/>
      <c r="BC130" s="679" t="s">
        <v>554</v>
      </c>
      <c r="BD130" s="603"/>
      <c r="BE130" s="603"/>
      <c r="BF130" s="679" t="s">
        <v>554</v>
      </c>
      <c r="BG130" s="678">
        <v>43477</v>
      </c>
      <c r="BH130" s="680" t="s">
        <v>554</v>
      </c>
      <c r="BI130" s="706" t="s">
        <v>554</v>
      </c>
      <c r="BJ130" s="48" t="s">
        <v>554</v>
      </c>
      <c r="BK130" s="682" t="s">
        <v>807</v>
      </c>
      <c r="BL130" s="682" t="s">
        <v>807</v>
      </c>
      <c r="BM130" s="48" t="s">
        <v>554</v>
      </c>
      <c r="BN130" s="598" t="s">
        <v>807</v>
      </c>
      <c r="BO130" s="598" t="s">
        <v>807</v>
      </c>
      <c r="BP130" s="603"/>
      <c r="BQ130" s="48" t="s">
        <v>554</v>
      </c>
      <c r="BR130" s="48" t="s">
        <v>554</v>
      </c>
      <c r="BS130" s="603"/>
      <c r="BT130" s="615"/>
      <c r="BU130" s="615"/>
      <c r="BV130" s="603"/>
      <c r="BW130" s="705" t="s">
        <v>554</v>
      </c>
      <c r="BX130" s="705" t="s">
        <v>554</v>
      </c>
      <c r="BY130" s="702" t="s">
        <v>554</v>
      </c>
      <c r="BZ130" s="705" t="s">
        <v>554</v>
      </c>
      <c r="CA130" s="705" t="s">
        <v>554</v>
      </c>
      <c r="CB130" s="598" t="s">
        <v>560</v>
      </c>
      <c r="CC130" s="48" t="s">
        <v>554</v>
      </c>
      <c r="CD130" s="48" t="s">
        <v>554</v>
      </c>
      <c r="CE130" s="48" t="s">
        <v>554</v>
      </c>
      <c r="CF130" s="603"/>
      <c r="CG130" s="603"/>
      <c r="CH130" s="598" t="s">
        <v>807</v>
      </c>
      <c r="CI130" s="616"/>
      <c r="CJ130" s="616"/>
      <c r="CK130" s="48" t="s">
        <v>554</v>
      </c>
      <c r="CL130" s="616"/>
      <c r="CM130" s="616"/>
      <c r="CN130" s="48" t="s">
        <v>554</v>
      </c>
      <c r="CO130" s="48" t="s">
        <v>554</v>
      </c>
      <c r="CP130" s="680" t="s">
        <v>554</v>
      </c>
      <c r="CQ130" s="679" t="s">
        <v>554</v>
      </c>
      <c r="CR130" s="680" t="s">
        <v>554</v>
      </c>
      <c r="CS130" s="680" t="s">
        <v>554</v>
      </c>
      <c r="CT130" s="603"/>
      <c r="CU130" s="710" t="s">
        <v>566</v>
      </c>
      <c r="CV130" s="704" t="s">
        <v>560</v>
      </c>
      <c r="CW130" s="48" t="s">
        <v>554</v>
      </c>
      <c r="CX130" s="680" t="s">
        <v>554</v>
      </c>
      <c r="CY130" s="680" t="s">
        <v>554</v>
      </c>
      <c r="CZ130" s="48" t="s">
        <v>554</v>
      </c>
      <c r="DA130" s="682" t="s">
        <v>560</v>
      </c>
      <c r="DB130" s="682" t="s">
        <v>560</v>
      </c>
      <c r="DC130" s="48" t="s">
        <v>554</v>
      </c>
    </row>
    <row r="131" spans="1:107" ht="14" x14ac:dyDescent="0.15">
      <c r="A131" s="678">
        <v>43478</v>
      </c>
      <c r="B131" s="48" t="s">
        <v>554</v>
      </c>
      <c r="C131" s="48" t="s">
        <v>554</v>
      </c>
      <c r="D131" s="679" t="s">
        <v>554</v>
      </c>
      <c r="E131" s="615" t="s">
        <v>554</v>
      </c>
      <c r="F131" s="615" t="s">
        <v>554</v>
      </c>
      <c r="G131" s="615" t="s">
        <v>554</v>
      </c>
      <c r="H131" s="48" t="s">
        <v>554</v>
      </c>
      <c r="I131" s="48" t="s">
        <v>554</v>
      </c>
      <c r="J131" s="48" t="s">
        <v>554</v>
      </c>
      <c r="K131" s="48" t="s">
        <v>554</v>
      </c>
      <c r="L131" s="48" t="s">
        <v>554</v>
      </c>
      <c r="M131" s="48" t="s">
        <v>554</v>
      </c>
      <c r="N131" s="48" t="s">
        <v>554</v>
      </c>
      <c r="O131" s="48" t="s">
        <v>554</v>
      </c>
      <c r="P131" s="48" t="s">
        <v>554</v>
      </c>
      <c r="Q131" s="48" t="s">
        <v>554</v>
      </c>
      <c r="R131" s="48" t="s">
        <v>554</v>
      </c>
      <c r="S131" s="48" t="s">
        <v>554</v>
      </c>
      <c r="T131" s="48" t="s">
        <v>554</v>
      </c>
      <c r="U131" s="48" t="s">
        <v>554</v>
      </c>
      <c r="V131" s="603"/>
      <c r="W131" s="680" t="s">
        <v>554</v>
      </c>
      <c r="X131" s="48" t="s">
        <v>554</v>
      </c>
      <c r="Y131" s="48" t="s">
        <v>554</v>
      </c>
      <c r="Z131" s="702" t="s">
        <v>554</v>
      </c>
      <c r="AA131" s="702" t="s">
        <v>554</v>
      </c>
      <c r="AB131" s="702" t="s">
        <v>554</v>
      </c>
      <c r="AC131" s="680" t="s">
        <v>554</v>
      </c>
      <c r="AD131" s="680" t="s">
        <v>554</v>
      </c>
      <c r="AE131" s="703" t="s">
        <v>554</v>
      </c>
      <c r="AF131" s="680" t="s">
        <v>554</v>
      </c>
      <c r="AG131" s="680" t="s">
        <v>554</v>
      </c>
      <c r="AH131" s="48" t="s">
        <v>554</v>
      </c>
      <c r="AI131" s="680" t="s">
        <v>554</v>
      </c>
      <c r="AJ131" s="680" t="s">
        <v>554</v>
      </c>
      <c r="AK131" s="692" t="s">
        <v>560</v>
      </c>
      <c r="AL131" s="615" t="s">
        <v>554</v>
      </c>
      <c r="AM131" s="615" t="s">
        <v>554</v>
      </c>
      <c r="AN131" s="702" t="s">
        <v>554</v>
      </c>
      <c r="AO131" s="603"/>
      <c r="AP131" s="603"/>
      <c r="AQ131" s="703" t="s">
        <v>554</v>
      </c>
      <c r="AR131" s="603"/>
      <c r="AS131" s="603"/>
      <c r="AT131" s="703" t="s">
        <v>554</v>
      </c>
      <c r="AU131" s="680" t="s">
        <v>554</v>
      </c>
      <c r="AV131" s="680" t="s">
        <v>554</v>
      </c>
      <c r="AW131" s="48" t="s">
        <v>554</v>
      </c>
      <c r="AX131" s="603"/>
      <c r="AY131" s="603"/>
      <c r="AZ131" s="679" t="s">
        <v>554</v>
      </c>
      <c r="BA131" s="603"/>
      <c r="BB131" s="603"/>
      <c r="BC131" s="679" t="s">
        <v>554</v>
      </c>
      <c r="BD131" s="603"/>
      <c r="BE131" s="603"/>
      <c r="BF131" s="679" t="s">
        <v>554</v>
      </c>
      <c r="BG131" s="678">
        <v>43478</v>
      </c>
      <c r="BH131" s="680" t="s">
        <v>554</v>
      </c>
      <c r="BI131" s="706" t="s">
        <v>554</v>
      </c>
      <c r="BJ131" s="48" t="s">
        <v>554</v>
      </c>
      <c r="BK131" s="682" t="s">
        <v>807</v>
      </c>
      <c r="BL131" s="682" t="s">
        <v>807</v>
      </c>
      <c r="BM131" s="48" t="s">
        <v>554</v>
      </c>
      <c r="BN131" s="598" t="s">
        <v>807</v>
      </c>
      <c r="BO131" s="598" t="s">
        <v>807</v>
      </c>
      <c r="BP131" s="603"/>
      <c r="BQ131" s="48" t="s">
        <v>554</v>
      </c>
      <c r="BR131" s="48" t="s">
        <v>554</v>
      </c>
      <c r="BS131" s="603"/>
      <c r="BT131" s="615"/>
      <c r="BU131" s="615"/>
      <c r="BV131" s="603"/>
      <c r="BW131" s="705" t="s">
        <v>554</v>
      </c>
      <c r="BX131" s="705" t="s">
        <v>554</v>
      </c>
      <c r="BY131" s="702" t="s">
        <v>554</v>
      </c>
      <c r="BZ131" s="705" t="s">
        <v>554</v>
      </c>
      <c r="CA131" s="705" t="s">
        <v>554</v>
      </c>
      <c r="CB131" s="598" t="s">
        <v>560</v>
      </c>
      <c r="CC131" s="48" t="s">
        <v>554</v>
      </c>
      <c r="CD131" s="48" t="s">
        <v>554</v>
      </c>
      <c r="CE131" s="48" t="s">
        <v>554</v>
      </c>
      <c r="CF131" s="603"/>
      <c r="CG131" s="603"/>
      <c r="CH131" s="598" t="s">
        <v>807</v>
      </c>
      <c r="CI131" s="616"/>
      <c r="CJ131" s="616"/>
      <c r="CK131" s="48" t="s">
        <v>554</v>
      </c>
      <c r="CL131" s="616"/>
      <c r="CM131" s="616"/>
      <c r="CN131" s="48" t="s">
        <v>554</v>
      </c>
      <c r="CO131" s="48" t="s">
        <v>554</v>
      </c>
      <c r="CP131" s="680" t="s">
        <v>554</v>
      </c>
      <c r="CQ131" s="679" t="s">
        <v>554</v>
      </c>
      <c r="CR131" s="680" t="s">
        <v>554</v>
      </c>
      <c r="CS131" s="680" t="s">
        <v>554</v>
      </c>
      <c r="CT131" s="603"/>
      <c r="CU131" s="705" t="s">
        <v>554</v>
      </c>
      <c r="CV131" s="704" t="s">
        <v>560</v>
      </c>
      <c r="CW131" s="48" t="s">
        <v>554</v>
      </c>
      <c r="CX131" s="680" t="s">
        <v>554</v>
      </c>
      <c r="CY131" s="680" t="s">
        <v>554</v>
      </c>
      <c r="CZ131" s="48" t="s">
        <v>554</v>
      </c>
      <c r="DA131" s="682" t="s">
        <v>560</v>
      </c>
      <c r="DB131" s="682" t="s">
        <v>560</v>
      </c>
      <c r="DC131" s="48" t="s">
        <v>554</v>
      </c>
    </row>
    <row r="132" spans="1:107" ht="14" x14ac:dyDescent="0.15">
      <c r="A132" s="678">
        <v>43479</v>
      </c>
      <c r="B132" s="48" t="s">
        <v>554</v>
      </c>
      <c r="C132" s="48" t="s">
        <v>554</v>
      </c>
      <c r="D132" s="679" t="s">
        <v>554</v>
      </c>
      <c r="E132" s="615" t="s">
        <v>554</v>
      </c>
      <c r="F132" s="615" t="s">
        <v>554</v>
      </c>
      <c r="G132" s="615" t="s">
        <v>554</v>
      </c>
      <c r="H132" s="48" t="s">
        <v>554</v>
      </c>
      <c r="I132" s="48" t="s">
        <v>554</v>
      </c>
      <c r="J132" s="48" t="s">
        <v>554</v>
      </c>
      <c r="K132" s="48" t="s">
        <v>554</v>
      </c>
      <c r="L132" s="48" t="s">
        <v>554</v>
      </c>
      <c r="M132" s="48" t="s">
        <v>554</v>
      </c>
      <c r="N132" s="48" t="s">
        <v>554</v>
      </c>
      <c r="O132" s="48" t="s">
        <v>554</v>
      </c>
      <c r="P132" s="48" t="s">
        <v>554</v>
      </c>
      <c r="Q132" s="48" t="s">
        <v>554</v>
      </c>
      <c r="R132" s="48" t="s">
        <v>554</v>
      </c>
      <c r="S132" s="48" t="s">
        <v>554</v>
      </c>
      <c r="T132" s="48" t="s">
        <v>554</v>
      </c>
      <c r="U132" s="48" t="s">
        <v>554</v>
      </c>
      <c r="V132" s="603"/>
      <c r="W132" s="680" t="s">
        <v>554</v>
      </c>
      <c r="X132" s="48" t="s">
        <v>554</v>
      </c>
      <c r="Y132" s="48" t="s">
        <v>554</v>
      </c>
      <c r="Z132" s="702" t="s">
        <v>554</v>
      </c>
      <c r="AA132" s="702" t="s">
        <v>554</v>
      </c>
      <c r="AB132" s="702" t="s">
        <v>554</v>
      </c>
      <c r="AC132" s="680" t="s">
        <v>554</v>
      </c>
      <c r="AD132" s="680" t="s">
        <v>554</v>
      </c>
      <c r="AE132" s="703" t="s">
        <v>554</v>
      </c>
      <c r="AF132" s="680" t="s">
        <v>554</v>
      </c>
      <c r="AG132" s="680" t="s">
        <v>554</v>
      </c>
      <c r="AH132" s="48" t="s">
        <v>554</v>
      </c>
      <c r="AI132" s="680" t="s">
        <v>554</v>
      </c>
      <c r="AJ132" s="680" t="s">
        <v>554</v>
      </c>
      <c r="AK132" s="692" t="s">
        <v>560</v>
      </c>
      <c r="AL132" s="615" t="s">
        <v>554</v>
      </c>
      <c r="AM132" s="615" t="s">
        <v>554</v>
      </c>
      <c r="AN132" s="702" t="s">
        <v>554</v>
      </c>
      <c r="AO132" s="603"/>
      <c r="AP132" s="603"/>
      <c r="AQ132" s="703" t="s">
        <v>554</v>
      </c>
      <c r="AR132" s="603"/>
      <c r="AS132" s="603"/>
      <c r="AT132" s="703" t="s">
        <v>554</v>
      </c>
      <c r="AU132" s="680" t="s">
        <v>554</v>
      </c>
      <c r="AV132" s="680" t="s">
        <v>554</v>
      </c>
      <c r="AW132" s="48" t="s">
        <v>554</v>
      </c>
      <c r="AX132" s="603"/>
      <c r="AY132" s="603"/>
      <c r="AZ132" s="679" t="s">
        <v>554</v>
      </c>
      <c r="BA132" s="603"/>
      <c r="BB132" s="603"/>
      <c r="BC132" s="679" t="s">
        <v>554</v>
      </c>
      <c r="BD132" s="603"/>
      <c r="BE132" s="603"/>
      <c r="BF132" s="679" t="s">
        <v>554</v>
      </c>
      <c r="BG132" s="678">
        <v>43479</v>
      </c>
      <c r="BH132" s="680" t="s">
        <v>554</v>
      </c>
      <c r="BI132" s="706" t="s">
        <v>554</v>
      </c>
      <c r="BJ132" s="48" t="s">
        <v>554</v>
      </c>
      <c r="BK132" s="682" t="s">
        <v>807</v>
      </c>
      <c r="BL132" s="682" t="s">
        <v>807</v>
      </c>
      <c r="BM132" s="48" t="s">
        <v>554</v>
      </c>
      <c r="BN132" s="598" t="s">
        <v>807</v>
      </c>
      <c r="BO132" s="598" t="s">
        <v>807</v>
      </c>
      <c r="BP132" s="603"/>
      <c r="BQ132" s="48" t="s">
        <v>554</v>
      </c>
      <c r="BR132" s="48" t="s">
        <v>554</v>
      </c>
      <c r="BS132" s="603"/>
      <c r="BT132" s="615"/>
      <c r="BU132" s="615"/>
      <c r="BV132" s="603"/>
      <c r="BW132" s="705" t="s">
        <v>554</v>
      </c>
      <c r="BX132" s="705" t="s">
        <v>554</v>
      </c>
      <c r="BY132" s="702" t="s">
        <v>554</v>
      </c>
      <c r="BZ132" s="705" t="s">
        <v>554</v>
      </c>
      <c r="CA132" s="705" t="s">
        <v>554</v>
      </c>
      <c r="CB132" s="598" t="s">
        <v>560</v>
      </c>
      <c r="CC132" s="48" t="s">
        <v>554</v>
      </c>
      <c r="CD132" s="48" t="s">
        <v>554</v>
      </c>
      <c r="CE132" s="48" t="s">
        <v>554</v>
      </c>
      <c r="CF132" s="603"/>
      <c r="CG132" s="603"/>
      <c r="CH132" s="598" t="s">
        <v>807</v>
      </c>
      <c r="CI132" s="616"/>
      <c r="CJ132" s="616"/>
      <c r="CK132" s="48" t="s">
        <v>554</v>
      </c>
      <c r="CL132" s="616"/>
      <c r="CM132" s="616"/>
      <c r="CN132" s="48" t="s">
        <v>554</v>
      </c>
      <c r="CO132" s="48" t="s">
        <v>554</v>
      </c>
      <c r="CP132" s="680" t="s">
        <v>554</v>
      </c>
      <c r="CQ132" s="679" t="s">
        <v>554</v>
      </c>
      <c r="CR132" s="680" t="s">
        <v>554</v>
      </c>
      <c r="CS132" s="680" t="s">
        <v>554</v>
      </c>
      <c r="CT132" s="603"/>
      <c r="CU132" s="711" t="s">
        <v>554</v>
      </c>
      <c r="CV132" s="704" t="s">
        <v>560</v>
      </c>
      <c r="CW132" s="48" t="s">
        <v>554</v>
      </c>
      <c r="CX132" s="680" t="s">
        <v>554</v>
      </c>
      <c r="CY132" s="680" t="s">
        <v>554</v>
      </c>
      <c r="CZ132" s="48" t="s">
        <v>554</v>
      </c>
      <c r="DA132" s="682" t="s">
        <v>560</v>
      </c>
      <c r="DB132" s="682" t="s">
        <v>560</v>
      </c>
      <c r="DC132" s="48" t="s">
        <v>554</v>
      </c>
    </row>
    <row r="133" spans="1:107" ht="14" x14ac:dyDescent="0.15">
      <c r="A133" s="678">
        <v>43480</v>
      </c>
      <c r="B133" s="48" t="s">
        <v>554</v>
      </c>
      <c r="C133" s="48" t="s">
        <v>554</v>
      </c>
      <c r="D133" s="679" t="s">
        <v>554</v>
      </c>
      <c r="E133" s="615" t="s">
        <v>554</v>
      </c>
      <c r="F133" s="615" t="s">
        <v>554</v>
      </c>
      <c r="G133" s="615" t="s">
        <v>554</v>
      </c>
      <c r="H133" s="48" t="s">
        <v>554</v>
      </c>
      <c r="I133" s="48" t="s">
        <v>554</v>
      </c>
      <c r="J133" s="48" t="s">
        <v>554</v>
      </c>
      <c r="K133" s="48" t="s">
        <v>554</v>
      </c>
      <c r="L133" s="48" t="s">
        <v>554</v>
      </c>
      <c r="M133" s="48" t="s">
        <v>554</v>
      </c>
      <c r="N133" s="48" t="s">
        <v>554</v>
      </c>
      <c r="O133" s="48" t="s">
        <v>554</v>
      </c>
      <c r="P133" s="48" t="s">
        <v>554</v>
      </c>
      <c r="Q133" s="48" t="s">
        <v>554</v>
      </c>
      <c r="R133" s="48" t="s">
        <v>554</v>
      </c>
      <c r="S133" s="48" t="s">
        <v>554</v>
      </c>
      <c r="T133" s="48" t="s">
        <v>554</v>
      </c>
      <c r="U133" s="48" t="s">
        <v>554</v>
      </c>
      <c r="V133" s="603"/>
      <c r="W133" s="680" t="s">
        <v>554</v>
      </c>
      <c r="X133" s="48" t="s">
        <v>554</v>
      </c>
      <c r="Y133" s="48" t="s">
        <v>554</v>
      </c>
      <c r="Z133" s="702" t="s">
        <v>554</v>
      </c>
      <c r="AA133" s="702" t="s">
        <v>554</v>
      </c>
      <c r="AB133" s="702" t="s">
        <v>554</v>
      </c>
      <c r="AC133" s="680" t="s">
        <v>554</v>
      </c>
      <c r="AD133" s="680" t="s">
        <v>554</v>
      </c>
      <c r="AE133" s="703" t="s">
        <v>554</v>
      </c>
      <c r="AF133" s="680" t="s">
        <v>554</v>
      </c>
      <c r="AG133" s="680" t="s">
        <v>554</v>
      </c>
      <c r="AH133" s="48" t="s">
        <v>554</v>
      </c>
      <c r="AI133" s="680" t="s">
        <v>554</v>
      </c>
      <c r="AJ133" s="680" t="s">
        <v>554</v>
      </c>
      <c r="AK133" s="692" t="s">
        <v>560</v>
      </c>
      <c r="AL133" s="615" t="s">
        <v>554</v>
      </c>
      <c r="AM133" s="615" t="s">
        <v>554</v>
      </c>
      <c r="AN133" s="702" t="s">
        <v>554</v>
      </c>
      <c r="AO133" s="603"/>
      <c r="AP133" s="603"/>
      <c r="AQ133" s="703" t="s">
        <v>554</v>
      </c>
      <c r="AR133" s="603"/>
      <c r="AS133" s="603"/>
      <c r="AT133" s="703" t="s">
        <v>554</v>
      </c>
      <c r="AU133" s="680" t="s">
        <v>554</v>
      </c>
      <c r="AV133" s="680" t="s">
        <v>554</v>
      </c>
      <c r="AW133" s="48" t="s">
        <v>554</v>
      </c>
      <c r="AX133" s="603"/>
      <c r="AY133" s="603"/>
      <c r="AZ133" s="679" t="s">
        <v>554</v>
      </c>
      <c r="BA133" s="603"/>
      <c r="BB133" s="603"/>
      <c r="BC133" s="679" t="s">
        <v>554</v>
      </c>
      <c r="BD133" s="603"/>
      <c r="BE133" s="603"/>
      <c r="BF133" s="679" t="s">
        <v>554</v>
      </c>
      <c r="BG133" s="678">
        <v>43480</v>
      </c>
      <c r="BH133" s="680" t="s">
        <v>554</v>
      </c>
      <c r="BI133" s="706" t="s">
        <v>554</v>
      </c>
      <c r="BJ133" s="48" t="s">
        <v>554</v>
      </c>
      <c r="BK133" s="682" t="s">
        <v>807</v>
      </c>
      <c r="BL133" s="682" t="s">
        <v>807</v>
      </c>
      <c r="BM133" s="48" t="s">
        <v>554</v>
      </c>
      <c r="BN133" s="598" t="s">
        <v>807</v>
      </c>
      <c r="BO133" s="598" t="s">
        <v>807</v>
      </c>
      <c r="BP133" s="603"/>
      <c r="BQ133" s="48" t="s">
        <v>554</v>
      </c>
      <c r="BR133" s="48" t="s">
        <v>554</v>
      </c>
      <c r="BS133" s="603"/>
      <c r="BT133" s="615"/>
      <c r="BU133" s="615"/>
      <c r="BV133" s="603"/>
      <c r="BW133" s="705" t="s">
        <v>554</v>
      </c>
      <c r="BX133" s="705" t="s">
        <v>554</v>
      </c>
      <c r="BY133" s="702" t="s">
        <v>554</v>
      </c>
      <c r="BZ133" s="705" t="s">
        <v>554</v>
      </c>
      <c r="CA133" s="705" t="s">
        <v>554</v>
      </c>
      <c r="CB133" s="598" t="s">
        <v>560</v>
      </c>
      <c r="CC133" s="48" t="s">
        <v>554</v>
      </c>
      <c r="CD133" s="48" t="s">
        <v>554</v>
      </c>
      <c r="CE133" s="48" t="s">
        <v>554</v>
      </c>
      <c r="CF133" s="603"/>
      <c r="CG133" s="603"/>
      <c r="CH133" s="598" t="s">
        <v>807</v>
      </c>
      <c r="CI133" s="616"/>
      <c r="CJ133" s="616"/>
      <c r="CK133" s="48" t="s">
        <v>554</v>
      </c>
      <c r="CL133" s="616"/>
      <c r="CM133" s="616"/>
      <c r="CN133" s="48" t="s">
        <v>554</v>
      </c>
      <c r="CO133" s="48" t="s">
        <v>554</v>
      </c>
      <c r="CP133" s="680" t="s">
        <v>554</v>
      </c>
      <c r="CQ133" s="679" t="s">
        <v>554</v>
      </c>
      <c r="CR133" s="680" t="s">
        <v>554</v>
      </c>
      <c r="CS133" s="680" t="s">
        <v>554</v>
      </c>
      <c r="CT133" s="603"/>
      <c r="CU133" s="705" t="s">
        <v>554</v>
      </c>
      <c r="CV133" s="704" t="s">
        <v>560</v>
      </c>
      <c r="CW133" s="48" t="s">
        <v>554</v>
      </c>
      <c r="CX133" s="680" t="s">
        <v>554</v>
      </c>
      <c r="CY133" s="680" t="s">
        <v>554</v>
      </c>
      <c r="CZ133" s="48" t="s">
        <v>554</v>
      </c>
      <c r="DA133" s="682" t="s">
        <v>560</v>
      </c>
      <c r="DB133" s="682" t="s">
        <v>560</v>
      </c>
      <c r="DC133" s="48" t="s">
        <v>554</v>
      </c>
    </row>
    <row r="134" spans="1:107" ht="14" x14ac:dyDescent="0.15">
      <c r="A134" s="678">
        <v>43481</v>
      </c>
      <c r="B134" s="48" t="s">
        <v>554</v>
      </c>
      <c r="C134" s="48" t="s">
        <v>554</v>
      </c>
      <c r="D134" s="679" t="s">
        <v>554</v>
      </c>
      <c r="E134" s="615" t="s">
        <v>554</v>
      </c>
      <c r="F134" s="615" t="s">
        <v>554</v>
      </c>
      <c r="G134" s="615" t="s">
        <v>554</v>
      </c>
      <c r="H134" s="48" t="s">
        <v>554</v>
      </c>
      <c r="I134" s="48" t="s">
        <v>554</v>
      </c>
      <c r="J134" s="48" t="s">
        <v>554</v>
      </c>
      <c r="K134" s="48" t="s">
        <v>554</v>
      </c>
      <c r="L134" s="48" t="s">
        <v>554</v>
      </c>
      <c r="M134" s="48" t="s">
        <v>554</v>
      </c>
      <c r="N134" s="48" t="s">
        <v>554</v>
      </c>
      <c r="O134" s="48" t="s">
        <v>554</v>
      </c>
      <c r="P134" s="48" t="s">
        <v>554</v>
      </c>
      <c r="Q134" s="48" t="s">
        <v>554</v>
      </c>
      <c r="R134" s="48" t="s">
        <v>554</v>
      </c>
      <c r="S134" s="48" t="s">
        <v>554</v>
      </c>
      <c r="T134" s="48" t="s">
        <v>554</v>
      </c>
      <c r="U134" s="48" t="s">
        <v>554</v>
      </c>
      <c r="V134" s="603"/>
      <c r="W134" s="680" t="s">
        <v>554</v>
      </c>
      <c r="X134" s="48" t="s">
        <v>554</v>
      </c>
      <c r="Y134" s="48" t="s">
        <v>554</v>
      </c>
      <c r="Z134" s="702" t="s">
        <v>554</v>
      </c>
      <c r="AA134" s="702" t="s">
        <v>554</v>
      </c>
      <c r="AB134" s="702" t="s">
        <v>554</v>
      </c>
      <c r="AC134" s="680" t="s">
        <v>554</v>
      </c>
      <c r="AD134" s="680" t="s">
        <v>554</v>
      </c>
      <c r="AE134" s="703" t="s">
        <v>554</v>
      </c>
      <c r="AF134" s="680" t="s">
        <v>554</v>
      </c>
      <c r="AG134" s="680" t="s">
        <v>554</v>
      </c>
      <c r="AH134" s="48" t="s">
        <v>554</v>
      </c>
      <c r="AI134" s="680" t="s">
        <v>554</v>
      </c>
      <c r="AJ134" s="680" t="s">
        <v>554</v>
      </c>
      <c r="AK134" s="692" t="s">
        <v>560</v>
      </c>
      <c r="AL134" s="615" t="s">
        <v>554</v>
      </c>
      <c r="AM134" s="615" t="s">
        <v>554</v>
      </c>
      <c r="AN134" s="702" t="s">
        <v>554</v>
      </c>
      <c r="AO134" s="603"/>
      <c r="AP134" s="603"/>
      <c r="AQ134" s="703" t="s">
        <v>554</v>
      </c>
      <c r="AR134" s="603"/>
      <c r="AS134" s="603"/>
      <c r="AT134" s="703" t="s">
        <v>554</v>
      </c>
      <c r="AU134" s="680" t="s">
        <v>554</v>
      </c>
      <c r="AV134" s="680" t="s">
        <v>554</v>
      </c>
      <c r="AW134" s="48" t="s">
        <v>554</v>
      </c>
      <c r="AX134" s="603"/>
      <c r="AY134" s="603"/>
      <c r="AZ134" s="679" t="s">
        <v>554</v>
      </c>
      <c r="BA134" s="603"/>
      <c r="BB134" s="603"/>
      <c r="BC134" s="679" t="s">
        <v>554</v>
      </c>
      <c r="BD134" s="603"/>
      <c r="BE134" s="603"/>
      <c r="BF134" s="679" t="s">
        <v>554</v>
      </c>
      <c r="BG134" s="678">
        <v>43481</v>
      </c>
      <c r="BH134" s="680" t="s">
        <v>554</v>
      </c>
      <c r="BI134" s="706" t="s">
        <v>554</v>
      </c>
      <c r="BJ134" s="48" t="s">
        <v>554</v>
      </c>
      <c r="BK134" s="682" t="s">
        <v>807</v>
      </c>
      <c r="BL134" s="682" t="s">
        <v>807</v>
      </c>
      <c r="BM134" s="48" t="s">
        <v>554</v>
      </c>
      <c r="BN134" s="598" t="s">
        <v>807</v>
      </c>
      <c r="BO134" s="598" t="s">
        <v>807</v>
      </c>
      <c r="BP134" s="603"/>
      <c r="BQ134" s="48" t="s">
        <v>554</v>
      </c>
      <c r="BR134" s="48" t="s">
        <v>554</v>
      </c>
      <c r="BS134" s="603"/>
      <c r="BT134" s="615"/>
      <c r="BU134" s="615"/>
      <c r="BV134" s="603"/>
      <c r="BW134" s="705" t="s">
        <v>554</v>
      </c>
      <c r="BX134" s="705" t="s">
        <v>554</v>
      </c>
      <c r="BY134" s="702" t="s">
        <v>554</v>
      </c>
      <c r="BZ134" s="705" t="s">
        <v>554</v>
      </c>
      <c r="CA134" s="705" t="s">
        <v>554</v>
      </c>
      <c r="CB134" s="598" t="s">
        <v>560</v>
      </c>
      <c r="CC134" s="48" t="s">
        <v>554</v>
      </c>
      <c r="CD134" s="48" t="s">
        <v>554</v>
      </c>
      <c r="CE134" s="48" t="s">
        <v>554</v>
      </c>
      <c r="CF134" s="603"/>
      <c r="CG134" s="603"/>
      <c r="CH134" s="598" t="s">
        <v>807</v>
      </c>
      <c r="CI134" s="616"/>
      <c r="CJ134" s="616"/>
      <c r="CK134" s="48" t="s">
        <v>554</v>
      </c>
      <c r="CL134" s="616"/>
      <c r="CM134" s="616"/>
      <c r="CN134" s="48" t="s">
        <v>554</v>
      </c>
      <c r="CO134" s="48" t="s">
        <v>554</v>
      </c>
      <c r="CP134" s="680" t="s">
        <v>554</v>
      </c>
      <c r="CQ134" s="679" t="s">
        <v>554</v>
      </c>
      <c r="CR134" s="680" t="s">
        <v>554</v>
      </c>
      <c r="CS134" s="680" t="s">
        <v>554</v>
      </c>
      <c r="CT134" s="603"/>
      <c r="CU134" s="702" t="s">
        <v>554</v>
      </c>
      <c r="CV134" s="704" t="s">
        <v>560</v>
      </c>
      <c r="CW134" s="48" t="s">
        <v>554</v>
      </c>
      <c r="CX134" s="680" t="s">
        <v>554</v>
      </c>
      <c r="CY134" s="680" t="s">
        <v>554</v>
      </c>
      <c r="CZ134" s="48" t="s">
        <v>554</v>
      </c>
      <c r="DA134" s="682" t="s">
        <v>560</v>
      </c>
      <c r="DB134" s="682" t="s">
        <v>560</v>
      </c>
      <c r="DC134" s="712" t="s">
        <v>554</v>
      </c>
    </row>
    <row r="135" spans="1:107" ht="14" x14ac:dyDescent="0.15">
      <c r="A135" s="678">
        <v>43482</v>
      </c>
      <c r="B135" s="48" t="s">
        <v>554</v>
      </c>
      <c r="C135" s="48" t="s">
        <v>554</v>
      </c>
      <c r="D135" s="679" t="s">
        <v>554</v>
      </c>
      <c r="E135" s="615" t="s">
        <v>554</v>
      </c>
      <c r="F135" s="615" t="s">
        <v>554</v>
      </c>
      <c r="G135" s="615" t="s">
        <v>554</v>
      </c>
      <c r="H135" s="48" t="s">
        <v>554</v>
      </c>
      <c r="I135" s="48" t="s">
        <v>554</v>
      </c>
      <c r="J135" s="48" t="s">
        <v>554</v>
      </c>
      <c r="K135" s="48" t="s">
        <v>554</v>
      </c>
      <c r="L135" s="48" t="s">
        <v>554</v>
      </c>
      <c r="M135" s="48" t="s">
        <v>554</v>
      </c>
      <c r="N135" s="48" t="s">
        <v>554</v>
      </c>
      <c r="O135" s="48" t="s">
        <v>554</v>
      </c>
      <c r="P135" s="48" t="s">
        <v>554</v>
      </c>
      <c r="Q135" s="48" t="s">
        <v>554</v>
      </c>
      <c r="R135" s="48" t="s">
        <v>554</v>
      </c>
      <c r="S135" s="48" t="s">
        <v>554</v>
      </c>
      <c r="T135" s="48" t="s">
        <v>554</v>
      </c>
      <c r="U135" s="48" t="s">
        <v>554</v>
      </c>
      <c r="V135" s="603"/>
      <c r="W135" s="680" t="s">
        <v>554</v>
      </c>
      <c r="X135" s="48" t="s">
        <v>554</v>
      </c>
      <c r="Y135" s="48" t="s">
        <v>554</v>
      </c>
      <c r="Z135" s="702" t="s">
        <v>554</v>
      </c>
      <c r="AA135" s="702" t="s">
        <v>554</v>
      </c>
      <c r="AB135" s="702" t="s">
        <v>554</v>
      </c>
      <c r="AC135" s="680" t="s">
        <v>554</v>
      </c>
      <c r="AD135" s="680" t="s">
        <v>554</v>
      </c>
      <c r="AE135" s="703" t="s">
        <v>554</v>
      </c>
      <c r="AF135" s="680" t="s">
        <v>554</v>
      </c>
      <c r="AG135" s="680" t="s">
        <v>554</v>
      </c>
      <c r="AH135" s="48" t="s">
        <v>554</v>
      </c>
      <c r="AI135" s="680" t="s">
        <v>554</v>
      </c>
      <c r="AJ135" s="680" t="s">
        <v>554</v>
      </c>
      <c r="AK135" s="692" t="s">
        <v>560</v>
      </c>
      <c r="AL135" s="615" t="s">
        <v>554</v>
      </c>
      <c r="AM135" s="615" t="s">
        <v>554</v>
      </c>
      <c r="AN135" s="702" t="s">
        <v>554</v>
      </c>
      <c r="AO135" s="603"/>
      <c r="AP135" s="603"/>
      <c r="AQ135" s="703" t="s">
        <v>554</v>
      </c>
      <c r="AR135" s="603"/>
      <c r="AS135" s="603"/>
      <c r="AT135" s="703" t="s">
        <v>554</v>
      </c>
      <c r="AU135" s="680" t="s">
        <v>554</v>
      </c>
      <c r="AV135" s="680" t="s">
        <v>554</v>
      </c>
      <c r="AW135" s="48" t="s">
        <v>554</v>
      </c>
      <c r="AX135" s="603"/>
      <c r="AY135" s="603"/>
      <c r="AZ135" s="679" t="s">
        <v>554</v>
      </c>
      <c r="BA135" s="603"/>
      <c r="BB135" s="603"/>
      <c r="BC135" s="679" t="s">
        <v>554</v>
      </c>
      <c r="BD135" s="603"/>
      <c r="BE135" s="603"/>
      <c r="BF135" s="679" t="s">
        <v>554</v>
      </c>
      <c r="BG135" s="678">
        <v>43482</v>
      </c>
      <c r="BH135" s="680" t="s">
        <v>554</v>
      </c>
      <c r="BI135" s="706" t="s">
        <v>554</v>
      </c>
      <c r="BJ135" s="48" t="s">
        <v>554</v>
      </c>
      <c r="BK135" s="682" t="s">
        <v>807</v>
      </c>
      <c r="BL135" s="682" t="s">
        <v>807</v>
      </c>
      <c r="BM135" s="48" t="s">
        <v>554</v>
      </c>
      <c r="BN135" s="598" t="s">
        <v>807</v>
      </c>
      <c r="BO135" s="598" t="s">
        <v>807</v>
      </c>
      <c r="BP135" s="603"/>
      <c r="BQ135" s="48" t="s">
        <v>554</v>
      </c>
      <c r="BR135" s="48" t="s">
        <v>554</v>
      </c>
      <c r="BS135" s="603"/>
      <c r="BT135" s="615"/>
      <c r="BU135" s="615"/>
      <c r="BV135" s="603"/>
      <c r="BW135" s="705" t="s">
        <v>554</v>
      </c>
      <c r="BX135" s="705" t="s">
        <v>554</v>
      </c>
      <c r="BY135" s="702" t="s">
        <v>554</v>
      </c>
      <c r="BZ135" s="705" t="s">
        <v>554</v>
      </c>
      <c r="CA135" s="705" t="s">
        <v>554</v>
      </c>
      <c r="CB135" s="598" t="s">
        <v>560</v>
      </c>
      <c r="CC135" s="48" t="s">
        <v>554</v>
      </c>
      <c r="CD135" s="48" t="s">
        <v>554</v>
      </c>
      <c r="CE135" s="48" t="s">
        <v>554</v>
      </c>
      <c r="CF135" s="603"/>
      <c r="CG135" s="603"/>
      <c r="CH135" s="598" t="s">
        <v>807</v>
      </c>
      <c r="CI135" s="616"/>
      <c r="CJ135" s="616"/>
      <c r="CK135" s="48" t="s">
        <v>554</v>
      </c>
      <c r="CL135" s="616"/>
      <c r="CM135" s="616"/>
      <c r="CN135" s="48" t="s">
        <v>554</v>
      </c>
      <c r="CO135" s="48" t="s">
        <v>554</v>
      </c>
      <c r="CP135" s="680" t="s">
        <v>554</v>
      </c>
      <c r="CQ135" s="679" t="s">
        <v>554</v>
      </c>
      <c r="CR135" s="680" t="s">
        <v>554</v>
      </c>
      <c r="CS135" s="680" t="s">
        <v>554</v>
      </c>
      <c r="CT135" s="603"/>
      <c r="CU135" s="704" t="s">
        <v>560</v>
      </c>
      <c r="CV135" s="702" t="s">
        <v>554</v>
      </c>
      <c r="CW135" s="48" t="s">
        <v>554</v>
      </c>
      <c r="CX135" s="680" t="s">
        <v>554</v>
      </c>
      <c r="CY135" s="680" t="s">
        <v>554</v>
      </c>
      <c r="CZ135" s="48" t="s">
        <v>554</v>
      </c>
      <c r="DA135" s="682" t="s">
        <v>560</v>
      </c>
      <c r="DB135" s="682" t="s">
        <v>560</v>
      </c>
      <c r="DC135" s="703" t="s">
        <v>554</v>
      </c>
    </row>
    <row r="136" spans="1:107" ht="14" x14ac:dyDescent="0.15">
      <c r="A136" s="678">
        <v>43483</v>
      </c>
      <c r="B136" s="48" t="s">
        <v>554</v>
      </c>
      <c r="C136" s="48" t="s">
        <v>554</v>
      </c>
      <c r="D136" s="679" t="s">
        <v>554</v>
      </c>
      <c r="E136" s="615" t="s">
        <v>554</v>
      </c>
      <c r="F136" s="615" t="s">
        <v>554</v>
      </c>
      <c r="G136" s="615" t="s">
        <v>554</v>
      </c>
      <c r="H136" s="48" t="s">
        <v>554</v>
      </c>
      <c r="I136" s="48" t="s">
        <v>554</v>
      </c>
      <c r="J136" s="48" t="s">
        <v>554</v>
      </c>
      <c r="K136" s="48" t="s">
        <v>554</v>
      </c>
      <c r="L136" s="48" t="s">
        <v>554</v>
      </c>
      <c r="M136" s="48" t="s">
        <v>554</v>
      </c>
      <c r="N136" s="48" t="s">
        <v>554</v>
      </c>
      <c r="O136" s="48" t="s">
        <v>554</v>
      </c>
      <c r="P136" s="48" t="s">
        <v>554</v>
      </c>
      <c r="Q136" s="48" t="s">
        <v>554</v>
      </c>
      <c r="R136" s="48" t="s">
        <v>554</v>
      </c>
      <c r="S136" s="48" t="s">
        <v>554</v>
      </c>
      <c r="T136" s="48" t="s">
        <v>554</v>
      </c>
      <c r="U136" s="48" t="s">
        <v>554</v>
      </c>
      <c r="V136" s="603"/>
      <c r="W136" s="680" t="s">
        <v>554</v>
      </c>
      <c r="X136" s="48" t="s">
        <v>554</v>
      </c>
      <c r="Y136" s="48" t="s">
        <v>554</v>
      </c>
      <c r="Z136" s="702" t="s">
        <v>554</v>
      </c>
      <c r="AA136" s="702" t="s">
        <v>554</v>
      </c>
      <c r="AB136" s="702" t="s">
        <v>554</v>
      </c>
      <c r="AC136" s="680" t="s">
        <v>554</v>
      </c>
      <c r="AD136" s="680" t="s">
        <v>554</v>
      </c>
      <c r="AE136" s="703" t="s">
        <v>554</v>
      </c>
      <c r="AF136" s="680" t="s">
        <v>554</v>
      </c>
      <c r="AG136" s="680" t="s">
        <v>554</v>
      </c>
      <c r="AH136" s="48" t="s">
        <v>554</v>
      </c>
      <c r="AI136" s="680" t="s">
        <v>554</v>
      </c>
      <c r="AJ136" s="680" t="s">
        <v>554</v>
      </c>
      <c r="AK136" s="679" t="s">
        <v>554</v>
      </c>
      <c r="AL136" s="615" t="s">
        <v>554</v>
      </c>
      <c r="AM136" s="615" t="s">
        <v>554</v>
      </c>
      <c r="AN136" s="702" t="s">
        <v>554</v>
      </c>
      <c r="AO136" s="603"/>
      <c r="AP136" s="603"/>
      <c r="AQ136" s="703" t="s">
        <v>554</v>
      </c>
      <c r="AR136" s="603"/>
      <c r="AS136" s="603"/>
      <c r="AT136" s="703" t="s">
        <v>554</v>
      </c>
      <c r="AU136" s="680" t="s">
        <v>554</v>
      </c>
      <c r="AV136" s="680" t="s">
        <v>554</v>
      </c>
      <c r="AW136" s="48" t="s">
        <v>554</v>
      </c>
      <c r="AX136" s="603"/>
      <c r="AY136" s="603"/>
      <c r="AZ136" s="679" t="s">
        <v>554</v>
      </c>
      <c r="BA136" s="603"/>
      <c r="BB136" s="603"/>
      <c r="BC136" s="679" t="s">
        <v>554</v>
      </c>
      <c r="BD136" s="603"/>
      <c r="BE136" s="603"/>
      <c r="BF136" s="679" t="s">
        <v>554</v>
      </c>
      <c r="BG136" s="678">
        <v>43483</v>
      </c>
      <c r="BH136" s="680" t="s">
        <v>554</v>
      </c>
      <c r="BI136" s="706" t="s">
        <v>554</v>
      </c>
      <c r="BJ136" s="48" t="s">
        <v>554</v>
      </c>
      <c r="BK136" s="682" t="s">
        <v>807</v>
      </c>
      <c r="BL136" s="682" t="s">
        <v>807</v>
      </c>
      <c r="BM136" s="48" t="s">
        <v>554</v>
      </c>
      <c r="BN136" s="598" t="s">
        <v>807</v>
      </c>
      <c r="BO136" s="598" t="s">
        <v>807</v>
      </c>
      <c r="BP136" s="603"/>
      <c r="BQ136" s="48" t="s">
        <v>554</v>
      </c>
      <c r="BR136" s="48" t="s">
        <v>554</v>
      </c>
      <c r="BS136" s="603"/>
      <c r="BT136" s="615"/>
      <c r="BU136" s="615"/>
      <c r="BV136" s="603"/>
      <c r="BW136" s="705" t="s">
        <v>554</v>
      </c>
      <c r="BX136" s="705" t="s">
        <v>554</v>
      </c>
      <c r="BY136" s="702" t="s">
        <v>554</v>
      </c>
      <c r="BZ136" s="705" t="s">
        <v>554</v>
      </c>
      <c r="CA136" s="705" t="s">
        <v>554</v>
      </c>
      <c r="CB136" s="598" t="s">
        <v>560</v>
      </c>
      <c r="CC136" s="48" t="s">
        <v>554</v>
      </c>
      <c r="CD136" s="48" t="s">
        <v>554</v>
      </c>
      <c r="CE136" s="48" t="s">
        <v>554</v>
      </c>
      <c r="CF136" s="603"/>
      <c r="CG136" s="603"/>
      <c r="CH136" s="598" t="s">
        <v>807</v>
      </c>
      <c r="CI136" s="616"/>
      <c r="CJ136" s="616"/>
      <c r="CK136" s="48" t="s">
        <v>554</v>
      </c>
      <c r="CL136" s="616"/>
      <c r="CM136" s="616"/>
      <c r="CN136" s="48" t="s">
        <v>554</v>
      </c>
      <c r="CO136" s="48" t="s">
        <v>554</v>
      </c>
      <c r="CP136" s="680" t="s">
        <v>554</v>
      </c>
      <c r="CQ136" s="679" t="s">
        <v>554</v>
      </c>
      <c r="CR136" s="680" t="s">
        <v>554</v>
      </c>
      <c r="CS136" s="680" t="s">
        <v>554</v>
      </c>
      <c r="CT136" s="603"/>
      <c r="CU136" s="707" t="s">
        <v>566</v>
      </c>
      <c r="CV136" s="702" t="s">
        <v>554</v>
      </c>
      <c r="CW136" s="48" t="s">
        <v>554</v>
      </c>
      <c r="CX136" s="680" t="s">
        <v>554</v>
      </c>
      <c r="CY136" s="680" t="s">
        <v>554</v>
      </c>
      <c r="CZ136" s="48" t="s">
        <v>554</v>
      </c>
      <c r="DA136" s="682" t="s">
        <v>560</v>
      </c>
      <c r="DB136" s="682" t="s">
        <v>560</v>
      </c>
      <c r="DC136" s="703" t="s">
        <v>554</v>
      </c>
    </row>
    <row r="137" spans="1:107" ht="14" x14ac:dyDescent="0.15">
      <c r="A137" s="678">
        <v>43484</v>
      </c>
      <c r="B137" s="706" t="s">
        <v>554</v>
      </c>
      <c r="C137" s="48" t="s">
        <v>554</v>
      </c>
      <c r="D137" s="679" t="s">
        <v>554</v>
      </c>
      <c r="E137" s="615" t="s">
        <v>554</v>
      </c>
      <c r="F137" s="615" t="s">
        <v>554</v>
      </c>
      <c r="G137" s="615" t="s">
        <v>554</v>
      </c>
      <c r="H137" s="48" t="s">
        <v>554</v>
      </c>
      <c r="I137" s="48" t="s">
        <v>554</v>
      </c>
      <c r="J137" s="48" t="s">
        <v>554</v>
      </c>
      <c r="K137" s="48" t="s">
        <v>554</v>
      </c>
      <c r="L137" s="48" t="s">
        <v>554</v>
      </c>
      <c r="M137" s="48" t="s">
        <v>554</v>
      </c>
      <c r="N137" s="48" t="s">
        <v>554</v>
      </c>
      <c r="O137" s="48" t="s">
        <v>554</v>
      </c>
      <c r="P137" s="48" t="s">
        <v>554</v>
      </c>
      <c r="Q137" s="48" t="s">
        <v>554</v>
      </c>
      <c r="R137" s="48" t="s">
        <v>554</v>
      </c>
      <c r="S137" s="48" t="s">
        <v>554</v>
      </c>
      <c r="T137" s="48" t="s">
        <v>554</v>
      </c>
      <c r="U137" s="48" t="s">
        <v>554</v>
      </c>
      <c r="V137" s="603"/>
      <c r="W137" s="680" t="s">
        <v>554</v>
      </c>
      <c r="X137" s="48" t="s">
        <v>554</v>
      </c>
      <c r="Y137" s="48" t="s">
        <v>554</v>
      </c>
      <c r="Z137" s="702" t="s">
        <v>554</v>
      </c>
      <c r="AA137" s="702" t="s">
        <v>554</v>
      </c>
      <c r="AB137" s="702" t="s">
        <v>554</v>
      </c>
      <c r="AC137" s="680" t="s">
        <v>554</v>
      </c>
      <c r="AD137" s="680" t="s">
        <v>554</v>
      </c>
      <c r="AE137" s="703" t="s">
        <v>554</v>
      </c>
      <c r="AF137" s="680" t="s">
        <v>554</v>
      </c>
      <c r="AG137" s="680" t="s">
        <v>554</v>
      </c>
      <c r="AH137" s="48" t="s">
        <v>554</v>
      </c>
      <c r="AI137" s="680" t="s">
        <v>554</v>
      </c>
      <c r="AJ137" s="680" t="s">
        <v>554</v>
      </c>
      <c r="AK137" s="679" t="s">
        <v>554</v>
      </c>
      <c r="AL137" s="615" t="s">
        <v>554</v>
      </c>
      <c r="AM137" s="615" t="s">
        <v>554</v>
      </c>
      <c r="AN137" s="702" t="s">
        <v>554</v>
      </c>
      <c r="AO137" s="603"/>
      <c r="AP137" s="603"/>
      <c r="AQ137" s="704" t="s">
        <v>554</v>
      </c>
      <c r="AR137" s="603"/>
      <c r="AS137" s="603"/>
      <c r="AT137" s="703" t="s">
        <v>554</v>
      </c>
      <c r="AU137" s="680" t="s">
        <v>554</v>
      </c>
      <c r="AV137" s="680" t="s">
        <v>554</v>
      </c>
      <c r="AW137" s="48" t="s">
        <v>554</v>
      </c>
      <c r="AX137" s="603"/>
      <c r="AY137" s="603"/>
      <c r="AZ137" s="679" t="s">
        <v>554</v>
      </c>
      <c r="BA137" s="603"/>
      <c r="BB137" s="603"/>
      <c r="BC137" s="679" t="s">
        <v>554</v>
      </c>
      <c r="BD137" s="603"/>
      <c r="BE137" s="603"/>
      <c r="BF137" s="679" t="s">
        <v>554</v>
      </c>
      <c r="BG137" s="678">
        <v>43484</v>
      </c>
      <c r="BH137" s="680" t="s">
        <v>554</v>
      </c>
      <c r="BI137" s="706" t="s">
        <v>554</v>
      </c>
      <c r="BJ137" s="48" t="s">
        <v>554</v>
      </c>
      <c r="BK137" s="682" t="s">
        <v>807</v>
      </c>
      <c r="BL137" s="682" t="s">
        <v>807</v>
      </c>
      <c r="BM137" s="48" t="s">
        <v>554</v>
      </c>
      <c r="BN137" s="598" t="s">
        <v>807</v>
      </c>
      <c r="BO137" s="598" t="s">
        <v>807</v>
      </c>
      <c r="BP137" s="603"/>
      <c r="BQ137" s="48" t="s">
        <v>554</v>
      </c>
      <c r="BR137" s="48" t="s">
        <v>554</v>
      </c>
      <c r="BS137" s="603"/>
      <c r="BT137" s="615"/>
      <c r="BU137" s="615"/>
      <c r="BV137" s="603"/>
      <c r="BW137" s="705" t="s">
        <v>554</v>
      </c>
      <c r="BX137" s="705" t="s">
        <v>554</v>
      </c>
      <c r="BY137" s="702" t="s">
        <v>554</v>
      </c>
      <c r="BZ137" s="705" t="s">
        <v>554</v>
      </c>
      <c r="CA137" s="705" t="s">
        <v>554</v>
      </c>
      <c r="CB137" s="598" t="s">
        <v>560</v>
      </c>
      <c r="CC137" s="48" t="s">
        <v>554</v>
      </c>
      <c r="CD137" s="48" t="s">
        <v>554</v>
      </c>
      <c r="CE137" s="48" t="s">
        <v>554</v>
      </c>
      <c r="CF137" s="603"/>
      <c r="CG137" s="603"/>
      <c r="CH137" s="598" t="s">
        <v>807</v>
      </c>
      <c r="CI137" s="616"/>
      <c r="CJ137" s="616"/>
      <c r="CK137" s="48" t="s">
        <v>554</v>
      </c>
      <c r="CL137" s="616"/>
      <c r="CM137" s="616"/>
      <c r="CN137" s="48" t="s">
        <v>554</v>
      </c>
      <c r="CO137" s="48" t="s">
        <v>554</v>
      </c>
      <c r="CP137" s="680" t="s">
        <v>554</v>
      </c>
      <c r="CQ137" s="679" t="s">
        <v>554</v>
      </c>
      <c r="CR137" s="680" t="s">
        <v>554</v>
      </c>
      <c r="CS137" s="680" t="s">
        <v>554</v>
      </c>
      <c r="CT137" s="603"/>
      <c r="CU137" s="707" t="s">
        <v>566</v>
      </c>
      <c r="CV137" s="704" t="s">
        <v>560</v>
      </c>
      <c r="CW137" s="48" t="s">
        <v>554</v>
      </c>
      <c r="CX137" s="680" t="s">
        <v>554</v>
      </c>
      <c r="CY137" s="680" t="s">
        <v>554</v>
      </c>
      <c r="CZ137" s="48" t="s">
        <v>554</v>
      </c>
      <c r="DA137" s="682" t="s">
        <v>560</v>
      </c>
      <c r="DB137" s="682" t="s">
        <v>560</v>
      </c>
      <c r="DC137" s="703" t="s">
        <v>554</v>
      </c>
    </row>
    <row r="138" spans="1:107" ht="14" x14ac:dyDescent="0.15">
      <c r="A138" s="678">
        <v>43485</v>
      </c>
      <c r="B138" s="706" t="s">
        <v>554</v>
      </c>
      <c r="C138" s="48" t="s">
        <v>554</v>
      </c>
      <c r="D138" s="679" t="s">
        <v>554</v>
      </c>
      <c r="E138" s="615" t="s">
        <v>554</v>
      </c>
      <c r="F138" s="615" t="s">
        <v>554</v>
      </c>
      <c r="G138" s="615" t="s">
        <v>554</v>
      </c>
      <c r="H138" s="48" t="s">
        <v>554</v>
      </c>
      <c r="I138" s="48" t="s">
        <v>554</v>
      </c>
      <c r="J138" s="48" t="s">
        <v>554</v>
      </c>
      <c r="K138" s="48" t="s">
        <v>554</v>
      </c>
      <c r="L138" s="48" t="s">
        <v>554</v>
      </c>
      <c r="M138" s="48" t="s">
        <v>554</v>
      </c>
      <c r="N138" s="48" t="s">
        <v>554</v>
      </c>
      <c r="O138" s="48" t="s">
        <v>554</v>
      </c>
      <c r="P138" s="48" t="s">
        <v>554</v>
      </c>
      <c r="Q138" s="48" t="s">
        <v>554</v>
      </c>
      <c r="R138" s="48" t="s">
        <v>554</v>
      </c>
      <c r="S138" s="48" t="s">
        <v>554</v>
      </c>
      <c r="T138" s="48" t="s">
        <v>554</v>
      </c>
      <c r="U138" s="48" t="s">
        <v>554</v>
      </c>
      <c r="V138" s="603"/>
      <c r="W138" s="680" t="s">
        <v>554</v>
      </c>
      <c r="X138" s="48" t="s">
        <v>554</v>
      </c>
      <c r="Y138" s="48" t="s">
        <v>554</v>
      </c>
      <c r="Z138" s="702" t="s">
        <v>554</v>
      </c>
      <c r="AA138" s="702" t="s">
        <v>554</v>
      </c>
      <c r="AB138" s="702" t="s">
        <v>554</v>
      </c>
      <c r="AC138" s="702" t="s">
        <v>554</v>
      </c>
      <c r="AD138" s="702" t="s">
        <v>554</v>
      </c>
      <c r="AE138" s="702" t="s">
        <v>554</v>
      </c>
      <c r="AF138" s="680" t="s">
        <v>554</v>
      </c>
      <c r="AG138" s="680" t="s">
        <v>554</v>
      </c>
      <c r="AH138" s="48" t="s">
        <v>554</v>
      </c>
      <c r="AI138" s="680" t="s">
        <v>554</v>
      </c>
      <c r="AJ138" s="680" t="s">
        <v>554</v>
      </c>
      <c r="AK138" s="679" t="s">
        <v>554</v>
      </c>
      <c r="AL138" s="615" t="s">
        <v>554</v>
      </c>
      <c r="AM138" s="615" t="s">
        <v>554</v>
      </c>
      <c r="AN138" s="702" t="s">
        <v>554</v>
      </c>
      <c r="AO138" s="603"/>
      <c r="AP138" s="603"/>
      <c r="AQ138" s="704" t="s">
        <v>554</v>
      </c>
      <c r="AR138" s="603"/>
      <c r="AS138" s="603"/>
      <c r="AT138" s="702" t="s">
        <v>554</v>
      </c>
      <c r="AU138" s="680" t="s">
        <v>554</v>
      </c>
      <c r="AV138" s="680" t="s">
        <v>554</v>
      </c>
      <c r="AW138" s="48" t="s">
        <v>554</v>
      </c>
      <c r="AX138" s="603"/>
      <c r="AY138" s="603"/>
      <c r="AZ138" s="679" t="s">
        <v>554</v>
      </c>
      <c r="BA138" s="603"/>
      <c r="BB138" s="603"/>
      <c r="BC138" s="679" t="s">
        <v>554</v>
      </c>
      <c r="BD138" s="603"/>
      <c r="BE138" s="603"/>
      <c r="BF138" s="679" t="s">
        <v>554</v>
      </c>
      <c r="BG138" s="678">
        <v>43485</v>
      </c>
      <c r="BH138" s="680" t="s">
        <v>554</v>
      </c>
      <c r="BI138" s="706" t="s">
        <v>554</v>
      </c>
      <c r="BJ138" s="48" t="s">
        <v>554</v>
      </c>
      <c r="BK138" s="682" t="s">
        <v>807</v>
      </c>
      <c r="BL138" s="682" t="s">
        <v>807</v>
      </c>
      <c r="BM138" s="48" t="s">
        <v>554</v>
      </c>
      <c r="BN138" s="598" t="s">
        <v>807</v>
      </c>
      <c r="BO138" s="598" t="s">
        <v>807</v>
      </c>
      <c r="BP138" s="603"/>
      <c r="BQ138" s="48" t="s">
        <v>554</v>
      </c>
      <c r="BR138" s="48" t="s">
        <v>554</v>
      </c>
      <c r="BS138" s="603"/>
      <c r="BT138" s="615"/>
      <c r="BU138" s="615"/>
      <c r="BV138" s="603"/>
      <c r="BW138" s="705" t="s">
        <v>554</v>
      </c>
      <c r="BX138" s="705" t="s">
        <v>554</v>
      </c>
      <c r="BY138" s="702" t="s">
        <v>554</v>
      </c>
      <c r="BZ138" s="705" t="s">
        <v>554</v>
      </c>
      <c r="CA138" s="705" t="s">
        <v>554</v>
      </c>
      <c r="CB138" s="598" t="s">
        <v>560</v>
      </c>
      <c r="CC138" s="48" t="s">
        <v>554</v>
      </c>
      <c r="CD138" s="48" t="s">
        <v>554</v>
      </c>
      <c r="CE138" s="48" t="s">
        <v>554</v>
      </c>
      <c r="CF138" s="603"/>
      <c r="CG138" s="603"/>
      <c r="CH138" s="598" t="s">
        <v>807</v>
      </c>
      <c r="CI138" s="616"/>
      <c r="CJ138" s="616"/>
      <c r="CK138" s="48" t="s">
        <v>554</v>
      </c>
      <c r="CL138" s="616"/>
      <c r="CM138" s="616"/>
      <c r="CN138" s="48" t="s">
        <v>554</v>
      </c>
      <c r="CO138" s="48" t="s">
        <v>554</v>
      </c>
      <c r="CP138" s="680" t="s">
        <v>554</v>
      </c>
      <c r="CQ138" s="679" t="s">
        <v>554</v>
      </c>
      <c r="CR138" s="680" t="s">
        <v>554</v>
      </c>
      <c r="CS138" s="680" t="s">
        <v>554</v>
      </c>
      <c r="CT138" s="603"/>
      <c r="CU138" s="705" t="s">
        <v>554</v>
      </c>
      <c r="CV138" s="704" t="s">
        <v>560</v>
      </c>
      <c r="CW138" s="48" t="s">
        <v>554</v>
      </c>
      <c r="CX138" s="680" t="s">
        <v>554</v>
      </c>
      <c r="CY138" s="680" t="s">
        <v>554</v>
      </c>
      <c r="CZ138" s="48" t="s">
        <v>554</v>
      </c>
      <c r="DA138" s="682" t="s">
        <v>560</v>
      </c>
      <c r="DB138" s="682" t="s">
        <v>560</v>
      </c>
      <c r="DC138" s="703" t="s">
        <v>554</v>
      </c>
    </row>
    <row r="139" spans="1:107" ht="14" x14ac:dyDescent="0.15">
      <c r="A139" s="678">
        <v>43486</v>
      </c>
      <c r="B139" s="706" t="s">
        <v>554</v>
      </c>
      <c r="C139" s="48" t="s">
        <v>554</v>
      </c>
      <c r="D139" s="679" t="s">
        <v>554</v>
      </c>
      <c r="E139" s="615" t="s">
        <v>554</v>
      </c>
      <c r="F139" s="615" t="s">
        <v>554</v>
      </c>
      <c r="G139" s="615" t="s">
        <v>554</v>
      </c>
      <c r="H139" s="48" t="s">
        <v>554</v>
      </c>
      <c r="I139" s="48" t="s">
        <v>554</v>
      </c>
      <c r="J139" s="48" t="s">
        <v>554</v>
      </c>
      <c r="K139" s="48" t="s">
        <v>554</v>
      </c>
      <c r="L139" s="48" t="s">
        <v>554</v>
      </c>
      <c r="M139" s="48" t="s">
        <v>554</v>
      </c>
      <c r="N139" s="48" t="s">
        <v>554</v>
      </c>
      <c r="O139" s="48" t="s">
        <v>554</v>
      </c>
      <c r="P139" s="48" t="s">
        <v>554</v>
      </c>
      <c r="Q139" s="48" t="s">
        <v>554</v>
      </c>
      <c r="R139" s="48" t="s">
        <v>554</v>
      </c>
      <c r="S139" s="48" t="s">
        <v>554</v>
      </c>
      <c r="T139" s="48" t="s">
        <v>554</v>
      </c>
      <c r="U139" s="48" t="s">
        <v>554</v>
      </c>
      <c r="V139" s="603"/>
      <c r="W139" s="680" t="s">
        <v>554</v>
      </c>
      <c r="X139" s="48" t="s">
        <v>554</v>
      </c>
      <c r="Y139" s="48" t="s">
        <v>554</v>
      </c>
      <c r="Z139" s="702" t="s">
        <v>554</v>
      </c>
      <c r="AA139" s="702" t="s">
        <v>554</v>
      </c>
      <c r="AB139" s="702" t="s">
        <v>554</v>
      </c>
      <c r="AC139" s="702" t="s">
        <v>554</v>
      </c>
      <c r="AD139" s="702" t="s">
        <v>554</v>
      </c>
      <c r="AE139" s="702" t="s">
        <v>554</v>
      </c>
      <c r="AF139" s="680" t="s">
        <v>554</v>
      </c>
      <c r="AG139" s="680" t="s">
        <v>554</v>
      </c>
      <c r="AH139" s="48" t="s">
        <v>554</v>
      </c>
      <c r="AI139" s="680" t="s">
        <v>554</v>
      </c>
      <c r="AJ139" s="680" t="s">
        <v>554</v>
      </c>
      <c r="AK139" s="679" t="s">
        <v>554</v>
      </c>
      <c r="AL139" s="615" t="s">
        <v>554</v>
      </c>
      <c r="AM139" s="615" t="s">
        <v>554</v>
      </c>
      <c r="AN139" s="702" t="s">
        <v>554</v>
      </c>
      <c r="AO139" s="603"/>
      <c r="AP139" s="603"/>
      <c r="AQ139" s="704" t="s">
        <v>554</v>
      </c>
      <c r="AR139" s="603"/>
      <c r="AS139" s="603"/>
      <c r="AT139" s="702" t="s">
        <v>554</v>
      </c>
      <c r="AU139" s="680" t="s">
        <v>554</v>
      </c>
      <c r="AV139" s="680" t="s">
        <v>554</v>
      </c>
      <c r="AW139" s="48" t="s">
        <v>554</v>
      </c>
      <c r="AX139" s="603"/>
      <c r="AY139" s="603"/>
      <c r="AZ139" s="679" t="s">
        <v>554</v>
      </c>
      <c r="BA139" s="603"/>
      <c r="BB139" s="603"/>
      <c r="BC139" s="679" t="s">
        <v>554</v>
      </c>
      <c r="BD139" s="603"/>
      <c r="BE139" s="603"/>
      <c r="BF139" s="679" t="s">
        <v>554</v>
      </c>
      <c r="BG139" s="678">
        <v>43486</v>
      </c>
      <c r="BH139" s="680" t="s">
        <v>554</v>
      </c>
      <c r="BI139" s="706" t="s">
        <v>554</v>
      </c>
      <c r="BJ139" s="48" t="s">
        <v>554</v>
      </c>
      <c r="BK139" s="682" t="s">
        <v>807</v>
      </c>
      <c r="BL139" s="682" t="s">
        <v>807</v>
      </c>
      <c r="BM139" s="48" t="s">
        <v>554</v>
      </c>
      <c r="BN139" s="598" t="s">
        <v>807</v>
      </c>
      <c r="BO139" s="598" t="s">
        <v>807</v>
      </c>
      <c r="BP139" s="603"/>
      <c r="BQ139" s="48" t="s">
        <v>554</v>
      </c>
      <c r="BR139" s="48" t="s">
        <v>554</v>
      </c>
      <c r="BS139" s="603"/>
      <c r="BT139" s="615"/>
      <c r="BU139" s="615"/>
      <c r="BV139" s="603"/>
      <c r="BW139" s="705" t="s">
        <v>554</v>
      </c>
      <c r="BX139" s="705" t="s">
        <v>554</v>
      </c>
      <c r="BY139" s="702" t="s">
        <v>554</v>
      </c>
      <c r="BZ139" s="705" t="s">
        <v>554</v>
      </c>
      <c r="CA139" s="705" t="s">
        <v>554</v>
      </c>
      <c r="CB139" s="598" t="s">
        <v>560</v>
      </c>
      <c r="CC139" s="48" t="s">
        <v>554</v>
      </c>
      <c r="CD139" s="48" t="s">
        <v>554</v>
      </c>
      <c r="CE139" s="48" t="s">
        <v>554</v>
      </c>
      <c r="CF139" s="603"/>
      <c r="CG139" s="603"/>
      <c r="CH139" s="598" t="s">
        <v>807</v>
      </c>
      <c r="CI139" s="616"/>
      <c r="CJ139" s="616"/>
      <c r="CK139" s="48" t="s">
        <v>554</v>
      </c>
      <c r="CL139" s="616"/>
      <c r="CM139" s="616"/>
      <c r="CN139" s="48" t="s">
        <v>554</v>
      </c>
      <c r="CO139" s="48" t="s">
        <v>554</v>
      </c>
      <c r="CP139" s="680" t="s">
        <v>554</v>
      </c>
      <c r="CQ139" s="679" t="s">
        <v>554</v>
      </c>
      <c r="CR139" s="680" t="s">
        <v>554</v>
      </c>
      <c r="CS139" s="680" t="s">
        <v>554</v>
      </c>
      <c r="CT139" s="603"/>
      <c r="CU139" s="711" t="s">
        <v>554</v>
      </c>
      <c r="CV139" s="704" t="s">
        <v>560</v>
      </c>
      <c r="CW139" s="48" t="s">
        <v>554</v>
      </c>
      <c r="CX139" s="680" t="s">
        <v>554</v>
      </c>
      <c r="CY139" s="680" t="s">
        <v>554</v>
      </c>
      <c r="CZ139" s="48" t="s">
        <v>554</v>
      </c>
      <c r="DA139" s="682" t="s">
        <v>560</v>
      </c>
      <c r="DB139" s="682" t="s">
        <v>560</v>
      </c>
      <c r="DC139" s="703" t="s">
        <v>554</v>
      </c>
    </row>
    <row r="140" spans="1:107" ht="14" x14ac:dyDescent="0.15">
      <c r="A140" s="678">
        <v>43487</v>
      </c>
      <c r="B140" s="706" t="s">
        <v>554</v>
      </c>
      <c r="C140" s="48" t="s">
        <v>554</v>
      </c>
      <c r="D140" s="679" t="s">
        <v>554</v>
      </c>
      <c r="E140" s="615" t="s">
        <v>554</v>
      </c>
      <c r="F140" s="615" t="s">
        <v>554</v>
      </c>
      <c r="G140" s="615" t="s">
        <v>554</v>
      </c>
      <c r="H140" s="48" t="s">
        <v>554</v>
      </c>
      <c r="I140" s="48" t="s">
        <v>554</v>
      </c>
      <c r="J140" s="48" t="s">
        <v>554</v>
      </c>
      <c r="K140" s="48" t="s">
        <v>554</v>
      </c>
      <c r="L140" s="48" t="s">
        <v>554</v>
      </c>
      <c r="M140" s="48" t="s">
        <v>554</v>
      </c>
      <c r="N140" s="48" t="s">
        <v>554</v>
      </c>
      <c r="O140" s="48" t="s">
        <v>554</v>
      </c>
      <c r="P140" s="48" t="s">
        <v>554</v>
      </c>
      <c r="Q140" s="48" t="s">
        <v>554</v>
      </c>
      <c r="R140" s="48" t="s">
        <v>554</v>
      </c>
      <c r="S140" s="48" t="s">
        <v>554</v>
      </c>
      <c r="T140" s="48" t="s">
        <v>554</v>
      </c>
      <c r="U140" s="48" t="s">
        <v>554</v>
      </c>
      <c r="V140" s="603"/>
      <c r="W140" s="680" t="s">
        <v>554</v>
      </c>
      <c r="X140" s="48" t="s">
        <v>554</v>
      </c>
      <c r="Y140" s="48" t="s">
        <v>554</v>
      </c>
      <c r="Z140" s="702" t="s">
        <v>554</v>
      </c>
      <c r="AA140" s="702" t="s">
        <v>554</v>
      </c>
      <c r="AB140" s="702" t="s">
        <v>554</v>
      </c>
      <c r="AC140" s="702" t="s">
        <v>554</v>
      </c>
      <c r="AD140" s="702" t="s">
        <v>554</v>
      </c>
      <c r="AE140" s="702" t="s">
        <v>554</v>
      </c>
      <c r="AF140" s="680" t="s">
        <v>554</v>
      </c>
      <c r="AG140" s="680" t="s">
        <v>554</v>
      </c>
      <c r="AH140" s="48" t="s">
        <v>554</v>
      </c>
      <c r="AI140" s="680" t="s">
        <v>554</v>
      </c>
      <c r="AJ140" s="680" t="s">
        <v>554</v>
      </c>
      <c r="AK140" s="679" t="s">
        <v>554</v>
      </c>
      <c r="AL140" s="615" t="s">
        <v>554</v>
      </c>
      <c r="AM140" s="615" t="s">
        <v>554</v>
      </c>
      <c r="AN140" s="702" t="s">
        <v>554</v>
      </c>
      <c r="AO140" s="603"/>
      <c r="AP140" s="603"/>
      <c r="AQ140" s="704" t="s">
        <v>554</v>
      </c>
      <c r="AR140" s="603"/>
      <c r="AS140" s="603"/>
      <c r="AT140" s="702" t="s">
        <v>554</v>
      </c>
      <c r="AU140" s="680" t="s">
        <v>554</v>
      </c>
      <c r="AV140" s="680" t="s">
        <v>554</v>
      </c>
      <c r="AW140" s="48" t="s">
        <v>554</v>
      </c>
      <c r="AX140" s="603"/>
      <c r="AY140" s="603"/>
      <c r="AZ140" s="679" t="s">
        <v>554</v>
      </c>
      <c r="BA140" s="603"/>
      <c r="BB140" s="603"/>
      <c r="BC140" s="679" t="s">
        <v>554</v>
      </c>
      <c r="BD140" s="603"/>
      <c r="BE140" s="603"/>
      <c r="BF140" s="679" t="s">
        <v>554</v>
      </c>
      <c r="BG140" s="678">
        <v>43487</v>
      </c>
      <c r="BH140" s="680" t="s">
        <v>554</v>
      </c>
      <c r="BI140" s="706" t="s">
        <v>554</v>
      </c>
      <c r="BJ140" s="48" t="s">
        <v>554</v>
      </c>
      <c r="BK140" s="682" t="s">
        <v>807</v>
      </c>
      <c r="BL140" s="682" t="s">
        <v>807</v>
      </c>
      <c r="BM140" s="48" t="s">
        <v>554</v>
      </c>
      <c r="BN140" s="598" t="s">
        <v>807</v>
      </c>
      <c r="BO140" s="598" t="s">
        <v>807</v>
      </c>
      <c r="BP140" s="603"/>
      <c r="BQ140" s="48" t="s">
        <v>554</v>
      </c>
      <c r="BR140" s="48" t="s">
        <v>554</v>
      </c>
      <c r="BS140" s="603"/>
      <c r="BT140" s="615"/>
      <c r="BU140" s="615"/>
      <c r="BV140" s="603"/>
      <c r="BW140" s="705" t="s">
        <v>554</v>
      </c>
      <c r="BX140" s="705" t="s">
        <v>554</v>
      </c>
      <c r="BY140" s="702" t="s">
        <v>554</v>
      </c>
      <c r="BZ140" s="705" t="s">
        <v>554</v>
      </c>
      <c r="CA140" s="705" t="s">
        <v>554</v>
      </c>
      <c r="CB140" s="598" t="s">
        <v>560</v>
      </c>
      <c r="CC140" s="48" t="s">
        <v>554</v>
      </c>
      <c r="CD140" s="48" t="s">
        <v>554</v>
      </c>
      <c r="CE140" s="48" t="s">
        <v>554</v>
      </c>
      <c r="CF140" s="603"/>
      <c r="CG140" s="603"/>
      <c r="CH140" s="598" t="s">
        <v>807</v>
      </c>
      <c r="CI140" s="616"/>
      <c r="CJ140" s="616"/>
      <c r="CK140" s="48" t="s">
        <v>554</v>
      </c>
      <c r="CL140" s="616"/>
      <c r="CM140" s="616"/>
      <c r="CN140" s="48" t="s">
        <v>554</v>
      </c>
      <c r="CO140" s="48" t="s">
        <v>554</v>
      </c>
      <c r="CP140" s="680" t="s">
        <v>554</v>
      </c>
      <c r="CQ140" s="679" t="s">
        <v>554</v>
      </c>
      <c r="CR140" s="680" t="s">
        <v>554</v>
      </c>
      <c r="CS140" s="680" t="s">
        <v>554</v>
      </c>
      <c r="CT140" s="603"/>
      <c r="CU140" s="709" t="s">
        <v>560</v>
      </c>
      <c r="CV140" s="704" t="s">
        <v>560</v>
      </c>
      <c r="CW140" s="48" t="s">
        <v>554</v>
      </c>
      <c r="CX140" s="680" t="s">
        <v>554</v>
      </c>
      <c r="CY140" s="680" t="s">
        <v>554</v>
      </c>
      <c r="CZ140" s="48" t="s">
        <v>554</v>
      </c>
      <c r="DA140" s="682" t="s">
        <v>560</v>
      </c>
      <c r="DB140" s="682" t="s">
        <v>560</v>
      </c>
      <c r="DC140" s="703" t="s">
        <v>554</v>
      </c>
    </row>
    <row r="141" spans="1:107" ht="14" x14ac:dyDescent="0.15">
      <c r="A141" s="678">
        <v>43488</v>
      </c>
      <c r="B141" s="706" t="s">
        <v>554</v>
      </c>
      <c r="C141" s="48" t="s">
        <v>554</v>
      </c>
      <c r="D141" s="679" t="s">
        <v>554</v>
      </c>
      <c r="E141" s="615" t="s">
        <v>554</v>
      </c>
      <c r="F141" s="615" t="s">
        <v>554</v>
      </c>
      <c r="G141" s="615" t="s">
        <v>554</v>
      </c>
      <c r="H141" s="48" t="s">
        <v>554</v>
      </c>
      <c r="I141" s="48" t="s">
        <v>554</v>
      </c>
      <c r="J141" s="48" t="s">
        <v>554</v>
      </c>
      <c r="K141" s="48" t="s">
        <v>554</v>
      </c>
      <c r="L141" s="48" t="s">
        <v>554</v>
      </c>
      <c r="M141" s="48" t="s">
        <v>554</v>
      </c>
      <c r="N141" s="48" t="s">
        <v>554</v>
      </c>
      <c r="O141" s="48" t="s">
        <v>554</v>
      </c>
      <c r="P141" s="48" t="s">
        <v>554</v>
      </c>
      <c r="Q141" s="48" t="s">
        <v>554</v>
      </c>
      <c r="R141" s="48" t="s">
        <v>554</v>
      </c>
      <c r="S141" s="48" t="s">
        <v>554</v>
      </c>
      <c r="T141" s="48" t="s">
        <v>554</v>
      </c>
      <c r="U141" s="48" t="s">
        <v>554</v>
      </c>
      <c r="V141" s="603"/>
      <c r="W141" s="680" t="s">
        <v>554</v>
      </c>
      <c r="X141" s="48" t="s">
        <v>554</v>
      </c>
      <c r="Y141" s="48" t="s">
        <v>554</v>
      </c>
      <c r="Z141" s="702" t="s">
        <v>554</v>
      </c>
      <c r="AA141" s="702" t="s">
        <v>554</v>
      </c>
      <c r="AB141" s="702" t="s">
        <v>554</v>
      </c>
      <c r="AC141" s="706" t="s">
        <v>554</v>
      </c>
      <c r="AD141" s="706" t="s">
        <v>554</v>
      </c>
      <c r="AE141" s="703" t="s">
        <v>554</v>
      </c>
      <c r="AF141" s="680" t="s">
        <v>554</v>
      </c>
      <c r="AG141" s="680" t="s">
        <v>554</v>
      </c>
      <c r="AH141" s="48" t="s">
        <v>554</v>
      </c>
      <c r="AI141" s="680" t="s">
        <v>554</v>
      </c>
      <c r="AJ141" s="680" t="s">
        <v>554</v>
      </c>
      <c r="AK141" s="679" t="s">
        <v>554</v>
      </c>
      <c r="AL141" s="615" t="s">
        <v>554</v>
      </c>
      <c r="AM141" s="615" t="s">
        <v>554</v>
      </c>
      <c r="AN141" s="702" t="s">
        <v>554</v>
      </c>
      <c r="AO141" s="603"/>
      <c r="AP141" s="603"/>
      <c r="AQ141" s="703" t="s">
        <v>554</v>
      </c>
      <c r="AR141" s="603"/>
      <c r="AS141" s="603"/>
      <c r="AT141" s="703" t="s">
        <v>554</v>
      </c>
      <c r="AU141" s="680" t="s">
        <v>554</v>
      </c>
      <c r="AV141" s="680" t="s">
        <v>554</v>
      </c>
      <c r="AW141" s="48" t="s">
        <v>554</v>
      </c>
      <c r="AX141" s="603"/>
      <c r="AY141" s="603"/>
      <c r="AZ141" s="679" t="s">
        <v>554</v>
      </c>
      <c r="BA141" s="603"/>
      <c r="BB141" s="603"/>
      <c r="BC141" s="679" t="s">
        <v>554</v>
      </c>
      <c r="BD141" s="603"/>
      <c r="BE141" s="603"/>
      <c r="BF141" s="679" t="s">
        <v>554</v>
      </c>
      <c r="BG141" s="678">
        <v>43488</v>
      </c>
      <c r="BH141" s="680" t="s">
        <v>554</v>
      </c>
      <c r="BI141" s="706" t="s">
        <v>554</v>
      </c>
      <c r="BJ141" s="48" t="s">
        <v>554</v>
      </c>
      <c r="BK141" s="682" t="s">
        <v>807</v>
      </c>
      <c r="BL141" s="682" t="s">
        <v>807</v>
      </c>
      <c r="BM141" s="48" t="s">
        <v>554</v>
      </c>
      <c r="BN141" s="598" t="s">
        <v>807</v>
      </c>
      <c r="BO141" s="598" t="s">
        <v>807</v>
      </c>
      <c r="BP141" s="603"/>
      <c r="BQ141" s="48" t="s">
        <v>554</v>
      </c>
      <c r="BR141" s="48" t="s">
        <v>554</v>
      </c>
      <c r="BS141" s="603"/>
      <c r="BT141" s="615"/>
      <c r="BU141" s="615"/>
      <c r="BV141" s="603"/>
      <c r="BW141" s="705" t="s">
        <v>554</v>
      </c>
      <c r="BX141" s="705" t="s">
        <v>554</v>
      </c>
      <c r="BY141" s="702" t="s">
        <v>554</v>
      </c>
      <c r="BZ141" s="705" t="s">
        <v>554</v>
      </c>
      <c r="CA141" s="705" t="s">
        <v>554</v>
      </c>
      <c r="CB141" s="598" t="s">
        <v>560</v>
      </c>
      <c r="CC141" s="48" t="s">
        <v>554</v>
      </c>
      <c r="CD141" s="48" t="s">
        <v>554</v>
      </c>
      <c r="CE141" s="48" t="s">
        <v>554</v>
      </c>
      <c r="CF141" s="603"/>
      <c r="CG141" s="603"/>
      <c r="CH141" s="598" t="s">
        <v>807</v>
      </c>
      <c r="CI141" s="616"/>
      <c r="CJ141" s="616"/>
      <c r="CK141" s="48" t="s">
        <v>554</v>
      </c>
      <c r="CL141" s="616"/>
      <c r="CM141" s="616"/>
      <c r="CN141" s="48" t="s">
        <v>554</v>
      </c>
      <c r="CO141" s="48" t="s">
        <v>554</v>
      </c>
      <c r="CP141" s="680" t="s">
        <v>554</v>
      </c>
      <c r="CQ141" s="679" t="s">
        <v>554</v>
      </c>
      <c r="CR141" s="680" t="s">
        <v>554</v>
      </c>
      <c r="CS141" s="680" t="s">
        <v>554</v>
      </c>
      <c r="CT141" s="603"/>
      <c r="CU141" s="705" t="s">
        <v>554</v>
      </c>
      <c r="CV141" s="702" t="s">
        <v>554</v>
      </c>
      <c r="CW141" s="48" t="s">
        <v>554</v>
      </c>
      <c r="CX141" s="680" t="s">
        <v>554</v>
      </c>
      <c r="CY141" s="680" t="s">
        <v>554</v>
      </c>
      <c r="CZ141" s="48" t="s">
        <v>554</v>
      </c>
      <c r="DA141" s="682" t="s">
        <v>560</v>
      </c>
      <c r="DB141" s="682" t="s">
        <v>560</v>
      </c>
      <c r="DC141" s="703" t="s">
        <v>554</v>
      </c>
    </row>
    <row r="142" spans="1:107" ht="14" x14ac:dyDescent="0.15">
      <c r="A142" s="678">
        <v>43489</v>
      </c>
      <c r="B142" s="706" t="s">
        <v>554</v>
      </c>
      <c r="C142" s="48" t="s">
        <v>554</v>
      </c>
      <c r="D142" s="679" t="s">
        <v>554</v>
      </c>
      <c r="E142" s="615" t="s">
        <v>554</v>
      </c>
      <c r="F142" s="615" t="s">
        <v>554</v>
      </c>
      <c r="G142" s="615" t="s">
        <v>554</v>
      </c>
      <c r="H142" s="48" t="s">
        <v>554</v>
      </c>
      <c r="I142" s="48" t="s">
        <v>554</v>
      </c>
      <c r="J142" s="48" t="s">
        <v>554</v>
      </c>
      <c r="K142" s="48" t="s">
        <v>554</v>
      </c>
      <c r="L142" s="48" t="s">
        <v>554</v>
      </c>
      <c r="M142" s="48" t="s">
        <v>554</v>
      </c>
      <c r="N142" s="48" t="s">
        <v>554</v>
      </c>
      <c r="O142" s="48" t="s">
        <v>554</v>
      </c>
      <c r="P142" s="48" t="s">
        <v>554</v>
      </c>
      <c r="Q142" s="48" t="s">
        <v>554</v>
      </c>
      <c r="R142" s="48" t="s">
        <v>554</v>
      </c>
      <c r="S142" s="48" t="s">
        <v>554</v>
      </c>
      <c r="T142" s="48" t="s">
        <v>554</v>
      </c>
      <c r="U142" s="48" t="s">
        <v>554</v>
      </c>
      <c r="V142" s="603"/>
      <c r="W142" s="680" t="s">
        <v>554</v>
      </c>
      <c r="X142" s="48" t="s">
        <v>554</v>
      </c>
      <c r="Y142" s="48" t="s">
        <v>554</v>
      </c>
      <c r="Z142" s="702" t="s">
        <v>554</v>
      </c>
      <c r="AA142" s="702" t="s">
        <v>554</v>
      </c>
      <c r="AB142" s="702" t="s">
        <v>554</v>
      </c>
      <c r="AC142" s="706" t="s">
        <v>554</v>
      </c>
      <c r="AD142" s="706" t="s">
        <v>554</v>
      </c>
      <c r="AE142" s="703" t="s">
        <v>554</v>
      </c>
      <c r="AF142" s="680" t="s">
        <v>554</v>
      </c>
      <c r="AG142" s="680" t="s">
        <v>554</v>
      </c>
      <c r="AH142" s="48" t="s">
        <v>554</v>
      </c>
      <c r="AI142" s="680" t="s">
        <v>554</v>
      </c>
      <c r="AJ142" s="680" t="s">
        <v>554</v>
      </c>
      <c r="AK142" s="679" t="s">
        <v>554</v>
      </c>
      <c r="AL142" s="615" t="s">
        <v>554</v>
      </c>
      <c r="AM142" s="615" t="s">
        <v>554</v>
      </c>
      <c r="AN142" s="702" t="s">
        <v>554</v>
      </c>
      <c r="AO142" s="603"/>
      <c r="AP142" s="603"/>
      <c r="AQ142" s="703" t="s">
        <v>554</v>
      </c>
      <c r="AR142" s="603"/>
      <c r="AS142" s="603"/>
      <c r="AT142" s="703" t="s">
        <v>554</v>
      </c>
      <c r="AU142" s="680" t="s">
        <v>554</v>
      </c>
      <c r="AV142" s="680" t="s">
        <v>554</v>
      </c>
      <c r="AW142" s="48" t="s">
        <v>554</v>
      </c>
      <c r="AX142" s="603"/>
      <c r="AY142" s="603"/>
      <c r="AZ142" s="679" t="s">
        <v>554</v>
      </c>
      <c r="BA142" s="603"/>
      <c r="BB142" s="603"/>
      <c r="BC142" s="679" t="s">
        <v>554</v>
      </c>
      <c r="BD142" s="603"/>
      <c r="BE142" s="603"/>
      <c r="BF142" s="679" t="s">
        <v>554</v>
      </c>
      <c r="BG142" s="678">
        <v>43489</v>
      </c>
      <c r="BH142" s="680" t="s">
        <v>554</v>
      </c>
      <c r="BI142" s="706" t="s">
        <v>554</v>
      </c>
      <c r="BJ142" s="48" t="s">
        <v>554</v>
      </c>
      <c r="BK142" s="682" t="s">
        <v>807</v>
      </c>
      <c r="BL142" s="682" t="s">
        <v>807</v>
      </c>
      <c r="BM142" s="48" t="s">
        <v>554</v>
      </c>
      <c r="BN142" s="598" t="s">
        <v>807</v>
      </c>
      <c r="BO142" s="598" t="s">
        <v>807</v>
      </c>
      <c r="BP142" s="603"/>
      <c r="BQ142" s="48" t="s">
        <v>554</v>
      </c>
      <c r="BR142" s="48" t="s">
        <v>554</v>
      </c>
      <c r="BS142" s="603"/>
      <c r="BT142" s="615"/>
      <c r="BU142" s="615"/>
      <c r="BV142" s="603"/>
      <c r="BW142" s="705" t="s">
        <v>554</v>
      </c>
      <c r="BX142" s="705" t="s">
        <v>554</v>
      </c>
      <c r="BY142" s="702" t="s">
        <v>554</v>
      </c>
      <c r="BZ142" s="705" t="s">
        <v>554</v>
      </c>
      <c r="CA142" s="705" t="s">
        <v>554</v>
      </c>
      <c r="CB142" s="598" t="s">
        <v>560</v>
      </c>
      <c r="CC142" s="48" t="s">
        <v>554</v>
      </c>
      <c r="CD142" s="48" t="s">
        <v>554</v>
      </c>
      <c r="CE142" s="48" t="s">
        <v>554</v>
      </c>
      <c r="CF142" s="603"/>
      <c r="CG142" s="603"/>
      <c r="CH142" s="598" t="s">
        <v>807</v>
      </c>
      <c r="CI142" s="616"/>
      <c r="CJ142" s="616"/>
      <c r="CK142" s="48" t="s">
        <v>554</v>
      </c>
      <c r="CL142" s="616"/>
      <c r="CM142" s="616"/>
      <c r="CN142" s="48" t="s">
        <v>554</v>
      </c>
      <c r="CO142" s="48" t="s">
        <v>554</v>
      </c>
      <c r="CP142" s="680" t="s">
        <v>554</v>
      </c>
      <c r="CQ142" s="679" t="s">
        <v>554</v>
      </c>
      <c r="CR142" s="680" t="s">
        <v>554</v>
      </c>
      <c r="CS142" s="680" t="s">
        <v>554</v>
      </c>
      <c r="CT142" s="603"/>
      <c r="CU142" s="702" t="s">
        <v>554</v>
      </c>
      <c r="CV142" s="702" t="s">
        <v>554</v>
      </c>
      <c r="CW142" s="48" t="s">
        <v>554</v>
      </c>
      <c r="CX142" s="680" t="s">
        <v>554</v>
      </c>
      <c r="CY142" s="680" t="s">
        <v>554</v>
      </c>
      <c r="CZ142" s="48" t="s">
        <v>554</v>
      </c>
      <c r="DA142" s="682" t="s">
        <v>560</v>
      </c>
      <c r="DB142" s="682" t="s">
        <v>560</v>
      </c>
      <c r="DC142" s="703" t="s">
        <v>554</v>
      </c>
    </row>
    <row r="143" spans="1:107" ht="14" x14ac:dyDescent="0.15">
      <c r="A143" s="678">
        <v>43490</v>
      </c>
      <c r="B143" s="706" t="s">
        <v>554</v>
      </c>
      <c r="C143" s="48" t="s">
        <v>554</v>
      </c>
      <c r="D143" s="679" t="s">
        <v>554</v>
      </c>
      <c r="E143" s="615" t="s">
        <v>554</v>
      </c>
      <c r="F143" s="615" t="s">
        <v>554</v>
      </c>
      <c r="G143" s="615" t="s">
        <v>554</v>
      </c>
      <c r="H143" s="48" t="s">
        <v>554</v>
      </c>
      <c r="I143" s="48" t="s">
        <v>554</v>
      </c>
      <c r="J143" s="48" t="s">
        <v>554</v>
      </c>
      <c r="K143" s="48" t="s">
        <v>554</v>
      </c>
      <c r="L143" s="48" t="s">
        <v>554</v>
      </c>
      <c r="M143" s="48" t="s">
        <v>554</v>
      </c>
      <c r="N143" s="48" t="s">
        <v>554</v>
      </c>
      <c r="O143" s="48" t="s">
        <v>554</v>
      </c>
      <c r="P143" s="48" t="s">
        <v>554</v>
      </c>
      <c r="Q143" s="48" t="s">
        <v>554</v>
      </c>
      <c r="R143" s="48" t="s">
        <v>554</v>
      </c>
      <c r="S143" s="48" t="s">
        <v>554</v>
      </c>
      <c r="T143" s="48" t="s">
        <v>554</v>
      </c>
      <c r="U143" s="48" t="s">
        <v>554</v>
      </c>
      <c r="V143" s="603"/>
      <c r="W143" s="680" t="s">
        <v>554</v>
      </c>
      <c r="X143" s="48" t="s">
        <v>554</v>
      </c>
      <c r="Y143" s="48" t="s">
        <v>554</v>
      </c>
      <c r="Z143" s="702" t="s">
        <v>554</v>
      </c>
      <c r="AA143" s="702" t="s">
        <v>554</v>
      </c>
      <c r="AB143" s="702" t="s">
        <v>554</v>
      </c>
      <c r="AC143" s="706" t="s">
        <v>554</v>
      </c>
      <c r="AD143" s="706" t="s">
        <v>554</v>
      </c>
      <c r="AE143" s="703" t="s">
        <v>554</v>
      </c>
      <c r="AF143" s="680" t="s">
        <v>554</v>
      </c>
      <c r="AG143" s="680" t="s">
        <v>554</v>
      </c>
      <c r="AH143" s="48" t="s">
        <v>554</v>
      </c>
      <c r="AI143" s="680" t="s">
        <v>554</v>
      </c>
      <c r="AJ143" s="680" t="s">
        <v>554</v>
      </c>
      <c r="AK143" s="679" t="s">
        <v>554</v>
      </c>
      <c r="AL143" s="615" t="s">
        <v>554</v>
      </c>
      <c r="AM143" s="615" t="s">
        <v>554</v>
      </c>
      <c r="AN143" s="702" t="s">
        <v>554</v>
      </c>
      <c r="AO143" s="603"/>
      <c r="AP143" s="603"/>
      <c r="AQ143" s="703" t="s">
        <v>554</v>
      </c>
      <c r="AR143" s="603"/>
      <c r="AS143" s="603"/>
      <c r="AT143" s="703" t="s">
        <v>554</v>
      </c>
      <c r="AU143" s="680" t="s">
        <v>554</v>
      </c>
      <c r="AV143" s="680" t="s">
        <v>554</v>
      </c>
      <c r="AW143" s="48" t="s">
        <v>554</v>
      </c>
      <c r="AX143" s="603"/>
      <c r="AY143" s="603"/>
      <c r="AZ143" s="679" t="s">
        <v>554</v>
      </c>
      <c r="BA143" s="603"/>
      <c r="BB143" s="603"/>
      <c r="BC143" s="679" t="s">
        <v>554</v>
      </c>
      <c r="BD143" s="603"/>
      <c r="BE143" s="603"/>
      <c r="BF143" s="679" t="s">
        <v>554</v>
      </c>
      <c r="BG143" s="678">
        <v>43490</v>
      </c>
      <c r="BH143" s="680" t="s">
        <v>554</v>
      </c>
      <c r="BI143" s="706" t="s">
        <v>554</v>
      </c>
      <c r="BJ143" s="48" t="s">
        <v>554</v>
      </c>
      <c r="BK143" s="682" t="s">
        <v>807</v>
      </c>
      <c r="BL143" s="682" t="s">
        <v>807</v>
      </c>
      <c r="BM143" s="48" t="s">
        <v>554</v>
      </c>
      <c r="BN143" s="598" t="s">
        <v>807</v>
      </c>
      <c r="BO143" s="598" t="s">
        <v>807</v>
      </c>
      <c r="BP143" s="603"/>
      <c r="BQ143" s="48" t="s">
        <v>554</v>
      </c>
      <c r="BR143" s="48" t="s">
        <v>554</v>
      </c>
      <c r="BS143" s="603"/>
      <c r="BT143" s="615"/>
      <c r="BU143" s="615"/>
      <c r="BV143" s="603"/>
      <c r="BW143" s="705" t="s">
        <v>554</v>
      </c>
      <c r="BX143" s="705" t="s">
        <v>554</v>
      </c>
      <c r="BY143" s="702" t="s">
        <v>554</v>
      </c>
      <c r="BZ143" s="705" t="s">
        <v>554</v>
      </c>
      <c r="CA143" s="705" t="s">
        <v>554</v>
      </c>
      <c r="CB143" s="598" t="s">
        <v>560</v>
      </c>
      <c r="CC143" s="48" t="s">
        <v>554</v>
      </c>
      <c r="CD143" s="48" t="s">
        <v>554</v>
      </c>
      <c r="CE143" s="48" t="s">
        <v>554</v>
      </c>
      <c r="CF143" s="603"/>
      <c r="CG143" s="603"/>
      <c r="CH143" s="598" t="s">
        <v>807</v>
      </c>
      <c r="CI143" s="616"/>
      <c r="CJ143" s="616"/>
      <c r="CK143" s="48" t="s">
        <v>554</v>
      </c>
      <c r="CL143" s="616"/>
      <c r="CM143" s="616"/>
      <c r="CN143" s="48" t="s">
        <v>554</v>
      </c>
      <c r="CO143" s="48" t="s">
        <v>554</v>
      </c>
      <c r="CP143" s="680" t="s">
        <v>554</v>
      </c>
      <c r="CQ143" s="679" t="s">
        <v>554</v>
      </c>
      <c r="CR143" s="680" t="s">
        <v>554</v>
      </c>
      <c r="CS143" s="680" t="s">
        <v>554</v>
      </c>
      <c r="CT143" s="603"/>
      <c r="CU143" s="710" t="s">
        <v>566</v>
      </c>
      <c r="CV143" s="711" t="s">
        <v>554</v>
      </c>
      <c r="CW143" s="48" t="s">
        <v>554</v>
      </c>
      <c r="CX143" s="680" t="s">
        <v>554</v>
      </c>
      <c r="CY143" s="680" t="s">
        <v>554</v>
      </c>
      <c r="CZ143" s="48" t="s">
        <v>554</v>
      </c>
      <c r="DA143" s="682" t="s">
        <v>560</v>
      </c>
      <c r="DB143" s="682" t="s">
        <v>560</v>
      </c>
      <c r="DC143" s="703" t="s">
        <v>554</v>
      </c>
    </row>
    <row r="144" spans="1:107" ht="14" x14ac:dyDescent="0.15">
      <c r="A144" s="678">
        <v>43491</v>
      </c>
      <c r="B144" s="706" t="s">
        <v>554</v>
      </c>
      <c r="C144" s="48" t="s">
        <v>554</v>
      </c>
      <c r="D144" s="679" t="s">
        <v>554</v>
      </c>
      <c r="E144" s="615" t="s">
        <v>554</v>
      </c>
      <c r="F144" s="615" t="s">
        <v>554</v>
      </c>
      <c r="G144" s="615" t="s">
        <v>554</v>
      </c>
      <c r="H144" s="48" t="s">
        <v>554</v>
      </c>
      <c r="I144" s="48" t="s">
        <v>554</v>
      </c>
      <c r="J144" s="48" t="s">
        <v>554</v>
      </c>
      <c r="K144" s="48" t="s">
        <v>554</v>
      </c>
      <c r="L144" s="48" t="s">
        <v>554</v>
      </c>
      <c r="M144" s="48" t="s">
        <v>554</v>
      </c>
      <c r="N144" s="48" t="s">
        <v>554</v>
      </c>
      <c r="O144" s="48" t="s">
        <v>554</v>
      </c>
      <c r="P144" s="48" t="s">
        <v>554</v>
      </c>
      <c r="Q144" s="48" t="s">
        <v>554</v>
      </c>
      <c r="R144" s="48" t="s">
        <v>554</v>
      </c>
      <c r="S144" s="48" t="s">
        <v>554</v>
      </c>
      <c r="T144" s="48" t="s">
        <v>554</v>
      </c>
      <c r="U144" s="48" t="s">
        <v>554</v>
      </c>
      <c r="V144" s="603"/>
      <c r="W144" s="680" t="s">
        <v>554</v>
      </c>
      <c r="X144" s="48" t="s">
        <v>554</v>
      </c>
      <c r="Y144" s="48" t="s">
        <v>554</v>
      </c>
      <c r="Z144" s="702" t="s">
        <v>554</v>
      </c>
      <c r="AA144" s="702" t="s">
        <v>554</v>
      </c>
      <c r="AB144" s="702" t="s">
        <v>554</v>
      </c>
      <c r="AC144" s="706" t="s">
        <v>554</v>
      </c>
      <c r="AD144" s="706" t="s">
        <v>554</v>
      </c>
      <c r="AE144" s="703" t="s">
        <v>554</v>
      </c>
      <c r="AF144" s="680" t="s">
        <v>554</v>
      </c>
      <c r="AG144" s="680" t="s">
        <v>554</v>
      </c>
      <c r="AH144" s="48" t="s">
        <v>554</v>
      </c>
      <c r="AI144" s="680" t="s">
        <v>554</v>
      </c>
      <c r="AJ144" s="680" t="s">
        <v>554</v>
      </c>
      <c r="AK144" s="679" t="s">
        <v>554</v>
      </c>
      <c r="AL144" s="615" t="s">
        <v>554</v>
      </c>
      <c r="AM144" s="615" t="s">
        <v>554</v>
      </c>
      <c r="AN144" s="702" t="s">
        <v>554</v>
      </c>
      <c r="AO144" s="603"/>
      <c r="AP144" s="603"/>
      <c r="AQ144" s="703" t="s">
        <v>554</v>
      </c>
      <c r="AR144" s="603"/>
      <c r="AS144" s="603"/>
      <c r="AT144" s="703" t="s">
        <v>554</v>
      </c>
      <c r="AU144" s="680" t="s">
        <v>554</v>
      </c>
      <c r="AV144" s="680" t="s">
        <v>554</v>
      </c>
      <c r="AW144" s="48" t="s">
        <v>554</v>
      </c>
      <c r="AX144" s="603"/>
      <c r="AY144" s="603"/>
      <c r="AZ144" s="679" t="s">
        <v>554</v>
      </c>
      <c r="BA144" s="603"/>
      <c r="BB144" s="603"/>
      <c r="BC144" s="679" t="s">
        <v>554</v>
      </c>
      <c r="BD144" s="603"/>
      <c r="BE144" s="603"/>
      <c r="BF144" s="679" t="s">
        <v>554</v>
      </c>
      <c r="BG144" s="678">
        <v>43491</v>
      </c>
      <c r="BH144" s="680" t="s">
        <v>554</v>
      </c>
      <c r="BI144" s="706" t="s">
        <v>554</v>
      </c>
      <c r="BJ144" s="48" t="s">
        <v>554</v>
      </c>
      <c r="BK144" s="682" t="s">
        <v>807</v>
      </c>
      <c r="BL144" s="682" t="s">
        <v>807</v>
      </c>
      <c r="BM144" s="48" t="s">
        <v>554</v>
      </c>
      <c r="BN144" s="598" t="s">
        <v>807</v>
      </c>
      <c r="BO144" s="598" t="s">
        <v>807</v>
      </c>
      <c r="BP144" s="603"/>
      <c r="BQ144" s="48" t="s">
        <v>554</v>
      </c>
      <c r="BR144" s="48" t="s">
        <v>554</v>
      </c>
      <c r="BS144" s="603"/>
      <c r="BT144" s="615"/>
      <c r="BU144" s="615"/>
      <c r="BV144" s="603"/>
      <c r="BW144" s="705" t="s">
        <v>554</v>
      </c>
      <c r="BX144" s="705" t="s">
        <v>554</v>
      </c>
      <c r="BY144" s="702" t="s">
        <v>554</v>
      </c>
      <c r="BZ144" s="705" t="s">
        <v>554</v>
      </c>
      <c r="CA144" s="705" t="s">
        <v>554</v>
      </c>
      <c r="CB144" s="598" t="s">
        <v>560</v>
      </c>
      <c r="CC144" s="48" t="s">
        <v>554</v>
      </c>
      <c r="CD144" s="48" t="s">
        <v>554</v>
      </c>
      <c r="CE144" s="48" t="s">
        <v>554</v>
      </c>
      <c r="CF144" s="603"/>
      <c r="CG144" s="603"/>
      <c r="CH144" s="598" t="s">
        <v>807</v>
      </c>
      <c r="CI144" s="616"/>
      <c r="CJ144" s="616"/>
      <c r="CK144" s="48" t="s">
        <v>554</v>
      </c>
      <c r="CL144" s="616"/>
      <c r="CM144" s="616"/>
      <c r="CN144" s="48" t="s">
        <v>554</v>
      </c>
      <c r="CO144" s="48" t="s">
        <v>554</v>
      </c>
      <c r="CP144" s="680" t="s">
        <v>554</v>
      </c>
      <c r="CQ144" s="679" t="s">
        <v>554</v>
      </c>
      <c r="CR144" s="680" t="s">
        <v>554</v>
      </c>
      <c r="CS144" s="680" t="s">
        <v>554</v>
      </c>
      <c r="CT144" s="603"/>
      <c r="CU144" s="710" t="s">
        <v>566</v>
      </c>
      <c r="CV144" s="704" t="s">
        <v>560</v>
      </c>
      <c r="CW144" s="48" t="s">
        <v>554</v>
      </c>
      <c r="CX144" s="680" t="s">
        <v>554</v>
      </c>
      <c r="CY144" s="680" t="s">
        <v>554</v>
      </c>
      <c r="CZ144" s="48" t="s">
        <v>554</v>
      </c>
      <c r="DA144" s="682" t="s">
        <v>560</v>
      </c>
      <c r="DB144" s="682" t="s">
        <v>560</v>
      </c>
      <c r="DC144" s="703" t="s">
        <v>554</v>
      </c>
    </row>
    <row r="145" spans="1:107" ht="14" x14ac:dyDescent="0.15">
      <c r="A145" s="678">
        <v>43492</v>
      </c>
      <c r="B145" s="706" t="s">
        <v>554</v>
      </c>
      <c r="C145" s="48" t="s">
        <v>554</v>
      </c>
      <c r="D145" s="679" t="s">
        <v>554</v>
      </c>
      <c r="E145" s="615" t="s">
        <v>554</v>
      </c>
      <c r="F145" s="615" t="s">
        <v>554</v>
      </c>
      <c r="G145" s="615" t="s">
        <v>554</v>
      </c>
      <c r="H145" s="48" t="s">
        <v>554</v>
      </c>
      <c r="I145" s="48" t="s">
        <v>554</v>
      </c>
      <c r="J145" s="48" t="s">
        <v>554</v>
      </c>
      <c r="K145" s="48" t="s">
        <v>554</v>
      </c>
      <c r="L145" s="48" t="s">
        <v>554</v>
      </c>
      <c r="M145" s="48" t="s">
        <v>554</v>
      </c>
      <c r="N145" s="48" t="s">
        <v>554</v>
      </c>
      <c r="O145" s="48" t="s">
        <v>554</v>
      </c>
      <c r="P145" s="48" t="s">
        <v>554</v>
      </c>
      <c r="Q145" s="48" t="s">
        <v>554</v>
      </c>
      <c r="R145" s="48" t="s">
        <v>554</v>
      </c>
      <c r="S145" s="48" t="s">
        <v>554</v>
      </c>
      <c r="T145" s="48" t="s">
        <v>554</v>
      </c>
      <c r="U145" s="48" t="s">
        <v>554</v>
      </c>
      <c r="V145" s="603"/>
      <c r="W145" s="680" t="s">
        <v>554</v>
      </c>
      <c r="X145" s="48" t="s">
        <v>554</v>
      </c>
      <c r="Y145" s="48" t="s">
        <v>554</v>
      </c>
      <c r="Z145" s="702" t="s">
        <v>554</v>
      </c>
      <c r="AA145" s="702" t="s">
        <v>554</v>
      </c>
      <c r="AB145" s="702" t="s">
        <v>554</v>
      </c>
      <c r="AC145" s="706" t="s">
        <v>554</v>
      </c>
      <c r="AD145" s="706" t="s">
        <v>554</v>
      </c>
      <c r="AE145" s="703" t="s">
        <v>554</v>
      </c>
      <c r="AF145" s="680" t="s">
        <v>554</v>
      </c>
      <c r="AG145" s="680" t="s">
        <v>554</v>
      </c>
      <c r="AH145" s="48" t="s">
        <v>554</v>
      </c>
      <c r="AI145" s="680" t="s">
        <v>554</v>
      </c>
      <c r="AJ145" s="680" t="s">
        <v>554</v>
      </c>
      <c r="AK145" s="679" t="s">
        <v>554</v>
      </c>
      <c r="AL145" s="615" t="s">
        <v>554</v>
      </c>
      <c r="AM145" s="615" t="s">
        <v>554</v>
      </c>
      <c r="AN145" s="702" t="s">
        <v>554</v>
      </c>
      <c r="AO145" s="603"/>
      <c r="AP145" s="603"/>
      <c r="AQ145" s="703" t="s">
        <v>554</v>
      </c>
      <c r="AR145" s="603"/>
      <c r="AS145" s="603"/>
      <c r="AT145" s="703" t="s">
        <v>554</v>
      </c>
      <c r="AU145" s="680" t="s">
        <v>554</v>
      </c>
      <c r="AV145" s="680" t="s">
        <v>554</v>
      </c>
      <c r="AW145" s="48" t="s">
        <v>554</v>
      </c>
      <c r="AX145" s="603"/>
      <c r="AY145" s="603"/>
      <c r="AZ145" s="679" t="s">
        <v>554</v>
      </c>
      <c r="BA145" s="603"/>
      <c r="BB145" s="603"/>
      <c r="BC145" s="679" t="s">
        <v>554</v>
      </c>
      <c r="BD145" s="603"/>
      <c r="BE145" s="603"/>
      <c r="BF145" s="679" t="s">
        <v>554</v>
      </c>
      <c r="BG145" s="678">
        <v>43492</v>
      </c>
      <c r="BH145" s="680" t="s">
        <v>554</v>
      </c>
      <c r="BI145" s="706" t="s">
        <v>554</v>
      </c>
      <c r="BJ145" s="48" t="s">
        <v>554</v>
      </c>
      <c r="BK145" s="682" t="s">
        <v>807</v>
      </c>
      <c r="BL145" s="682" t="s">
        <v>807</v>
      </c>
      <c r="BM145" s="48" t="s">
        <v>554</v>
      </c>
      <c r="BN145" s="598" t="s">
        <v>807</v>
      </c>
      <c r="BO145" s="598" t="s">
        <v>807</v>
      </c>
      <c r="BP145" s="603"/>
      <c r="BQ145" s="48" t="s">
        <v>554</v>
      </c>
      <c r="BR145" s="48" t="s">
        <v>554</v>
      </c>
      <c r="BS145" s="603"/>
      <c r="BT145" s="615"/>
      <c r="BU145" s="615"/>
      <c r="BV145" s="603"/>
      <c r="BW145" s="705" t="s">
        <v>554</v>
      </c>
      <c r="BX145" s="705" t="s">
        <v>554</v>
      </c>
      <c r="BY145" s="702" t="s">
        <v>554</v>
      </c>
      <c r="BZ145" s="705" t="s">
        <v>554</v>
      </c>
      <c r="CA145" s="705" t="s">
        <v>554</v>
      </c>
      <c r="CB145" s="598" t="s">
        <v>560</v>
      </c>
      <c r="CC145" s="48" t="s">
        <v>554</v>
      </c>
      <c r="CD145" s="48" t="s">
        <v>554</v>
      </c>
      <c r="CE145" s="48" t="s">
        <v>554</v>
      </c>
      <c r="CF145" s="603"/>
      <c r="CG145" s="603"/>
      <c r="CH145" s="598" t="s">
        <v>807</v>
      </c>
      <c r="CI145" s="616"/>
      <c r="CJ145" s="616"/>
      <c r="CK145" s="48" t="s">
        <v>554</v>
      </c>
      <c r="CL145" s="616"/>
      <c r="CM145" s="616"/>
      <c r="CN145" s="48" t="s">
        <v>554</v>
      </c>
      <c r="CO145" s="48" t="s">
        <v>554</v>
      </c>
      <c r="CP145" s="680" t="s">
        <v>554</v>
      </c>
      <c r="CQ145" s="679" t="s">
        <v>554</v>
      </c>
      <c r="CR145" s="680" t="s">
        <v>554</v>
      </c>
      <c r="CS145" s="680" t="s">
        <v>554</v>
      </c>
      <c r="CT145" s="603"/>
      <c r="CU145" s="705" t="s">
        <v>554</v>
      </c>
      <c r="CV145" s="704" t="s">
        <v>560</v>
      </c>
      <c r="CW145" s="48" t="s">
        <v>554</v>
      </c>
      <c r="CX145" s="680" t="s">
        <v>554</v>
      </c>
      <c r="CY145" s="680" t="s">
        <v>554</v>
      </c>
      <c r="CZ145" s="48" t="s">
        <v>554</v>
      </c>
      <c r="DA145" s="682" t="s">
        <v>560</v>
      </c>
      <c r="DB145" s="682" t="s">
        <v>560</v>
      </c>
      <c r="DC145" s="703" t="s">
        <v>554</v>
      </c>
    </row>
    <row r="146" spans="1:107" ht="14" x14ac:dyDescent="0.15">
      <c r="A146" s="678">
        <v>43493</v>
      </c>
      <c r="B146" s="706" t="s">
        <v>554</v>
      </c>
      <c r="C146" s="48" t="s">
        <v>554</v>
      </c>
      <c r="D146" s="679" t="s">
        <v>554</v>
      </c>
      <c r="E146" s="615" t="s">
        <v>554</v>
      </c>
      <c r="F146" s="615" t="s">
        <v>554</v>
      </c>
      <c r="G146" s="615" t="s">
        <v>554</v>
      </c>
      <c r="H146" s="48" t="s">
        <v>554</v>
      </c>
      <c r="I146" s="48" t="s">
        <v>554</v>
      </c>
      <c r="J146" s="48" t="s">
        <v>554</v>
      </c>
      <c r="K146" s="48" t="s">
        <v>554</v>
      </c>
      <c r="L146" s="48" t="s">
        <v>554</v>
      </c>
      <c r="M146" s="48" t="s">
        <v>554</v>
      </c>
      <c r="N146" s="48" t="s">
        <v>554</v>
      </c>
      <c r="O146" s="48" t="s">
        <v>554</v>
      </c>
      <c r="P146" s="48" t="s">
        <v>554</v>
      </c>
      <c r="Q146" s="48" t="s">
        <v>554</v>
      </c>
      <c r="R146" s="598" t="s">
        <v>560</v>
      </c>
      <c r="S146" s="48" t="s">
        <v>554</v>
      </c>
      <c r="T146" s="48" t="s">
        <v>554</v>
      </c>
      <c r="U146" s="598" t="s">
        <v>560</v>
      </c>
      <c r="V146" s="603"/>
      <c r="W146" s="680" t="s">
        <v>554</v>
      </c>
      <c r="X146" s="48" t="s">
        <v>554</v>
      </c>
      <c r="Y146" s="48" t="s">
        <v>554</v>
      </c>
      <c r="Z146" s="702" t="s">
        <v>554</v>
      </c>
      <c r="AA146" s="702" t="s">
        <v>554</v>
      </c>
      <c r="AB146" s="702" t="s">
        <v>554</v>
      </c>
      <c r="AC146" s="706" t="s">
        <v>554</v>
      </c>
      <c r="AD146" s="706" t="s">
        <v>554</v>
      </c>
      <c r="AE146" s="703" t="s">
        <v>554</v>
      </c>
      <c r="AF146" s="680" t="s">
        <v>554</v>
      </c>
      <c r="AG146" s="680" t="s">
        <v>554</v>
      </c>
      <c r="AH146" s="48" t="s">
        <v>554</v>
      </c>
      <c r="AI146" s="680" t="s">
        <v>554</v>
      </c>
      <c r="AJ146" s="680" t="s">
        <v>554</v>
      </c>
      <c r="AK146" s="679" t="s">
        <v>554</v>
      </c>
      <c r="AL146" s="615" t="s">
        <v>554</v>
      </c>
      <c r="AM146" s="615" t="s">
        <v>554</v>
      </c>
      <c r="AN146" s="702" t="s">
        <v>554</v>
      </c>
      <c r="AO146" s="603"/>
      <c r="AP146" s="603"/>
      <c r="AQ146" s="703" t="s">
        <v>554</v>
      </c>
      <c r="AR146" s="603"/>
      <c r="AS146" s="603"/>
      <c r="AT146" s="703" t="s">
        <v>554</v>
      </c>
      <c r="AU146" s="680" t="s">
        <v>554</v>
      </c>
      <c r="AV146" s="680" t="s">
        <v>554</v>
      </c>
      <c r="AW146" s="48" t="s">
        <v>554</v>
      </c>
      <c r="AX146" s="603"/>
      <c r="AY146" s="603"/>
      <c r="AZ146" s="679" t="s">
        <v>554</v>
      </c>
      <c r="BA146" s="603"/>
      <c r="BB146" s="603"/>
      <c r="BC146" s="679" t="s">
        <v>554</v>
      </c>
      <c r="BD146" s="603"/>
      <c r="BE146" s="603"/>
      <c r="BF146" s="679" t="s">
        <v>554</v>
      </c>
      <c r="BG146" s="678">
        <v>43493</v>
      </c>
      <c r="BH146" s="680" t="s">
        <v>554</v>
      </c>
      <c r="BI146" s="706" t="s">
        <v>554</v>
      </c>
      <c r="BJ146" s="48" t="s">
        <v>554</v>
      </c>
      <c r="BK146" s="682" t="s">
        <v>807</v>
      </c>
      <c r="BL146" s="682" t="s">
        <v>807</v>
      </c>
      <c r="BM146" s="48" t="s">
        <v>554</v>
      </c>
      <c r="BN146" s="598" t="s">
        <v>807</v>
      </c>
      <c r="BO146" s="598" t="s">
        <v>807</v>
      </c>
      <c r="BP146" s="603"/>
      <c r="BQ146" s="48" t="s">
        <v>554</v>
      </c>
      <c r="BR146" s="48" t="s">
        <v>554</v>
      </c>
      <c r="BS146" s="603"/>
      <c r="BT146" s="615"/>
      <c r="BU146" s="615"/>
      <c r="BV146" s="603"/>
      <c r="BW146" s="705" t="s">
        <v>554</v>
      </c>
      <c r="BX146" s="705" t="s">
        <v>554</v>
      </c>
      <c r="BY146" s="702" t="s">
        <v>554</v>
      </c>
      <c r="BZ146" s="705" t="s">
        <v>554</v>
      </c>
      <c r="CA146" s="705" t="s">
        <v>554</v>
      </c>
      <c r="CB146" s="598" t="s">
        <v>560</v>
      </c>
      <c r="CC146" s="48" t="s">
        <v>554</v>
      </c>
      <c r="CD146" s="48" t="s">
        <v>554</v>
      </c>
      <c r="CE146" s="48" t="s">
        <v>554</v>
      </c>
      <c r="CF146" s="603"/>
      <c r="CG146" s="603"/>
      <c r="CH146" s="598" t="s">
        <v>807</v>
      </c>
      <c r="CI146" s="616"/>
      <c r="CJ146" s="616"/>
      <c r="CK146" s="48" t="s">
        <v>554</v>
      </c>
      <c r="CL146" s="616"/>
      <c r="CM146" s="616"/>
      <c r="CN146" s="48" t="s">
        <v>554</v>
      </c>
      <c r="CO146" s="48" t="s">
        <v>554</v>
      </c>
      <c r="CP146" s="680" t="s">
        <v>554</v>
      </c>
      <c r="CQ146" s="679" t="s">
        <v>554</v>
      </c>
      <c r="CR146" s="680" t="s">
        <v>554</v>
      </c>
      <c r="CS146" s="680" t="s">
        <v>554</v>
      </c>
      <c r="CT146" s="603"/>
      <c r="CU146" s="711" t="s">
        <v>554</v>
      </c>
      <c r="CV146" s="704" t="s">
        <v>560</v>
      </c>
      <c r="CW146" s="48" t="s">
        <v>554</v>
      </c>
      <c r="CX146" s="680" t="s">
        <v>554</v>
      </c>
      <c r="CY146" s="680" t="s">
        <v>554</v>
      </c>
      <c r="CZ146" s="48" t="s">
        <v>554</v>
      </c>
      <c r="DA146" s="682" t="s">
        <v>560</v>
      </c>
      <c r="DB146" s="682" t="s">
        <v>560</v>
      </c>
      <c r="DC146" s="703" t="s">
        <v>554</v>
      </c>
    </row>
    <row r="147" spans="1:107" ht="14" x14ac:dyDescent="0.15">
      <c r="A147" s="678">
        <v>43494</v>
      </c>
      <c r="B147" s="706" t="s">
        <v>554</v>
      </c>
      <c r="C147" s="48" t="s">
        <v>554</v>
      </c>
      <c r="D147" s="679" t="s">
        <v>554</v>
      </c>
      <c r="E147" s="615" t="s">
        <v>554</v>
      </c>
      <c r="F147" s="615" t="s">
        <v>554</v>
      </c>
      <c r="G147" s="615" t="s">
        <v>554</v>
      </c>
      <c r="H147" s="48" t="s">
        <v>554</v>
      </c>
      <c r="I147" s="48" t="s">
        <v>554</v>
      </c>
      <c r="J147" s="48" t="s">
        <v>554</v>
      </c>
      <c r="K147" s="48" t="s">
        <v>554</v>
      </c>
      <c r="L147" s="48" t="s">
        <v>554</v>
      </c>
      <c r="M147" s="48" t="s">
        <v>554</v>
      </c>
      <c r="N147" s="48" t="s">
        <v>554</v>
      </c>
      <c r="O147" s="48" t="s">
        <v>554</v>
      </c>
      <c r="P147" s="48" t="s">
        <v>554</v>
      </c>
      <c r="Q147" s="48" t="s">
        <v>554</v>
      </c>
      <c r="R147" s="598" t="s">
        <v>560</v>
      </c>
      <c r="S147" s="48" t="s">
        <v>554</v>
      </c>
      <c r="T147" s="48" t="s">
        <v>554</v>
      </c>
      <c r="U147" s="598" t="s">
        <v>560</v>
      </c>
      <c r="V147" s="603"/>
      <c r="W147" s="680" t="s">
        <v>554</v>
      </c>
      <c r="X147" s="48" t="s">
        <v>554</v>
      </c>
      <c r="Y147" s="48" t="s">
        <v>554</v>
      </c>
      <c r="Z147" s="702" t="s">
        <v>554</v>
      </c>
      <c r="AA147" s="702" t="s">
        <v>554</v>
      </c>
      <c r="AB147" s="702" t="s">
        <v>554</v>
      </c>
      <c r="AC147" s="706" t="s">
        <v>554</v>
      </c>
      <c r="AD147" s="706" t="s">
        <v>554</v>
      </c>
      <c r="AE147" s="703" t="s">
        <v>554</v>
      </c>
      <c r="AF147" s="680" t="s">
        <v>554</v>
      </c>
      <c r="AG147" s="680" t="s">
        <v>554</v>
      </c>
      <c r="AH147" s="48" t="s">
        <v>554</v>
      </c>
      <c r="AI147" s="680" t="s">
        <v>554</v>
      </c>
      <c r="AJ147" s="680" t="s">
        <v>554</v>
      </c>
      <c r="AK147" s="679" t="s">
        <v>554</v>
      </c>
      <c r="AL147" s="615" t="s">
        <v>554</v>
      </c>
      <c r="AM147" s="615" t="s">
        <v>554</v>
      </c>
      <c r="AN147" s="702" t="s">
        <v>554</v>
      </c>
      <c r="AO147" s="603"/>
      <c r="AP147" s="603"/>
      <c r="AQ147" s="703" t="s">
        <v>554</v>
      </c>
      <c r="AR147" s="603"/>
      <c r="AS147" s="603"/>
      <c r="AT147" s="703" t="s">
        <v>554</v>
      </c>
      <c r="AU147" s="680" t="s">
        <v>554</v>
      </c>
      <c r="AV147" s="680" t="s">
        <v>554</v>
      </c>
      <c r="AW147" s="48" t="s">
        <v>554</v>
      </c>
      <c r="AX147" s="603"/>
      <c r="AY147" s="603"/>
      <c r="AZ147" s="679" t="s">
        <v>554</v>
      </c>
      <c r="BA147" s="603"/>
      <c r="BB147" s="603"/>
      <c r="BC147" s="679" t="s">
        <v>554</v>
      </c>
      <c r="BD147" s="603"/>
      <c r="BE147" s="603"/>
      <c r="BF147" s="679" t="s">
        <v>554</v>
      </c>
      <c r="BG147" s="678">
        <v>43494</v>
      </c>
      <c r="BH147" s="680" t="s">
        <v>554</v>
      </c>
      <c r="BI147" s="706" t="s">
        <v>554</v>
      </c>
      <c r="BJ147" s="48" t="s">
        <v>554</v>
      </c>
      <c r="BK147" s="682" t="s">
        <v>807</v>
      </c>
      <c r="BL147" s="682" t="s">
        <v>807</v>
      </c>
      <c r="BM147" s="48" t="s">
        <v>554</v>
      </c>
      <c r="BN147" s="598" t="s">
        <v>807</v>
      </c>
      <c r="BO147" s="598" t="s">
        <v>807</v>
      </c>
      <c r="BP147" s="603"/>
      <c r="BQ147" s="48" t="s">
        <v>554</v>
      </c>
      <c r="BR147" s="48" t="s">
        <v>554</v>
      </c>
      <c r="BS147" s="603"/>
      <c r="BT147" s="615"/>
      <c r="BU147" s="615"/>
      <c r="BV147" s="603"/>
      <c r="BW147" s="705" t="s">
        <v>554</v>
      </c>
      <c r="BX147" s="705" t="s">
        <v>554</v>
      </c>
      <c r="BY147" s="702" t="s">
        <v>554</v>
      </c>
      <c r="BZ147" s="705" t="s">
        <v>554</v>
      </c>
      <c r="CA147" s="705" t="s">
        <v>554</v>
      </c>
      <c r="CB147" s="598" t="s">
        <v>560</v>
      </c>
      <c r="CC147" s="48" t="s">
        <v>554</v>
      </c>
      <c r="CD147" s="48" t="s">
        <v>554</v>
      </c>
      <c r="CE147" s="48" t="s">
        <v>554</v>
      </c>
      <c r="CF147" s="603"/>
      <c r="CG147" s="603"/>
      <c r="CH147" s="598" t="s">
        <v>807</v>
      </c>
      <c r="CI147" s="616"/>
      <c r="CJ147" s="616"/>
      <c r="CK147" s="48" t="s">
        <v>554</v>
      </c>
      <c r="CL147" s="616"/>
      <c r="CM147" s="616"/>
      <c r="CN147" s="48" t="s">
        <v>554</v>
      </c>
      <c r="CO147" s="48" t="s">
        <v>554</v>
      </c>
      <c r="CP147" s="680" t="s">
        <v>554</v>
      </c>
      <c r="CQ147" s="679" t="s">
        <v>554</v>
      </c>
      <c r="CR147" s="680" t="s">
        <v>554</v>
      </c>
      <c r="CS147" s="680" t="s">
        <v>554</v>
      </c>
      <c r="CT147" s="603"/>
      <c r="CU147" s="709" t="s">
        <v>560</v>
      </c>
      <c r="CV147" s="702" t="s">
        <v>554</v>
      </c>
      <c r="CW147" s="48" t="s">
        <v>554</v>
      </c>
      <c r="CX147" s="680" t="s">
        <v>554</v>
      </c>
      <c r="CY147" s="680" t="s">
        <v>554</v>
      </c>
      <c r="CZ147" s="48" t="s">
        <v>554</v>
      </c>
      <c r="DA147" s="682" t="s">
        <v>560</v>
      </c>
      <c r="DB147" s="682" t="s">
        <v>560</v>
      </c>
      <c r="DC147" s="703" t="s">
        <v>554</v>
      </c>
    </row>
    <row r="148" spans="1:107" ht="14" x14ac:dyDescent="0.15">
      <c r="A148" s="678">
        <v>43495</v>
      </c>
      <c r="B148" s="706" t="s">
        <v>554</v>
      </c>
      <c r="C148" s="48" t="s">
        <v>554</v>
      </c>
      <c r="D148" s="679" t="s">
        <v>554</v>
      </c>
      <c r="E148" s="615" t="s">
        <v>554</v>
      </c>
      <c r="F148" s="615" t="s">
        <v>554</v>
      </c>
      <c r="G148" s="615" t="s">
        <v>554</v>
      </c>
      <c r="H148" s="48" t="s">
        <v>554</v>
      </c>
      <c r="I148" s="48" t="s">
        <v>554</v>
      </c>
      <c r="J148" s="48" t="s">
        <v>554</v>
      </c>
      <c r="K148" s="48" t="s">
        <v>554</v>
      </c>
      <c r="L148" s="48" t="s">
        <v>554</v>
      </c>
      <c r="M148" s="48" t="s">
        <v>554</v>
      </c>
      <c r="N148" s="48" t="s">
        <v>554</v>
      </c>
      <c r="O148" s="48" t="s">
        <v>554</v>
      </c>
      <c r="P148" s="48" t="s">
        <v>554</v>
      </c>
      <c r="Q148" s="48" t="s">
        <v>554</v>
      </c>
      <c r="R148" s="598" t="s">
        <v>560</v>
      </c>
      <c r="S148" s="48" t="s">
        <v>554</v>
      </c>
      <c r="T148" s="48" t="s">
        <v>554</v>
      </c>
      <c r="U148" s="598" t="s">
        <v>560</v>
      </c>
      <c r="V148" s="603"/>
      <c r="W148" s="680" t="s">
        <v>554</v>
      </c>
      <c r="X148" s="48" t="s">
        <v>554</v>
      </c>
      <c r="Y148" s="48" t="s">
        <v>554</v>
      </c>
      <c r="Z148" s="702" t="s">
        <v>554</v>
      </c>
      <c r="AA148" s="702" t="s">
        <v>554</v>
      </c>
      <c r="AB148" s="702" t="s">
        <v>554</v>
      </c>
      <c r="AC148" s="706" t="s">
        <v>554</v>
      </c>
      <c r="AD148" s="706" t="s">
        <v>554</v>
      </c>
      <c r="AE148" s="703" t="s">
        <v>554</v>
      </c>
      <c r="AF148" s="680" t="s">
        <v>554</v>
      </c>
      <c r="AG148" s="680" t="s">
        <v>554</v>
      </c>
      <c r="AH148" s="48" t="s">
        <v>554</v>
      </c>
      <c r="AI148" s="680" t="s">
        <v>554</v>
      </c>
      <c r="AJ148" s="680" t="s">
        <v>554</v>
      </c>
      <c r="AK148" s="679" t="s">
        <v>554</v>
      </c>
      <c r="AL148" s="48" t="s">
        <v>554</v>
      </c>
      <c r="AM148" s="48" t="s">
        <v>554</v>
      </c>
      <c r="AN148" s="703" t="s">
        <v>554</v>
      </c>
      <c r="AO148" s="603"/>
      <c r="AP148" s="603"/>
      <c r="AQ148" s="703" t="s">
        <v>554</v>
      </c>
      <c r="AR148" s="603"/>
      <c r="AS148" s="603"/>
      <c r="AT148" s="703" t="s">
        <v>554</v>
      </c>
      <c r="AU148" s="680" t="s">
        <v>554</v>
      </c>
      <c r="AV148" s="680" t="s">
        <v>554</v>
      </c>
      <c r="AW148" s="48" t="s">
        <v>554</v>
      </c>
      <c r="AX148" s="603"/>
      <c r="AY148" s="603"/>
      <c r="AZ148" s="679" t="s">
        <v>554</v>
      </c>
      <c r="BA148" s="603"/>
      <c r="BB148" s="603"/>
      <c r="BC148" s="679" t="s">
        <v>554</v>
      </c>
      <c r="BD148" s="603"/>
      <c r="BE148" s="603"/>
      <c r="BF148" s="679" t="s">
        <v>554</v>
      </c>
      <c r="BG148" s="678">
        <v>43495</v>
      </c>
      <c r="BH148" s="680" t="s">
        <v>554</v>
      </c>
      <c r="BI148" s="706" t="s">
        <v>554</v>
      </c>
      <c r="BJ148" s="48" t="s">
        <v>554</v>
      </c>
      <c r="BK148" s="682" t="s">
        <v>807</v>
      </c>
      <c r="BL148" s="682" t="s">
        <v>807</v>
      </c>
      <c r="BM148" s="48" t="s">
        <v>554</v>
      </c>
      <c r="BN148" s="598" t="s">
        <v>807</v>
      </c>
      <c r="BO148" s="598" t="s">
        <v>807</v>
      </c>
      <c r="BP148" s="603"/>
      <c r="BQ148" s="48" t="s">
        <v>554</v>
      </c>
      <c r="BR148" s="48" t="s">
        <v>554</v>
      </c>
      <c r="BS148" s="603"/>
      <c r="BT148" s="615"/>
      <c r="BU148" s="615"/>
      <c r="BV148" s="603"/>
      <c r="BW148" s="705" t="s">
        <v>554</v>
      </c>
      <c r="BX148" s="705" t="s">
        <v>554</v>
      </c>
      <c r="BY148" s="702" t="s">
        <v>554</v>
      </c>
      <c r="BZ148" s="705" t="s">
        <v>554</v>
      </c>
      <c r="CA148" s="705" t="s">
        <v>554</v>
      </c>
      <c r="CB148" s="598" t="s">
        <v>560</v>
      </c>
      <c r="CC148" s="48" t="s">
        <v>554</v>
      </c>
      <c r="CD148" s="48" t="s">
        <v>554</v>
      </c>
      <c r="CE148" s="48" t="s">
        <v>554</v>
      </c>
      <c r="CF148" s="603"/>
      <c r="CG148" s="603"/>
      <c r="CH148" s="598" t="s">
        <v>807</v>
      </c>
      <c r="CI148" s="616"/>
      <c r="CJ148" s="616"/>
      <c r="CK148" s="48" t="s">
        <v>554</v>
      </c>
      <c r="CL148" s="616"/>
      <c r="CM148" s="616"/>
      <c r="CN148" s="48" t="s">
        <v>554</v>
      </c>
      <c r="CO148" s="48" t="s">
        <v>554</v>
      </c>
      <c r="CP148" s="680" t="s">
        <v>554</v>
      </c>
      <c r="CQ148" s="679" t="s">
        <v>554</v>
      </c>
      <c r="CR148" s="680" t="s">
        <v>554</v>
      </c>
      <c r="CS148" s="680" t="s">
        <v>554</v>
      </c>
      <c r="CT148" s="603"/>
      <c r="CU148" s="709" t="s">
        <v>560</v>
      </c>
      <c r="CV148" s="713" t="s">
        <v>560</v>
      </c>
      <c r="CW148" s="48" t="s">
        <v>554</v>
      </c>
      <c r="CX148" s="680" t="s">
        <v>554</v>
      </c>
      <c r="CY148" s="680" t="s">
        <v>554</v>
      </c>
      <c r="CZ148" s="48" t="s">
        <v>554</v>
      </c>
      <c r="DA148" s="682" t="s">
        <v>560</v>
      </c>
      <c r="DB148" s="682" t="s">
        <v>560</v>
      </c>
      <c r="DC148" s="703" t="s">
        <v>554</v>
      </c>
    </row>
    <row r="149" spans="1:107" s="186" customFormat="1" ht="14" x14ac:dyDescent="0.15">
      <c r="A149" s="678">
        <v>43496</v>
      </c>
      <c r="B149" s="706" t="s">
        <v>554</v>
      </c>
      <c r="C149" s="48" t="s">
        <v>554</v>
      </c>
      <c r="D149" s="679" t="s">
        <v>554</v>
      </c>
      <c r="E149" s="615" t="s">
        <v>554</v>
      </c>
      <c r="F149" s="615" t="s">
        <v>554</v>
      </c>
      <c r="G149" s="615" t="s">
        <v>554</v>
      </c>
      <c r="H149" s="48" t="s">
        <v>554</v>
      </c>
      <c r="I149" s="48" t="s">
        <v>554</v>
      </c>
      <c r="J149" s="48" t="s">
        <v>554</v>
      </c>
      <c r="K149" s="48" t="s">
        <v>554</v>
      </c>
      <c r="L149" s="48" t="s">
        <v>554</v>
      </c>
      <c r="M149" s="48" t="s">
        <v>554</v>
      </c>
      <c r="N149" s="48" t="s">
        <v>554</v>
      </c>
      <c r="O149" s="48" t="s">
        <v>554</v>
      </c>
      <c r="P149" s="48" t="s">
        <v>554</v>
      </c>
      <c r="Q149" s="48" t="s">
        <v>554</v>
      </c>
      <c r="R149" s="48" t="s">
        <v>554</v>
      </c>
      <c r="S149" s="48" t="s">
        <v>554</v>
      </c>
      <c r="T149" s="48" t="s">
        <v>554</v>
      </c>
      <c r="U149" s="48" t="s">
        <v>554</v>
      </c>
      <c r="V149" s="603"/>
      <c r="W149" s="680" t="s">
        <v>554</v>
      </c>
      <c r="X149" s="48" t="s">
        <v>554</v>
      </c>
      <c r="Y149" s="48" t="s">
        <v>554</v>
      </c>
      <c r="Z149" s="702" t="s">
        <v>554</v>
      </c>
      <c r="AA149" s="702" t="s">
        <v>554</v>
      </c>
      <c r="AB149" s="704" t="s">
        <v>560</v>
      </c>
      <c r="AC149" s="706" t="s">
        <v>554</v>
      </c>
      <c r="AD149" s="706" t="s">
        <v>554</v>
      </c>
      <c r="AE149" s="703" t="s">
        <v>554</v>
      </c>
      <c r="AF149" s="680" t="s">
        <v>554</v>
      </c>
      <c r="AG149" s="680" t="s">
        <v>554</v>
      </c>
      <c r="AH149" s="48" t="s">
        <v>554</v>
      </c>
      <c r="AI149" s="680" t="s">
        <v>554</v>
      </c>
      <c r="AJ149" s="680" t="s">
        <v>554</v>
      </c>
      <c r="AK149" s="679" t="s">
        <v>554</v>
      </c>
      <c r="AL149" s="48" t="s">
        <v>554</v>
      </c>
      <c r="AM149" s="48" t="s">
        <v>554</v>
      </c>
      <c r="AN149" s="703" t="s">
        <v>554</v>
      </c>
      <c r="AO149" s="603"/>
      <c r="AP149" s="603"/>
      <c r="AQ149" s="703" t="s">
        <v>554</v>
      </c>
      <c r="AR149" s="603"/>
      <c r="AS149" s="603"/>
      <c r="AT149" s="703" t="s">
        <v>554</v>
      </c>
      <c r="AU149" s="680" t="s">
        <v>554</v>
      </c>
      <c r="AV149" s="680" t="s">
        <v>554</v>
      </c>
      <c r="AW149" s="48" t="s">
        <v>554</v>
      </c>
      <c r="AX149" s="603"/>
      <c r="AY149" s="603"/>
      <c r="AZ149" s="679" t="s">
        <v>554</v>
      </c>
      <c r="BA149" s="603"/>
      <c r="BB149" s="603"/>
      <c r="BC149" s="679" t="s">
        <v>554</v>
      </c>
      <c r="BD149" s="603"/>
      <c r="BE149" s="603"/>
      <c r="BF149" s="679" t="s">
        <v>554</v>
      </c>
      <c r="BG149" s="678">
        <v>43496</v>
      </c>
      <c r="BH149" s="680" t="s">
        <v>554</v>
      </c>
      <c r="BI149" s="706" t="s">
        <v>554</v>
      </c>
      <c r="BJ149" s="48" t="s">
        <v>554</v>
      </c>
      <c r="BK149" s="682" t="s">
        <v>807</v>
      </c>
      <c r="BL149" s="682" t="s">
        <v>807</v>
      </c>
      <c r="BM149" s="48" t="s">
        <v>554</v>
      </c>
      <c r="BN149" s="598" t="s">
        <v>807</v>
      </c>
      <c r="BO149" s="598" t="s">
        <v>807</v>
      </c>
      <c r="BP149" s="603"/>
      <c r="BQ149" s="48" t="s">
        <v>554</v>
      </c>
      <c r="BR149" s="48" t="s">
        <v>554</v>
      </c>
      <c r="BS149" s="603"/>
      <c r="BT149" s="615"/>
      <c r="BU149" s="615"/>
      <c r="BV149" s="603"/>
      <c r="BW149" s="705" t="s">
        <v>554</v>
      </c>
      <c r="BX149" s="705" t="s">
        <v>554</v>
      </c>
      <c r="BY149" s="702" t="s">
        <v>554</v>
      </c>
      <c r="BZ149" s="705" t="s">
        <v>554</v>
      </c>
      <c r="CA149" s="705" t="s">
        <v>554</v>
      </c>
      <c r="CB149" s="598" t="s">
        <v>560</v>
      </c>
      <c r="CC149" s="48" t="s">
        <v>554</v>
      </c>
      <c r="CD149" s="48" t="s">
        <v>554</v>
      </c>
      <c r="CE149" s="48" t="s">
        <v>554</v>
      </c>
      <c r="CF149" s="603"/>
      <c r="CG149" s="603"/>
      <c r="CH149" s="598" t="s">
        <v>807</v>
      </c>
      <c r="CI149" s="616"/>
      <c r="CJ149" s="616"/>
      <c r="CK149" s="48" t="s">
        <v>554</v>
      </c>
      <c r="CL149" s="616"/>
      <c r="CM149" s="616"/>
      <c r="CN149" s="48" t="s">
        <v>554</v>
      </c>
      <c r="CO149" s="48" t="s">
        <v>554</v>
      </c>
      <c r="CP149" s="680" t="s">
        <v>554</v>
      </c>
      <c r="CQ149" s="679" t="s">
        <v>554</v>
      </c>
      <c r="CR149" s="680" t="s">
        <v>554</v>
      </c>
      <c r="CS149" s="680" t="s">
        <v>554</v>
      </c>
      <c r="CT149" s="603"/>
      <c r="CU149" s="705" t="s">
        <v>554</v>
      </c>
      <c r="CV149" s="713" t="s">
        <v>560</v>
      </c>
      <c r="CW149" s="615" t="s">
        <v>554</v>
      </c>
      <c r="CX149" s="680" t="s">
        <v>554</v>
      </c>
      <c r="CY149" s="680" t="s">
        <v>554</v>
      </c>
      <c r="CZ149" s="48" t="s">
        <v>554</v>
      </c>
      <c r="DA149" s="682" t="s">
        <v>560</v>
      </c>
      <c r="DB149" s="682" t="s">
        <v>560</v>
      </c>
      <c r="DC149" s="703" t="s">
        <v>554</v>
      </c>
    </row>
    <row r="150" spans="1:107" ht="14" x14ac:dyDescent="0.15">
      <c r="A150" s="678">
        <v>43497</v>
      </c>
      <c r="B150" s="706" t="s">
        <v>554</v>
      </c>
      <c r="C150" s="48" t="s">
        <v>554</v>
      </c>
      <c r="D150" s="679" t="s">
        <v>554</v>
      </c>
      <c r="E150" s="615" t="s">
        <v>554</v>
      </c>
      <c r="F150" s="615" t="s">
        <v>554</v>
      </c>
      <c r="G150" s="615" t="s">
        <v>554</v>
      </c>
      <c r="H150" s="48" t="s">
        <v>554</v>
      </c>
      <c r="I150" s="48" t="s">
        <v>554</v>
      </c>
      <c r="J150" s="48" t="s">
        <v>554</v>
      </c>
      <c r="K150" s="48" t="s">
        <v>554</v>
      </c>
      <c r="L150" s="48" t="s">
        <v>554</v>
      </c>
      <c r="M150" s="48" t="s">
        <v>554</v>
      </c>
      <c r="N150" s="48" t="s">
        <v>554</v>
      </c>
      <c r="O150" s="48" t="s">
        <v>554</v>
      </c>
      <c r="P150" s="48" t="s">
        <v>554</v>
      </c>
      <c r="Q150" s="48" t="s">
        <v>554</v>
      </c>
      <c r="R150" s="48" t="s">
        <v>554</v>
      </c>
      <c r="S150" s="48" t="s">
        <v>554</v>
      </c>
      <c r="T150" s="48" t="s">
        <v>554</v>
      </c>
      <c r="U150" s="48" t="s">
        <v>554</v>
      </c>
      <c r="V150" s="603"/>
      <c r="W150" s="680" t="s">
        <v>554</v>
      </c>
      <c r="X150" s="48" t="s">
        <v>554</v>
      </c>
      <c r="Y150" s="48" t="s">
        <v>554</v>
      </c>
      <c r="Z150" s="702" t="s">
        <v>554</v>
      </c>
      <c r="AA150" s="702" t="s">
        <v>554</v>
      </c>
      <c r="AB150" s="702" t="s">
        <v>554</v>
      </c>
      <c r="AC150" s="706" t="s">
        <v>554</v>
      </c>
      <c r="AD150" s="706" t="s">
        <v>554</v>
      </c>
      <c r="AE150" s="703" t="s">
        <v>554</v>
      </c>
      <c r="AF150" s="680" t="s">
        <v>554</v>
      </c>
      <c r="AG150" s="680" t="s">
        <v>554</v>
      </c>
      <c r="AH150" s="48" t="s">
        <v>554</v>
      </c>
      <c r="AI150" s="680" t="s">
        <v>554</v>
      </c>
      <c r="AJ150" s="680" t="s">
        <v>554</v>
      </c>
      <c r="AK150" s="679" t="s">
        <v>554</v>
      </c>
      <c r="AL150" s="48" t="s">
        <v>554</v>
      </c>
      <c r="AM150" s="48" t="s">
        <v>554</v>
      </c>
      <c r="AN150" s="703" t="s">
        <v>554</v>
      </c>
      <c r="AO150" s="603"/>
      <c r="AP150" s="603"/>
      <c r="AQ150" s="703" t="s">
        <v>554</v>
      </c>
      <c r="AR150" s="603"/>
      <c r="AS150" s="603"/>
      <c r="AT150" s="703" t="s">
        <v>554</v>
      </c>
      <c r="AU150" s="680" t="s">
        <v>554</v>
      </c>
      <c r="AV150" s="680" t="s">
        <v>554</v>
      </c>
      <c r="AW150" s="48" t="s">
        <v>554</v>
      </c>
      <c r="AX150" s="603"/>
      <c r="AY150" s="603"/>
      <c r="AZ150" s="679" t="s">
        <v>554</v>
      </c>
      <c r="BA150" s="603"/>
      <c r="BB150" s="603"/>
      <c r="BC150" s="679" t="s">
        <v>554</v>
      </c>
      <c r="BD150" s="603"/>
      <c r="BE150" s="603"/>
      <c r="BF150" s="679" t="s">
        <v>554</v>
      </c>
      <c r="BG150" s="678">
        <v>43497</v>
      </c>
      <c r="BH150" s="680" t="s">
        <v>554</v>
      </c>
      <c r="BI150" s="706" t="s">
        <v>554</v>
      </c>
      <c r="BJ150" s="48" t="s">
        <v>554</v>
      </c>
      <c r="BK150" s="682" t="s">
        <v>807</v>
      </c>
      <c r="BL150" s="682" t="s">
        <v>807</v>
      </c>
      <c r="BM150" s="48" t="s">
        <v>554</v>
      </c>
      <c r="BN150" s="598" t="s">
        <v>807</v>
      </c>
      <c r="BO150" s="598" t="s">
        <v>807</v>
      </c>
      <c r="BP150" s="603"/>
      <c r="BQ150" s="48" t="s">
        <v>554</v>
      </c>
      <c r="BR150" s="48" t="s">
        <v>554</v>
      </c>
      <c r="BS150" s="603"/>
      <c r="BT150" s="615"/>
      <c r="BU150" s="615"/>
      <c r="BV150" s="603"/>
      <c r="BW150" s="705" t="s">
        <v>554</v>
      </c>
      <c r="BX150" s="705" t="s">
        <v>554</v>
      </c>
      <c r="BY150" s="702" t="s">
        <v>554</v>
      </c>
      <c r="BZ150" s="705" t="s">
        <v>554</v>
      </c>
      <c r="CA150" s="705" t="s">
        <v>554</v>
      </c>
      <c r="CB150" s="598" t="s">
        <v>560</v>
      </c>
      <c r="CC150" s="48" t="s">
        <v>554</v>
      </c>
      <c r="CD150" s="48" t="s">
        <v>554</v>
      </c>
      <c r="CE150" s="48" t="s">
        <v>554</v>
      </c>
      <c r="CF150" s="603"/>
      <c r="CG150" s="603"/>
      <c r="CH150" s="598" t="s">
        <v>807</v>
      </c>
      <c r="CI150" s="616"/>
      <c r="CJ150" s="616"/>
      <c r="CK150" s="48" t="s">
        <v>554</v>
      </c>
      <c r="CL150" s="616"/>
      <c r="CM150" s="616"/>
      <c r="CN150" s="48" t="s">
        <v>554</v>
      </c>
      <c r="CO150" s="48" t="s">
        <v>554</v>
      </c>
      <c r="CP150" s="680" t="s">
        <v>554</v>
      </c>
      <c r="CQ150" s="679" t="s">
        <v>554</v>
      </c>
      <c r="CR150" s="680" t="s">
        <v>554</v>
      </c>
      <c r="CS150" s="680" t="s">
        <v>554</v>
      </c>
      <c r="CT150" s="603"/>
      <c r="CU150" s="710" t="s">
        <v>566</v>
      </c>
      <c r="CV150" s="713" t="s">
        <v>560</v>
      </c>
      <c r="CW150" s="615" t="s">
        <v>554</v>
      </c>
      <c r="CX150" s="680" t="s">
        <v>554</v>
      </c>
      <c r="CY150" s="680" t="s">
        <v>554</v>
      </c>
      <c r="CZ150" s="48" t="s">
        <v>554</v>
      </c>
      <c r="DA150" s="682" t="s">
        <v>560</v>
      </c>
      <c r="DB150" s="682" t="s">
        <v>560</v>
      </c>
      <c r="DC150" s="703" t="s">
        <v>554</v>
      </c>
    </row>
    <row r="151" spans="1:107" ht="14" x14ac:dyDescent="0.15">
      <c r="A151" s="678">
        <v>43498</v>
      </c>
      <c r="B151" s="706" t="s">
        <v>554</v>
      </c>
      <c r="C151" s="48" t="s">
        <v>554</v>
      </c>
      <c r="D151" s="679" t="s">
        <v>554</v>
      </c>
      <c r="E151" s="615" t="s">
        <v>554</v>
      </c>
      <c r="F151" s="615" t="s">
        <v>554</v>
      </c>
      <c r="G151" s="615" t="s">
        <v>554</v>
      </c>
      <c r="H151" s="48" t="s">
        <v>554</v>
      </c>
      <c r="I151" s="48" t="s">
        <v>554</v>
      </c>
      <c r="J151" s="48" t="s">
        <v>554</v>
      </c>
      <c r="K151" s="48" t="s">
        <v>554</v>
      </c>
      <c r="L151" s="48" t="s">
        <v>554</v>
      </c>
      <c r="M151" s="48" t="s">
        <v>554</v>
      </c>
      <c r="N151" s="48" t="s">
        <v>554</v>
      </c>
      <c r="O151" s="48" t="s">
        <v>554</v>
      </c>
      <c r="P151" s="48" t="s">
        <v>554</v>
      </c>
      <c r="Q151" s="48" t="s">
        <v>554</v>
      </c>
      <c r="R151" s="48" t="s">
        <v>554</v>
      </c>
      <c r="S151" s="48" t="s">
        <v>554</v>
      </c>
      <c r="T151" s="48" t="s">
        <v>554</v>
      </c>
      <c r="U151" s="48" t="s">
        <v>554</v>
      </c>
      <c r="V151" s="603"/>
      <c r="W151" s="680" t="s">
        <v>554</v>
      </c>
      <c r="X151" s="48" t="s">
        <v>554</v>
      </c>
      <c r="Y151" s="48" t="s">
        <v>554</v>
      </c>
      <c r="Z151" s="702" t="s">
        <v>554</v>
      </c>
      <c r="AA151" s="702" t="s">
        <v>554</v>
      </c>
      <c r="AB151" s="702" t="s">
        <v>554</v>
      </c>
      <c r="AC151" s="706" t="s">
        <v>554</v>
      </c>
      <c r="AD151" s="706" t="s">
        <v>554</v>
      </c>
      <c r="AE151" s="703" t="s">
        <v>554</v>
      </c>
      <c r="AF151" s="680" t="s">
        <v>554</v>
      </c>
      <c r="AG151" s="680" t="s">
        <v>554</v>
      </c>
      <c r="AH151" s="48" t="s">
        <v>554</v>
      </c>
      <c r="AI151" s="680" t="s">
        <v>554</v>
      </c>
      <c r="AJ151" s="680" t="s">
        <v>554</v>
      </c>
      <c r="AK151" s="679" t="s">
        <v>554</v>
      </c>
      <c r="AL151" s="48" t="s">
        <v>554</v>
      </c>
      <c r="AM151" s="48" t="s">
        <v>554</v>
      </c>
      <c r="AN151" s="702" t="s">
        <v>554</v>
      </c>
      <c r="AO151" s="603"/>
      <c r="AP151" s="603"/>
      <c r="AQ151" s="703" t="s">
        <v>554</v>
      </c>
      <c r="AR151" s="603"/>
      <c r="AS151" s="603"/>
      <c r="AT151" s="703" t="s">
        <v>554</v>
      </c>
      <c r="AU151" s="680" t="s">
        <v>554</v>
      </c>
      <c r="AV151" s="680" t="s">
        <v>554</v>
      </c>
      <c r="AW151" s="48" t="s">
        <v>554</v>
      </c>
      <c r="AX151" s="603"/>
      <c r="AY151" s="603"/>
      <c r="AZ151" s="679" t="s">
        <v>554</v>
      </c>
      <c r="BA151" s="603"/>
      <c r="BB151" s="603"/>
      <c r="BC151" s="679" t="s">
        <v>554</v>
      </c>
      <c r="BD151" s="603"/>
      <c r="BE151" s="603"/>
      <c r="BF151" s="679" t="s">
        <v>554</v>
      </c>
      <c r="BG151" s="678">
        <v>43498</v>
      </c>
      <c r="BH151" s="680" t="s">
        <v>554</v>
      </c>
      <c r="BI151" s="706" t="s">
        <v>554</v>
      </c>
      <c r="BJ151" s="48" t="s">
        <v>554</v>
      </c>
      <c r="BK151" s="682" t="s">
        <v>807</v>
      </c>
      <c r="BL151" s="682" t="s">
        <v>807</v>
      </c>
      <c r="BM151" s="48" t="s">
        <v>554</v>
      </c>
      <c r="BN151" s="598" t="s">
        <v>807</v>
      </c>
      <c r="BO151" s="598" t="s">
        <v>807</v>
      </c>
      <c r="BP151" s="603"/>
      <c r="BQ151" s="48" t="s">
        <v>554</v>
      </c>
      <c r="BR151" s="48" t="s">
        <v>554</v>
      </c>
      <c r="BS151" s="603"/>
      <c r="BT151" s="615"/>
      <c r="BU151" s="615"/>
      <c r="BV151" s="603"/>
      <c r="BW151" s="705" t="s">
        <v>554</v>
      </c>
      <c r="BX151" s="705" t="s">
        <v>554</v>
      </c>
      <c r="BY151" s="702" t="s">
        <v>554</v>
      </c>
      <c r="BZ151" s="705" t="s">
        <v>554</v>
      </c>
      <c r="CA151" s="705" t="s">
        <v>554</v>
      </c>
      <c r="CB151" s="598" t="s">
        <v>560</v>
      </c>
      <c r="CC151" s="48" t="s">
        <v>554</v>
      </c>
      <c r="CD151" s="48" t="s">
        <v>554</v>
      </c>
      <c r="CE151" s="48" t="s">
        <v>554</v>
      </c>
      <c r="CF151" s="603"/>
      <c r="CG151" s="603"/>
      <c r="CH151" s="598" t="s">
        <v>807</v>
      </c>
      <c r="CI151" s="616"/>
      <c r="CJ151" s="616"/>
      <c r="CK151" s="48" t="s">
        <v>554</v>
      </c>
      <c r="CL151" s="616"/>
      <c r="CM151" s="616"/>
      <c r="CN151" s="48" t="s">
        <v>554</v>
      </c>
      <c r="CO151" s="48" t="s">
        <v>554</v>
      </c>
      <c r="CP151" s="680" t="s">
        <v>554</v>
      </c>
      <c r="CQ151" s="679" t="s">
        <v>554</v>
      </c>
      <c r="CR151" s="680" t="s">
        <v>554</v>
      </c>
      <c r="CS151" s="680" t="s">
        <v>554</v>
      </c>
      <c r="CT151" s="603"/>
      <c r="CU151" s="710" t="s">
        <v>566</v>
      </c>
      <c r="CV151" s="713" t="s">
        <v>560</v>
      </c>
      <c r="CW151" s="615" t="s">
        <v>554</v>
      </c>
      <c r="CX151" s="680" t="s">
        <v>554</v>
      </c>
      <c r="CY151" s="680" t="s">
        <v>554</v>
      </c>
      <c r="CZ151" s="48" t="s">
        <v>554</v>
      </c>
      <c r="DA151" s="682" t="s">
        <v>560</v>
      </c>
      <c r="DB151" s="682" t="s">
        <v>560</v>
      </c>
      <c r="DC151" s="703" t="s">
        <v>554</v>
      </c>
    </row>
    <row r="152" spans="1:107" ht="14" x14ac:dyDescent="0.15">
      <c r="A152" s="678">
        <v>43499</v>
      </c>
      <c r="B152" s="706" t="s">
        <v>554</v>
      </c>
      <c r="C152" s="48" t="s">
        <v>554</v>
      </c>
      <c r="D152" s="679" t="s">
        <v>554</v>
      </c>
      <c r="E152" s="615" t="s">
        <v>554</v>
      </c>
      <c r="F152" s="615" t="s">
        <v>554</v>
      </c>
      <c r="G152" s="615" t="s">
        <v>554</v>
      </c>
      <c r="H152" s="48" t="s">
        <v>554</v>
      </c>
      <c r="I152" s="48" t="s">
        <v>554</v>
      </c>
      <c r="J152" s="48" t="s">
        <v>554</v>
      </c>
      <c r="K152" s="48" t="s">
        <v>554</v>
      </c>
      <c r="L152" s="48" t="s">
        <v>554</v>
      </c>
      <c r="M152" s="48" t="s">
        <v>554</v>
      </c>
      <c r="N152" s="48" t="s">
        <v>554</v>
      </c>
      <c r="O152" s="48" t="s">
        <v>554</v>
      </c>
      <c r="P152" s="48" t="s">
        <v>554</v>
      </c>
      <c r="Q152" s="48" t="s">
        <v>554</v>
      </c>
      <c r="R152" s="48" t="s">
        <v>554</v>
      </c>
      <c r="S152" s="48" t="s">
        <v>554</v>
      </c>
      <c r="T152" s="48" t="s">
        <v>554</v>
      </c>
      <c r="U152" s="48" t="s">
        <v>554</v>
      </c>
      <c r="V152" s="603"/>
      <c r="W152" s="680" t="s">
        <v>554</v>
      </c>
      <c r="X152" s="48" t="s">
        <v>554</v>
      </c>
      <c r="Y152" s="48" t="s">
        <v>554</v>
      </c>
      <c r="Z152" s="702" t="s">
        <v>554</v>
      </c>
      <c r="AA152" s="702" t="s">
        <v>554</v>
      </c>
      <c r="AB152" s="702" t="s">
        <v>554</v>
      </c>
      <c r="AC152" s="706" t="s">
        <v>554</v>
      </c>
      <c r="AD152" s="706" t="s">
        <v>554</v>
      </c>
      <c r="AE152" s="703" t="s">
        <v>554</v>
      </c>
      <c r="AF152" s="680" t="s">
        <v>554</v>
      </c>
      <c r="AG152" s="680" t="s">
        <v>554</v>
      </c>
      <c r="AH152" s="48" t="s">
        <v>554</v>
      </c>
      <c r="AI152" s="680" t="s">
        <v>554</v>
      </c>
      <c r="AJ152" s="680" t="s">
        <v>554</v>
      </c>
      <c r="AK152" s="679" t="s">
        <v>554</v>
      </c>
      <c r="AL152" s="48" t="s">
        <v>554</v>
      </c>
      <c r="AM152" s="48" t="s">
        <v>554</v>
      </c>
      <c r="AN152" s="702" t="s">
        <v>554</v>
      </c>
      <c r="AO152" s="603"/>
      <c r="AP152" s="603"/>
      <c r="AQ152" s="704" t="s">
        <v>560</v>
      </c>
      <c r="AR152" s="603"/>
      <c r="AS152" s="603"/>
      <c r="AT152" s="703" t="s">
        <v>554</v>
      </c>
      <c r="AU152" s="680" t="s">
        <v>554</v>
      </c>
      <c r="AV152" s="680" t="s">
        <v>554</v>
      </c>
      <c r="AW152" s="48" t="s">
        <v>554</v>
      </c>
      <c r="AX152" s="603"/>
      <c r="AY152" s="603"/>
      <c r="AZ152" s="679" t="s">
        <v>554</v>
      </c>
      <c r="BA152" s="603"/>
      <c r="BB152" s="603"/>
      <c r="BC152" s="679" t="s">
        <v>554</v>
      </c>
      <c r="BD152" s="603"/>
      <c r="BE152" s="603"/>
      <c r="BF152" s="679" t="s">
        <v>554</v>
      </c>
      <c r="BG152" s="678">
        <v>43499</v>
      </c>
      <c r="BH152" s="680" t="s">
        <v>554</v>
      </c>
      <c r="BI152" s="706" t="s">
        <v>554</v>
      </c>
      <c r="BJ152" s="48" t="s">
        <v>554</v>
      </c>
      <c r="BK152" s="682" t="s">
        <v>807</v>
      </c>
      <c r="BL152" s="682" t="s">
        <v>807</v>
      </c>
      <c r="BM152" s="48" t="s">
        <v>554</v>
      </c>
      <c r="BN152" s="598" t="s">
        <v>807</v>
      </c>
      <c r="BO152" s="598" t="s">
        <v>807</v>
      </c>
      <c r="BP152" s="603"/>
      <c r="BQ152" s="48" t="s">
        <v>554</v>
      </c>
      <c r="BR152" s="48" t="s">
        <v>554</v>
      </c>
      <c r="BS152" s="603"/>
      <c r="BT152" s="615"/>
      <c r="BU152" s="615"/>
      <c r="BV152" s="603"/>
      <c r="BW152" s="705" t="s">
        <v>554</v>
      </c>
      <c r="BX152" s="705" t="s">
        <v>554</v>
      </c>
      <c r="BY152" s="702" t="s">
        <v>554</v>
      </c>
      <c r="BZ152" s="705" t="s">
        <v>554</v>
      </c>
      <c r="CA152" s="705" t="s">
        <v>554</v>
      </c>
      <c r="CB152" s="598" t="s">
        <v>560</v>
      </c>
      <c r="CC152" s="48" t="s">
        <v>554</v>
      </c>
      <c r="CD152" s="48" t="s">
        <v>554</v>
      </c>
      <c r="CE152" s="48" t="s">
        <v>554</v>
      </c>
      <c r="CF152" s="603"/>
      <c r="CG152" s="603"/>
      <c r="CH152" s="598" t="s">
        <v>807</v>
      </c>
      <c r="CI152" s="616"/>
      <c r="CJ152" s="616"/>
      <c r="CK152" s="48" t="s">
        <v>554</v>
      </c>
      <c r="CL152" s="616"/>
      <c r="CM152" s="616"/>
      <c r="CN152" s="48" t="s">
        <v>554</v>
      </c>
      <c r="CO152" s="48" t="s">
        <v>554</v>
      </c>
      <c r="CP152" s="680" t="s">
        <v>554</v>
      </c>
      <c r="CQ152" s="679" t="s">
        <v>554</v>
      </c>
      <c r="CR152" s="680" t="s">
        <v>554</v>
      </c>
      <c r="CS152" s="680" t="s">
        <v>554</v>
      </c>
      <c r="CT152" s="603"/>
      <c r="CU152" s="705" t="s">
        <v>554</v>
      </c>
      <c r="CV152" s="713" t="s">
        <v>560</v>
      </c>
      <c r="CW152" s="615" t="s">
        <v>554</v>
      </c>
      <c r="CX152" s="680" t="s">
        <v>554</v>
      </c>
      <c r="CY152" s="680" t="s">
        <v>554</v>
      </c>
      <c r="CZ152" s="48" t="s">
        <v>554</v>
      </c>
      <c r="DA152" s="682" t="s">
        <v>560</v>
      </c>
      <c r="DB152" s="682" t="s">
        <v>560</v>
      </c>
      <c r="DC152" s="703" t="s">
        <v>554</v>
      </c>
    </row>
    <row r="153" spans="1:107" ht="14" x14ac:dyDescent="0.15">
      <c r="A153" s="678">
        <v>43500</v>
      </c>
      <c r="B153" s="706" t="s">
        <v>554</v>
      </c>
      <c r="C153" s="48" t="s">
        <v>554</v>
      </c>
      <c r="D153" s="679" t="s">
        <v>554</v>
      </c>
      <c r="E153" s="615" t="s">
        <v>554</v>
      </c>
      <c r="F153" s="615" t="s">
        <v>554</v>
      </c>
      <c r="G153" s="615" t="s">
        <v>554</v>
      </c>
      <c r="H153" s="48" t="s">
        <v>554</v>
      </c>
      <c r="I153" s="48" t="s">
        <v>554</v>
      </c>
      <c r="J153" s="48" t="s">
        <v>554</v>
      </c>
      <c r="K153" s="48" t="s">
        <v>554</v>
      </c>
      <c r="L153" s="48" t="s">
        <v>554</v>
      </c>
      <c r="M153" s="48" t="s">
        <v>554</v>
      </c>
      <c r="N153" s="48" t="s">
        <v>554</v>
      </c>
      <c r="O153" s="48" t="s">
        <v>554</v>
      </c>
      <c r="P153" s="48" t="s">
        <v>554</v>
      </c>
      <c r="Q153" s="48" t="s">
        <v>554</v>
      </c>
      <c r="R153" s="48" t="s">
        <v>554</v>
      </c>
      <c r="S153" s="48" t="s">
        <v>554</v>
      </c>
      <c r="T153" s="48" t="s">
        <v>554</v>
      </c>
      <c r="U153" s="48" t="s">
        <v>554</v>
      </c>
      <c r="V153" s="603"/>
      <c r="W153" s="680" t="s">
        <v>554</v>
      </c>
      <c r="X153" s="48" t="s">
        <v>554</v>
      </c>
      <c r="Y153" s="48" t="s">
        <v>554</v>
      </c>
      <c r="Z153" s="702" t="s">
        <v>554</v>
      </c>
      <c r="AA153" s="702" t="s">
        <v>554</v>
      </c>
      <c r="AB153" s="702" t="s">
        <v>554</v>
      </c>
      <c r="AC153" s="706" t="s">
        <v>554</v>
      </c>
      <c r="AD153" s="706" t="s">
        <v>554</v>
      </c>
      <c r="AE153" s="703" t="s">
        <v>554</v>
      </c>
      <c r="AF153" s="680" t="s">
        <v>554</v>
      </c>
      <c r="AG153" s="680" t="s">
        <v>554</v>
      </c>
      <c r="AH153" s="48" t="s">
        <v>554</v>
      </c>
      <c r="AI153" s="680" t="s">
        <v>554</v>
      </c>
      <c r="AJ153" s="680" t="s">
        <v>554</v>
      </c>
      <c r="AK153" s="679" t="s">
        <v>554</v>
      </c>
      <c r="AL153" s="48" t="s">
        <v>554</v>
      </c>
      <c r="AM153" s="48" t="s">
        <v>554</v>
      </c>
      <c r="AN153" s="702" t="s">
        <v>554</v>
      </c>
      <c r="AO153" s="603"/>
      <c r="AP153" s="603"/>
      <c r="AQ153" s="703" t="s">
        <v>554</v>
      </c>
      <c r="AR153" s="603"/>
      <c r="AS153" s="603"/>
      <c r="AT153" s="703" t="s">
        <v>554</v>
      </c>
      <c r="AU153" s="680" t="s">
        <v>554</v>
      </c>
      <c r="AV153" s="680" t="s">
        <v>554</v>
      </c>
      <c r="AW153" s="48" t="s">
        <v>554</v>
      </c>
      <c r="AX153" s="603"/>
      <c r="AY153" s="603"/>
      <c r="AZ153" s="679" t="s">
        <v>554</v>
      </c>
      <c r="BA153" s="603"/>
      <c r="BB153" s="603"/>
      <c r="BC153" s="679" t="s">
        <v>554</v>
      </c>
      <c r="BD153" s="603"/>
      <c r="BE153" s="603"/>
      <c r="BF153" s="679" t="s">
        <v>554</v>
      </c>
      <c r="BG153" s="678">
        <v>43500</v>
      </c>
      <c r="BH153" s="680" t="s">
        <v>554</v>
      </c>
      <c r="BI153" s="706" t="s">
        <v>554</v>
      </c>
      <c r="BJ153" s="48" t="s">
        <v>554</v>
      </c>
      <c r="BK153" s="682" t="s">
        <v>807</v>
      </c>
      <c r="BL153" s="682" t="s">
        <v>807</v>
      </c>
      <c r="BM153" s="48" t="s">
        <v>554</v>
      </c>
      <c r="BN153" s="598" t="s">
        <v>807</v>
      </c>
      <c r="BO153" s="598" t="s">
        <v>807</v>
      </c>
      <c r="BP153" s="603"/>
      <c r="BQ153" s="48" t="s">
        <v>554</v>
      </c>
      <c r="BR153" s="48" t="s">
        <v>554</v>
      </c>
      <c r="BS153" s="603"/>
      <c r="BT153" s="615"/>
      <c r="BU153" s="615"/>
      <c r="BV153" s="603"/>
      <c r="BW153" s="705" t="s">
        <v>554</v>
      </c>
      <c r="BX153" s="705" t="s">
        <v>554</v>
      </c>
      <c r="BY153" s="702" t="s">
        <v>554</v>
      </c>
      <c r="BZ153" s="705" t="s">
        <v>554</v>
      </c>
      <c r="CA153" s="705" t="s">
        <v>554</v>
      </c>
      <c r="CB153" s="615" t="s">
        <v>554</v>
      </c>
      <c r="CC153" s="48" t="s">
        <v>554</v>
      </c>
      <c r="CD153" s="48" t="s">
        <v>554</v>
      </c>
      <c r="CE153" s="48" t="s">
        <v>554</v>
      </c>
      <c r="CF153" s="603"/>
      <c r="CG153" s="603"/>
      <c r="CH153" s="598" t="s">
        <v>807</v>
      </c>
      <c r="CI153" s="616"/>
      <c r="CJ153" s="616"/>
      <c r="CK153" s="48" t="s">
        <v>554</v>
      </c>
      <c r="CL153" s="616"/>
      <c r="CM153" s="616"/>
      <c r="CN153" s="48" t="s">
        <v>554</v>
      </c>
      <c r="CO153" s="48" t="s">
        <v>554</v>
      </c>
      <c r="CP153" s="680" t="s">
        <v>554</v>
      </c>
      <c r="CQ153" s="679" t="s">
        <v>554</v>
      </c>
      <c r="CR153" s="680" t="s">
        <v>554</v>
      </c>
      <c r="CS153" s="680" t="s">
        <v>554</v>
      </c>
      <c r="CT153" s="603"/>
      <c r="CU153" s="709" t="s">
        <v>560</v>
      </c>
      <c r="CV153" s="713" t="s">
        <v>560</v>
      </c>
      <c r="CW153" s="615" t="s">
        <v>554</v>
      </c>
      <c r="CX153" s="680" t="s">
        <v>554</v>
      </c>
      <c r="CY153" s="680" t="s">
        <v>554</v>
      </c>
      <c r="CZ153" s="48" t="s">
        <v>554</v>
      </c>
      <c r="DA153" s="682" t="s">
        <v>560</v>
      </c>
      <c r="DB153" s="682" t="s">
        <v>560</v>
      </c>
      <c r="DC153" s="703" t="s">
        <v>554</v>
      </c>
    </row>
    <row r="154" spans="1:107" ht="14" x14ac:dyDescent="0.15">
      <c r="A154" s="678">
        <v>43501</v>
      </c>
      <c r="B154" s="706" t="s">
        <v>554</v>
      </c>
      <c r="C154" s="48" t="s">
        <v>554</v>
      </c>
      <c r="D154" s="679" t="s">
        <v>554</v>
      </c>
      <c r="E154" s="615" t="s">
        <v>554</v>
      </c>
      <c r="F154" s="615" t="s">
        <v>554</v>
      </c>
      <c r="G154" s="615" t="s">
        <v>554</v>
      </c>
      <c r="H154" s="48" t="s">
        <v>554</v>
      </c>
      <c r="I154" s="48" t="s">
        <v>554</v>
      </c>
      <c r="J154" s="48" t="s">
        <v>554</v>
      </c>
      <c r="K154" s="48" t="s">
        <v>554</v>
      </c>
      <c r="L154" s="48" t="s">
        <v>554</v>
      </c>
      <c r="M154" s="48" t="s">
        <v>554</v>
      </c>
      <c r="N154" s="48" t="s">
        <v>554</v>
      </c>
      <c r="O154" s="48" t="s">
        <v>554</v>
      </c>
      <c r="P154" s="48" t="s">
        <v>554</v>
      </c>
      <c r="Q154" s="48" t="s">
        <v>554</v>
      </c>
      <c r="R154" s="48" t="s">
        <v>554</v>
      </c>
      <c r="S154" s="48" t="s">
        <v>554</v>
      </c>
      <c r="T154" s="48" t="s">
        <v>554</v>
      </c>
      <c r="U154" s="48" t="s">
        <v>554</v>
      </c>
      <c r="V154" s="603"/>
      <c r="W154" s="680" t="s">
        <v>554</v>
      </c>
      <c r="X154" s="48" t="s">
        <v>554</v>
      </c>
      <c r="Y154" s="48" t="s">
        <v>554</v>
      </c>
      <c r="Z154" s="702" t="s">
        <v>554</v>
      </c>
      <c r="AA154" s="702" t="s">
        <v>554</v>
      </c>
      <c r="AB154" s="702" t="s">
        <v>554</v>
      </c>
      <c r="AC154" s="706" t="s">
        <v>554</v>
      </c>
      <c r="AD154" s="706" t="s">
        <v>554</v>
      </c>
      <c r="AE154" s="703" t="s">
        <v>554</v>
      </c>
      <c r="AF154" s="680" t="s">
        <v>554</v>
      </c>
      <c r="AG154" s="680" t="s">
        <v>554</v>
      </c>
      <c r="AH154" s="48" t="s">
        <v>554</v>
      </c>
      <c r="AI154" s="680" t="s">
        <v>554</v>
      </c>
      <c r="AJ154" s="680" t="s">
        <v>554</v>
      </c>
      <c r="AK154" s="679" t="s">
        <v>554</v>
      </c>
      <c r="AL154" s="48" t="s">
        <v>554</v>
      </c>
      <c r="AM154" s="48" t="s">
        <v>554</v>
      </c>
      <c r="AN154" s="702" t="s">
        <v>554</v>
      </c>
      <c r="AO154" s="603"/>
      <c r="AP154" s="603"/>
      <c r="AQ154" s="703" t="s">
        <v>554</v>
      </c>
      <c r="AR154" s="603"/>
      <c r="AS154" s="603"/>
      <c r="AT154" s="703" t="s">
        <v>554</v>
      </c>
      <c r="AU154" s="680" t="s">
        <v>554</v>
      </c>
      <c r="AV154" s="680" t="s">
        <v>554</v>
      </c>
      <c r="AW154" s="48" t="s">
        <v>554</v>
      </c>
      <c r="AX154" s="603"/>
      <c r="AY154" s="603"/>
      <c r="AZ154" s="679" t="s">
        <v>554</v>
      </c>
      <c r="BA154" s="603"/>
      <c r="BB154" s="603"/>
      <c r="BC154" s="679" t="s">
        <v>554</v>
      </c>
      <c r="BD154" s="603"/>
      <c r="BE154" s="603"/>
      <c r="BF154" s="679" t="s">
        <v>554</v>
      </c>
      <c r="BG154" s="678">
        <v>43501</v>
      </c>
      <c r="BH154" s="680" t="s">
        <v>554</v>
      </c>
      <c r="BI154" s="706" t="s">
        <v>554</v>
      </c>
      <c r="BJ154" s="48" t="s">
        <v>554</v>
      </c>
      <c r="BK154" s="682" t="s">
        <v>807</v>
      </c>
      <c r="BL154" s="682" t="s">
        <v>807</v>
      </c>
      <c r="BM154" s="48" t="s">
        <v>554</v>
      </c>
      <c r="BN154" s="598" t="s">
        <v>807</v>
      </c>
      <c r="BO154" s="598" t="s">
        <v>807</v>
      </c>
      <c r="BP154" s="603"/>
      <c r="BQ154" s="48" t="s">
        <v>554</v>
      </c>
      <c r="BR154" s="48" t="s">
        <v>554</v>
      </c>
      <c r="BS154" s="603"/>
      <c r="BT154" s="615"/>
      <c r="BU154" s="615"/>
      <c r="BV154" s="603"/>
      <c r="BW154" s="705" t="s">
        <v>554</v>
      </c>
      <c r="BX154" s="705" t="s">
        <v>554</v>
      </c>
      <c r="BY154" s="702" t="s">
        <v>554</v>
      </c>
      <c r="BZ154" s="705" t="s">
        <v>554</v>
      </c>
      <c r="CA154" s="705" t="s">
        <v>554</v>
      </c>
      <c r="CB154" s="598" t="s">
        <v>560</v>
      </c>
      <c r="CC154" s="48" t="s">
        <v>554</v>
      </c>
      <c r="CD154" s="48" t="s">
        <v>554</v>
      </c>
      <c r="CE154" s="48" t="s">
        <v>554</v>
      </c>
      <c r="CF154" s="603"/>
      <c r="CG154" s="603"/>
      <c r="CH154" s="598" t="s">
        <v>807</v>
      </c>
      <c r="CI154" s="616"/>
      <c r="CJ154" s="616"/>
      <c r="CK154" s="48" t="s">
        <v>554</v>
      </c>
      <c r="CL154" s="616"/>
      <c r="CM154" s="616"/>
      <c r="CN154" s="48" t="s">
        <v>554</v>
      </c>
      <c r="CO154" s="48" t="s">
        <v>554</v>
      </c>
      <c r="CP154" s="680" t="s">
        <v>554</v>
      </c>
      <c r="CQ154" s="679" t="s">
        <v>554</v>
      </c>
      <c r="CR154" s="680" t="s">
        <v>554</v>
      </c>
      <c r="CS154" s="680" t="s">
        <v>554</v>
      </c>
      <c r="CT154" s="603"/>
      <c r="CU154" s="709" t="s">
        <v>560</v>
      </c>
      <c r="CV154" s="713" t="s">
        <v>560</v>
      </c>
      <c r="CW154" s="615" t="s">
        <v>554</v>
      </c>
      <c r="CX154" s="680" t="s">
        <v>554</v>
      </c>
      <c r="CY154" s="680" t="s">
        <v>554</v>
      </c>
      <c r="CZ154" s="48" t="s">
        <v>554</v>
      </c>
      <c r="DA154" s="682" t="s">
        <v>560</v>
      </c>
      <c r="DB154" s="682" t="s">
        <v>560</v>
      </c>
      <c r="DC154" s="703" t="s">
        <v>554</v>
      </c>
    </row>
    <row r="155" spans="1:107" ht="14" x14ac:dyDescent="0.15">
      <c r="A155" s="678">
        <v>43502</v>
      </c>
      <c r="B155" s="706" t="s">
        <v>554</v>
      </c>
      <c r="C155" s="48" t="s">
        <v>554</v>
      </c>
      <c r="D155" s="679" t="s">
        <v>554</v>
      </c>
      <c r="E155" s="615" t="s">
        <v>554</v>
      </c>
      <c r="F155" s="615" t="s">
        <v>554</v>
      </c>
      <c r="G155" s="615" t="s">
        <v>554</v>
      </c>
      <c r="H155" s="48" t="s">
        <v>554</v>
      </c>
      <c r="I155" s="48" t="s">
        <v>554</v>
      </c>
      <c r="J155" s="48" t="s">
        <v>554</v>
      </c>
      <c r="K155" s="48" t="s">
        <v>554</v>
      </c>
      <c r="L155" s="48" t="s">
        <v>554</v>
      </c>
      <c r="M155" s="48" t="s">
        <v>554</v>
      </c>
      <c r="N155" s="48" t="s">
        <v>554</v>
      </c>
      <c r="O155" s="48" t="s">
        <v>554</v>
      </c>
      <c r="P155" s="48" t="s">
        <v>554</v>
      </c>
      <c r="Q155" s="48" t="s">
        <v>554</v>
      </c>
      <c r="R155" s="48" t="s">
        <v>554</v>
      </c>
      <c r="S155" s="48" t="s">
        <v>554</v>
      </c>
      <c r="T155" s="48" t="s">
        <v>554</v>
      </c>
      <c r="U155" s="48" t="s">
        <v>554</v>
      </c>
      <c r="V155" s="603"/>
      <c r="W155" s="680" t="s">
        <v>554</v>
      </c>
      <c r="X155" s="48" t="s">
        <v>554</v>
      </c>
      <c r="Y155" s="48" t="s">
        <v>554</v>
      </c>
      <c r="Z155" s="702" t="s">
        <v>554</v>
      </c>
      <c r="AA155" s="702" t="s">
        <v>554</v>
      </c>
      <c r="AB155" s="702" t="s">
        <v>554</v>
      </c>
      <c r="AC155" s="706" t="s">
        <v>554</v>
      </c>
      <c r="AD155" s="706" t="s">
        <v>554</v>
      </c>
      <c r="AE155" s="703" t="s">
        <v>554</v>
      </c>
      <c r="AF155" s="680" t="s">
        <v>554</v>
      </c>
      <c r="AG155" s="680" t="s">
        <v>554</v>
      </c>
      <c r="AH155" s="48" t="s">
        <v>554</v>
      </c>
      <c r="AI155" s="680" t="s">
        <v>554</v>
      </c>
      <c r="AJ155" s="680" t="s">
        <v>554</v>
      </c>
      <c r="AK155" s="679" t="s">
        <v>554</v>
      </c>
      <c r="AL155" s="48" t="s">
        <v>554</v>
      </c>
      <c r="AM155" s="48" t="s">
        <v>554</v>
      </c>
      <c r="AN155" s="703" t="s">
        <v>554</v>
      </c>
      <c r="AO155" s="603"/>
      <c r="AP155" s="603"/>
      <c r="AQ155" s="703" t="s">
        <v>554</v>
      </c>
      <c r="AR155" s="603"/>
      <c r="AS155" s="603"/>
      <c r="AT155" s="703" t="s">
        <v>554</v>
      </c>
      <c r="AU155" s="680" t="s">
        <v>554</v>
      </c>
      <c r="AV155" s="680" t="s">
        <v>554</v>
      </c>
      <c r="AW155" s="48" t="s">
        <v>554</v>
      </c>
      <c r="AX155" s="603"/>
      <c r="AY155" s="603"/>
      <c r="AZ155" s="679" t="s">
        <v>554</v>
      </c>
      <c r="BA155" s="603"/>
      <c r="BB155" s="603"/>
      <c r="BC155" s="679" t="s">
        <v>554</v>
      </c>
      <c r="BD155" s="603"/>
      <c r="BE155" s="603"/>
      <c r="BF155" s="679" t="s">
        <v>554</v>
      </c>
      <c r="BG155" s="678">
        <v>43502</v>
      </c>
      <c r="BH155" s="680" t="s">
        <v>554</v>
      </c>
      <c r="BI155" s="706" t="s">
        <v>554</v>
      </c>
      <c r="BJ155" s="48" t="s">
        <v>554</v>
      </c>
      <c r="BK155" s="682" t="s">
        <v>807</v>
      </c>
      <c r="BL155" s="682" t="s">
        <v>807</v>
      </c>
      <c r="BM155" s="48" t="s">
        <v>554</v>
      </c>
      <c r="BN155" s="598" t="s">
        <v>807</v>
      </c>
      <c r="BO155" s="598" t="s">
        <v>807</v>
      </c>
      <c r="BP155" s="603"/>
      <c r="BQ155" s="48" t="s">
        <v>554</v>
      </c>
      <c r="BR155" s="48" t="s">
        <v>554</v>
      </c>
      <c r="BS155" s="603"/>
      <c r="BT155" s="615"/>
      <c r="BU155" s="615"/>
      <c r="BV155" s="603"/>
      <c r="BW155" s="705" t="s">
        <v>554</v>
      </c>
      <c r="BX155" s="705" t="s">
        <v>554</v>
      </c>
      <c r="BY155" s="702" t="s">
        <v>554</v>
      </c>
      <c r="BZ155" s="705" t="s">
        <v>554</v>
      </c>
      <c r="CA155" s="705" t="s">
        <v>554</v>
      </c>
      <c r="CB155" s="615" t="s">
        <v>554</v>
      </c>
      <c r="CC155" s="48" t="s">
        <v>554</v>
      </c>
      <c r="CD155" s="48" t="s">
        <v>554</v>
      </c>
      <c r="CE155" s="48" t="s">
        <v>554</v>
      </c>
      <c r="CF155" s="603"/>
      <c r="CG155" s="603"/>
      <c r="CH155" s="598" t="s">
        <v>807</v>
      </c>
      <c r="CI155" s="616"/>
      <c r="CJ155" s="616"/>
      <c r="CK155" s="48" t="s">
        <v>554</v>
      </c>
      <c r="CL155" s="616"/>
      <c r="CM155" s="616"/>
      <c r="CN155" s="48" t="s">
        <v>554</v>
      </c>
      <c r="CO155" s="48" t="s">
        <v>554</v>
      </c>
      <c r="CP155" s="680" t="s">
        <v>554</v>
      </c>
      <c r="CQ155" s="679" t="s">
        <v>554</v>
      </c>
      <c r="CR155" s="680" t="s">
        <v>554</v>
      </c>
      <c r="CS155" s="680" t="s">
        <v>554</v>
      </c>
      <c r="CT155" s="603"/>
      <c r="CU155" s="709" t="s">
        <v>560</v>
      </c>
      <c r="CV155" s="713" t="s">
        <v>560</v>
      </c>
      <c r="CW155" s="615" t="s">
        <v>554</v>
      </c>
      <c r="CX155" s="680" t="s">
        <v>554</v>
      </c>
      <c r="CY155" s="680" t="s">
        <v>554</v>
      </c>
      <c r="CZ155" s="48" t="s">
        <v>554</v>
      </c>
      <c r="DA155" s="682" t="s">
        <v>560</v>
      </c>
      <c r="DB155" s="682" t="s">
        <v>560</v>
      </c>
      <c r="DC155" s="703" t="s">
        <v>554</v>
      </c>
    </row>
    <row r="156" spans="1:107" ht="14" x14ac:dyDescent="0.15">
      <c r="A156" s="678">
        <v>43503</v>
      </c>
      <c r="B156" s="706" t="s">
        <v>554</v>
      </c>
      <c r="C156" s="48" t="s">
        <v>554</v>
      </c>
      <c r="D156" s="679" t="s">
        <v>554</v>
      </c>
      <c r="E156" s="615" t="s">
        <v>554</v>
      </c>
      <c r="F156" s="615" t="s">
        <v>554</v>
      </c>
      <c r="G156" s="615" t="s">
        <v>554</v>
      </c>
      <c r="H156" s="48" t="s">
        <v>554</v>
      </c>
      <c r="I156" s="48" t="s">
        <v>554</v>
      </c>
      <c r="J156" s="48" t="s">
        <v>554</v>
      </c>
      <c r="K156" s="48" t="s">
        <v>554</v>
      </c>
      <c r="L156" s="48" t="s">
        <v>554</v>
      </c>
      <c r="M156" s="48" t="s">
        <v>554</v>
      </c>
      <c r="N156" s="48" t="s">
        <v>554</v>
      </c>
      <c r="O156" s="48" t="s">
        <v>554</v>
      </c>
      <c r="P156" s="48" t="s">
        <v>554</v>
      </c>
      <c r="Q156" s="48" t="s">
        <v>554</v>
      </c>
      <c r="R156" s="48" t="s">
        <v>554</v>
      </c>
      <c r="S156" s="48" t="s">
        <v>554</v>
      </c>
      <c r="T156" s="48" t="s">
        <v>554</v>
      </c>
      <c r="U156" s="48" t="s">
        <v>554</v>
      </c>
      <c r="V156" s="603"/>
      <c r="W156" s="680" t="s">
        <v>554</v>
      </c>
      <c r="X156" s="48" t="s">
        <v>554</v>
      </c>
      <c r="Y156" s="48" t="s">
        <v>554</v>
      </c>
      <c r="Z156" s="702" t="s">
        <v>554</v>
      </c>
      <c r="AA156" s="702" t="s">
        <v>554</v>
      </c>
      <c r="AB156" s="702" t="s">
        <v>554</v>
      </c>
      <c r="AC156" s="706" t="s">
        <v>554</v>
      </c>
      <c r="AD156" s="706" t="s">
        <v>554</v>
      </c>
      <c r="AE156" s="703" t="s">
        <v>554</v>
      </c>
      <c r="AF156" s="680" t="s">
        <v>554</v>
      </c>
      <c r="AG156" s="680" t="s">
        <v>554</v>
      </c>
      <c r="AH156" s="48" t="s">
        <v>554</v>
      </c>
      <c r="AI156" s="680" t="s">
        <v>554</v>
      </c>
      <c r="AJ156" s="680" t="s">
        <v>554</v>
      </c>
      <c r="AK156" s="679" t="s">
        <v>554</v>
      </c>
      <c r="AL156" s="48" t="s">
        <v>554</v>
      </c>
      <c r="AM156" s="48" t="s">
        <v>554</v>
      </c>
      <c r="AN156" s="703" t="s">
        <v>554</v>
      </c>
      <c r="AO156" s="603"/>
      <c r="AP156" s="603"/>
      <c r="AQ156" s="703" t="s">
        <v>554</v>
      </c>
      <c r="AR156" s="603"/>
      <c r="AS156" s="603"/>
      <c r="AT156" s="703" t="s">
        <v>554</v>
      </c>
      <c r="AU156" s="680" t="s">
        <v>554</v>
      </c>
      <c r="AV156" s="680" t="s">
        <v>554</v>
      </c>
      <c r="AW156" s="48" t="s">
        <v>554</v>
      </c>
      <c r="AX156" s="603"/>
      <c r="AY156" s="603"/>
      <c r="AZ156" s="679" t="s">
        <v>554</v>
      </c>
      <c r="BA156" s="603"/>
      <c r="BB156" s="603"/>
      <c r="BC156" s="679" t="s">
        <v>554</v>
      </c>
      <c r="BD156" s="603"/>
      <c r="BE156" s="603"/>
      <c r="BF156" s="679" t="s">
        <v>554</v>
      </c>
      <c r="BG156" s="678">
        <v>43503</v>
      </c>
      <c r="BH156" s="680" t="s">
        <v>554</v>
      </c>
      <c r="BI156" s="706" t="s">
        <v>554</v>
      </c>
      <c r="BJ156" s="48" t="s">
        <v>554</v>
      </c>
      <c r="BK156" s="682" t="s">
        <v>807</v>
      </c>
      <c r="BL156" s="682" t="s">
        <v>807</v>
      </c>
      <c r="BM156" s="48" t="s">
        <v>554</v>
      </c>
      <c r="BN156" s="598" t="s">
        <v>807</v>
      </c>
      <c r="BO156" s="598" t="s">
        <v>807</v>
      </c>
      <c r="BP156" s="603"/>
      <c r="BQ156" s="48" t="s">
        <v>554</v>
      </c>
      <c r="BR156" s="48" t="s">
        <v>554</v>
      </c>
      <c r="BS156" s="603"/>
      <c r="BT156" s="615"/>
      <c r="BU156" s="615"/>
      <c r="BV156" s="603"/>
      <c r="BW156" s="705" t="s">
        <v>554</v>
      </c>
      <c r="BX156" s="705" t="s">
        <v>554</v>
      </c>
      <c r="BY156" s="702" t="s">
        <v>554</v>
      </c>
      <c r="BZ156" s="705" t="s">
        <v>554</v>
      </c>
      <c r="CA156" s="705" t="s">
        <v>554</v>
      </c>
      <c r="CB156" s="598" t="s">
        <v>560</v>
      </c>
      <c r="CC156" s="48" t="s">
        <v>554</v>
      </c>
      <c r="CD156" s="48" t="s">
        <v>554</v>
      </c>
      <c r="CE156" s="48" t="s">
        <v>554</v>
      </c>
      <c r="CF156" s="603"/>
      <c r="CG156" s="603"/>
      <c r="CH156" s="598" t="s">
        <v>807</v>
      </c>
      <c r="CI156" s="616"/>
      <c r="CJ156" s="616"/>
      <c r="CK156" s="48" t="s">
        <v>554</v>
      </c>
      <c r="CL156" s="616"/>
      <c r="CM156" s="616"/>
      <c r="CN156" s="48" t="s">
        <v>554</v>
      </c>
      <c r="CO156" s="48" t="s">
        <v>554</v>
      </c>
      <c r="CP156" s="680" t="s">
        <v>554</v>
      </c>
      <c r="CQ156" s="679" t="s">
        <v>554</v>
      </c>
      <c r="CR156" s="680" t="s">
        <v>554</v>
      </c>
      <c r="CS156" s="680" t="s">
        <v>554</v>
      </c>
      <c r="CT156" s="603"/>
      <c r="CU156" s="709" t="s">
        <v>560</v>
      </c>
      <c r="CV156" s="713" t="s">
        <v>560</v>
      </c>
      <c r="CW156" s="615" t="s">
        <v>554</v>
      </c>
      <c r="CX156" s="680" t="s">
        <v>554</v>
      </c>
      <c r="CY156" s="680" t="s">
        <v>554</v>
      </c>
      <c r="CZ156" s="48" t="s">
        <v>554</v>
      </c>
      <c r="DA156" s="684" t="s">
        <v>554</v>
      </c>
      <c r="DB156" s="682" t="s">
        <v>560</v>
      </c>
      <c r="DC156" s="703" t="s">
        <v>554</v>
      </c>
    </row>
    <row r="157" spans="1:107" ht="14" x14ac:dyDescent="0.15">
      <c r="A157" s="678">
        <v>43504</v>
      </c>
      <c r="B157" s="706" t="s">
        <v>554</v>
      </c>
      <c r="C157" s="48" t="s">
        <v>554</v>
      </c>
      <c r="D157" s="679" t="s">
        <v>554</v>
      </c>
      <c r="E157" s="615" t="s">
        <v>554</v>
      </c>
      <c r="F157" s="615" t="s">
        <v>554</v>
      </c>
      <c r="G157" s="615" t="s">
        <v>554</v>
      </c>
      <c r="H157" s="48" t="s">
        <v>554</v>
      </c>
      <c r="I157" s="48" t="s">
        <v>554</v>
      </c>
      <c r="J157" s="48" t="s">
        <v>554</v>
      </c>
      <c r="K157" s="48" t="s">
        <v>554</v>
      </c>
      <c r="L157" s="48" t="s">
        <v>554</v>
      </c>
      <c r="M157" s="48" t="s">
        <v>554</v>
      </c>
      <c r="N157" s="48" t="s">
        <v>554</v>
      </c>
      <c r="O157" s="48" t="s">
        <v>554</v>
      </c>
      <c r="P157" s="48" t="s">
        <v>554</v>
      </c>
      <c r="Q157" s="48" t="s">
        <v>554</v>
      </c>
      <c r="R157" s="48" t="s">
        <v>554</v>
      </c>
      <c r="S157" s="48" t="s">
        <v>554</v>
      </c>
      <c r="T157" s="48" t="s">
        <v>554</v>
      </c>
      <c r="U157" s="48" t="s">
        <v>554</v>
      </c>
      <c r="V157" s="603"/>
      <c r="W157" s="680" t="s">
        <v>554</v>
      </c>
      <c r="X157" s="48" t="s">
        <v>554</v>
      </c>
      <c r="Y157" s="48" t="s">
        <v>554</v>
      </c>
      <c r="Z157" s="702" t="s">
        <v>554</v>
      </c>
      <c r="AA157" s="702" t="s">
        <v>554</v>
      </c>
      <c r="AB157" s="702" t="s">
        <v>554</v>
      </c>
      <c r="AC157" s="706" t="s">
        <v>554</v>
      </c>
      <c r="AD157" s="706" t="s">
        <v>554</v>
      </c>
      <c r="AE157" s="704" t="s">
        <v>560</v>
      </c>
      <c r="AF157" s="680" t="s">
        <v>554</v>
      </c>
      <c r="AG157" s="680" t="s">
        <v>554</v>
      </c>
      <c r="AH157" s="48" t="s">
        <v>554</v>
      </c>
      <c r="AI157" s="680" t="s">
        <v>554</v>
      </c>
      <c r="AJ157" s="680" t="s">
        <v>554</v>
      </c>
      <c r="AK157" s="679" t="s">
        <v>554</v>
      </c>
      <c r="AL157" s="48" t="s">
        <v>554</v>
      </c>
      <c r="AM157" s="48" t="s">
        <v>554</v>
      </c>
      <c r="AN157" s="703" t="s">
        <v>554</v>
      </c>
      <c r="AO157" s="603"/>
      <c r="AP157" s="603"/>
      <c r="AQ157" s="703" t="s">
        <v>554</v>
      </c>
      <c r="AR157" s="603"/>
      <c r="AS157" s="603"/>
      <c r="AT157" s="703" t="s">
        <v>554</v>
      </c>
      <c r="AU157" s="680" t="s">
        <v>554</v>
      </c>
      <c r="AV157" s="680" t="s">
        <v>554</v>
      </c>
      <c r="AW157" s="48" t="s">
        <v>554</v>
      </c>
      <c r="AX157" s="603"/>
      <c r="AY157" s="603"/>
      <c r="AZ157" s="679" t="s">
        <v>554</v>
      </c>
      <c r="BA157" s="603"/>
      <c r="BB157" s="603"/>
      <c r="BC157" s="679" t="s">
        <v>554</v>
      </c>
      <c r="BD157" s="603"/>
      <c r="BE157" s="603"/>
      <c r="BF157" s="679" t="s">
        <v>554</v>
      </c>
      <c r="BG157" s="678">
        <v>43504</v>
      </c>
      <c r="BH157" s="680" t="s">
        <v>554</v>
      </c>
      <c r="BI157" s="706" t="s">
        <v>554</v>
      </c>
      <c r="BJ157" s="48" t="s">
        <v>554</v>
      </c>
      <c r="BK157" s="682" t="s">
        <v>807</v>
      </c>
      <c r="BL157" s="682" t="s">
        <v>807</v>
      </c>
      <c r="BM157" s="48" t="s">
        <v>554</v>
      </c>
      <c r="BN157" s="598" t="s">
        <v>807</v>
      </c>
      <c r="BO157" s="598" t="s">
        <v>807</v>
      </c>
      <c r="BP157" s="603"/>
      <c r="BQ157" s="48" t="s">
        <v>554</v>
      </c>
      <c r="BR157" s="48" t="s">
        <v>554</v>
      </c>
      <c r="BS157" s="603"/>
      <c r="BT157" s="615"/>
      <c r="BU157" s="615"/>
      <c r="BV157" s="603"/>
      <c r="BW157" s="705" t="s">
        <v>554</v>
      </c>
      <c r="BX157" s="705" t="s">
        <v>554</v>
      </c>
      <c r="BY157" s="702" t="s">
        <v>554</v>
      </c>
      <c r="BZ157" s="705" t="s">
        <v>554</v>
      </c>
      <c r="CA157" s="705" t="s">
        <v>554</v>
      </c>
      <c r="CB157" s="598" t="s">
        <v>560</v>
      </c>
      <c r="CC157" s="48" t="s">
        <v>554</v>
      </c>
      <c r="CD157" s="48" t="s">
        <v>554</v>
      </c>
      <c r="CE157" s="48" t="s">
        <v>554</v>
      </c>
      <c r="CF157" s="603"/>
      <c r="CG157" s="603"/>
      <c r="CH157" s="598" t="s">
        <v>807</v>
      </c>
      <c r="CI157" s="616"/>
      <c r="CJ157" s="616"/>
      <c r="CK157" s="48" t="s">
        <v>554</v>
      </c>
      <c r="CL157" s="616"/>
      <c r="CM157" s="616"/>
      <c r="CN157" s="48" t="s">
        <v>554</v>
      </c>
      <c r="CO157" s="48" t="s">
        <v>554</v>
      </c>
      <c r="CP157" s="680" t="s">
        <v>554</v>
      </c>
      <c r="CQ157" s="679" t="s">
        <v>554</v>
      </c>
      <c r="CR157" s="680" t="s">
        <v>554</v>
      </c>
      <c r="CS157" s="680" t="s">
        <v>554</v>
      </c>
      <c r="CT157" s="603"/>
      <c r="CU157" s="710" t="s">
        <v>566</v>
      </c>
      <c r="CV157" s="713" t="s">
        <v>560</v>
      </c>
      <c r="CW157" s="615" t="s">
        <v>554</v>
      </c>
      <c r="CX157" s="680" t="s">
        <v>554</v>
      </c>
      <c r="CY157" s="680" t="s">
        <v>554</v>
      </c>
      <c r="CZ157" s="48" t="s">
        <v>554</v>
      </c>
      <c r="DA157" s="682" t="s">
        <v>560</v>
      </c>
      <c r="DB157" s="682" t="s">
        <v>560</v>
      </c>
      <c r="DC157" s="703" t="s">
        <v>554</v>
      </c>
    </row>
    <row r="158" spans="1:107" ht="14" x14ac:dyDescent="0.15">
      <c r="A158" s="678">
        <v>43505</v>
      </c>
      <c r="B158" s="706" t="s">
        <v>554</v>
      </c>
      <c r="C158" s="48" t="s">
        <v>554</v>
      </c>
      <c r="D158" s="679" t="s">
        <v>554</v>
      </c>
      <c r="E158" s="615" t="s">
        <v>554</v>
      </c>
      <c r="F158" s="615" t="s">
        <v>554</v>
      </c>
      <c r="G158" s="615" t="s">
        <v>554</v>
      </c>
      <c r="H158" s="48" t="s">
        <v>554</v>
      </c>
      <c r="I158" s="48" t="s">
        <v>554</v>
      </c>
      <c r="J158" s="48" t="s">
        <v>554</v>
      </c>
      <c r="K158" s="48" t="s">
        <v>554</v>
      </c>
      <c r="L158" s="48" t="s">
        <v>554</v>
      </c>
      <c r="M158" s="48" t="s">
        <v>554</v>
      </c>
      <c r="N158" s="48" t="s">
        <v>554</v>
      </c>
      <c r="O158" s="48" t="s">
        <v>554</v>
      </c>
      <c r="P158" s="48" t="s">
        <v>554</v>
      </c>
      <c r="Q158" s="48" t="s">
        <v>554</v>
      </c>
      <c r="R158" s="48" t="s">
        <v>554</v>
      </c>
      <c r="S158" s="48" t="s">
        <v>554</v>
      </c>
      <c r="T158" s="48" t="s">
        <v>554</v>
      </c>
      <c r="U158" s="48" t="s">
        <v>554</v>
      </c>
      <c r="V158" s="603"/>
      <c r="W158" s="680" t="s">
        <v>554</v>
      </c>
      <c r="X158" s="48" t="s">
        <v>554</v>
      </c>
      <c r="Y158" s="48" t="s">
        <v>554</v>
      </c>
      <c r="Z158" s="702" t="s">
        <v>554</v>
      </c>
      <c r="AA158" s="702" t="s">
        <v>554</v>
      </c>
      <c r="AB158" s="702" t="s">
        <v>554</v>
      </c>
      <c r="AC158" s="706" t="s">
        <v>554</v>
      </c>
      <c r="AD158" s="706" t="s">
        <v>554</v>
      </c>
      <c r="AE158" s="703" t="s">
        <v>554</v>
      </c>
      <c r="AF158" s="680" t="s">
        <v>554</v>
      </c>
      <c r="AG158" s="680" t="s">
        <v>554</v>
      </c>
      <c r="AH158" s="48" t="s">
        <v>554</v>
      </c>
      <c r="AI158" s="680" t="s">
        <v>554</v>
      </c>
      <c r="AJ158" s="680" t="s">
        <v>554</v>
      </c>
      <c r="AK158" s="679" t="s">
        <v>554</v>
      </c>
      <c r="AL158" s="48" t="s">
        <v>554</v>
      </c>
      <c r="AM158" s="48" t="s">
        <v>554</v>
      </c>
      <c r="AN158" s="703" t="s">
        <v>554</v>
      </c>
      <c r="AO158" s="603"/>
      <c r="AP158" s="603"/>
      <c r="AQ158" s="703" t="s">
        <v>554</v>
      </c>
      <c r="AR158" s="603"/>
      <c r="AS158" s="603"/>
      <c r="AT158" s="703" t="s">
        <v>554</v>
      </c>
      <c r="AU158" s="680" t="s">
        <v>554</v>
      </c>
      <c r="AV158" s="680" t="s">
        <v>554</v>
      </c>
      <c r="AW158" s="48" t="s">
        <v>554</v>
      </c>
      <c r="AX158" s="603"/>
      <c r="AY158" s="603"/>
      <c r="AZ158" s="679" t="s">
        <v>554</v>
      </c>
      <c r="BA158" s="603"/>
      <c r="BB158" s="603"/>
      <c r="BC158" s="679" t="s">
        <v>554</v>
      </c>
      <c r="BD158" s="603"/>
      <c r="BE158" s="603"/>
      <c r="BF158" s="679" t="s">
        <v>554</v>
      </c>
      <c r="BG158" s="678">
        <v>43505</v>
      </c>
      <c r="BH158" s="680" t="s">
        <v>554</v>
      </c>
      <c r="BI158" s="706" t="s">
        <v>554</v>
      </c>
      <c r="BJ158" s="48" t="s">
        <v>554</v>
      </c>
      <c r="BK158" s="682" t="s">
        <v>807</v>
      </c>
      <c r="BL158" s="682" t="s">
        <v>807</v>
      </c>
      <c r="BM158" s="48" t="s">
        <v>554</v>
      </c>
      <c r="BN158" s="598" t="s">
        <v>807</v>
      </c>
      <c r="BO158" s="598" t="s">
        <v>807</v>
      </c>
      <c r="BP158" s="603"/>
      <c r="BQ158" s="48" t="s">
        <v>554</v>
      </c>
      <c r="BR158" s="48" t="s">
        <v>554</v>
      </c>
      <c r="BS158" s="603"/>
      <c r="BT158" s="615"/>
      <c r="BU158" s="615"/>
      <c r="BV158" s="603"/>
      <c r="BW158" s="705" t="s">
        <v>554</v>
      </c>
      <c r="BX158" s="705" t="s">
        <v>554</v>
      </c>
      <c r="BY158" s="702" t="s">
        <v>554</v>
      </c>
      <c r="BZ158" s="705" t="s">
        <v>554</v>
      </c>
      <c r="CA158" s="705" t="s">
        <v>554</v>
      </c>
      <c r="CB158" s="598" t="s">
        <v>560</v>
      </c>
      <c r="CC158" s="48" t="s">
        <v>554</v>
      </c>
      <c r="CD158" s="48" t="s">
        <v>554</v>
      </c>
      <c r="CE158" s="48" t="s">
        <v>554</v>
      </c>
      <c r="CF158" s="603"/>
      <c r="CG158" s="603"/>
      <c r="CH158" s="598" t="s">
        <v>807</v>
      </c>
      <c r="CI158" s="616"/>
      <c r="CJ158" s="616"/>
      <c r="CK158" s="48" t="s">
        <v>554</v>
      </c>
      <c r="CL158" s="616"/>
      <c r="CM158" s="616"/>
      <c r="CN158" s="48" t="s">
        <v>554</v>
      </c>
      <c r="CO158" s="48" t="s">
        <v>554</v>
      </c>
      <c r="CP158" s="680" t="s">
        <v>554</v>
      </c>
      <c r="CQ158" s="679" t="s">
        <v>554</v>
      </c>
      <c r="CR158" s="680" t="s">
        <v>554</v>
      </c>
      <c r="CS158" s="680" t="s">
        <v>554</v>
      </c>
      <c r="CT158" s="603"/>
      <c r="CU158" s="710" t="s">
        <v>566</v>
      </c>
      <c r="CV158" s="713" t="s">
        <v>560</v>
      </c>
      <c r="CW158" s="615" t="s">
        <v>554</v>
      </c>
      <c r="CX158" s="680" t="s">
        <v>554</v>
      </c>
      <c r="CY158" s="680" t="s">
        <v>554</v>
      </c>
      <c r="CZ158" s="48" t="s">
        <v>554</v>
      </c>
      <c r="DA158" s="682" t="s">
        <v>560</v>
      </c>
      <c r="DB158" s="682" t="s">
        <v>560</v>
      </c>
      <c r="DC158" s="703" t="s">
        <v>554</v>
      </c>
    </row>
    <row r="159" spans="1:107" ht="14" x14ac:dyDescent="0.15">
      <c r="A159" s="678">
        <v>43506</v>
      </c>
      <c r="B159" s="706" t="s">
        <v>554</v>
      </c>
      <c r="C159" s="48" t="s">
        <v>554</v>
      </c>
      <c r="D159" s="679" t="s">
        <v>554</v>
      </c>
      <c r="E159" s="615" t="s">
        <v>554</v>
      </c>
      <c r="F159" s="615" t="s">
        <v>554</v>
      </c>
      <c r="G159" s="615" t="s">
        <v>554</v>
      </c>
      <c r="H159" s="48" t="s">
        <v>554</v>
      </c>
      <c r="I159" s="48" t="s">
        <v>554</v>
      </c>
      <c r="J159" s="48" t="s">
        <v>554</v>
      </c>
      <c r="K159" s="48" t="s">
        <v>554</v>
      </c>
      <c r="L159" s="48" t="s">
        <v>554</v>
      </c>
      <c r="M159" s="48" t="s">
        <v>554</v>
      </c>
      <c r="N159" s="48" t="s">
        <v>554</v>
      </c>
      <c r="O159" s="48" t="s">
        <v>554</v>
      </c>
      <c r="P159" s="48" t="s">
        <v>554</v>
      </c>
      <c r="Q159" s="48" t="s">
        <v>554</v>
      </c>
      <c r="R159" s="48" t="s">
        <v>554</v>
      </c>
      <c r="S159" s="48" t="s">
        <v>554</v>
      </c>
      <c r="T159" s="48" t="s">
        <v>554</v>
      </c>
      <c r="U159" s="48" t="s">
        <v>554</v>
      </c>
      <c r="V159" s="603"/>
      <c r="W159" s="680" t="s">
        <v>554</v>
      </c>
      <c r="X159" s="48" t="s">
        <v>554</v>
      </c>
      <c r="Y159" s="48" t="s">
        <v>554</v>
      </c>
      <c r="Z159" s="702" t="s">
        <v>554</v>
      </c>
      <c r="AA159" s="702" t="s">
        <v>554</v>
      </c>
      <c r="AB159" s="702" t="s">
        <v>554</v>
      </c>
      <c r="AC159" s="706" t="s">
        <v>554</v>
      </c>
      <c r="AD159" s="706" t="s">
        <v>554</v>
      </c>
      <c r="AE159" s="703" t="s">
        <v>554</v>
      </c>
      <c r="AF159" s="680" t="s">
        <v>554</v>
      </c>
      <c r="AG159" s="680" t="s">
        <v>554</v>
      </c>
      <c r="AH159" s="48" t="s">
        <v>554</v>
      </c>
      <c r="AI159" s="680" t="s">
        <v>554</v>
      </c>
      <c r="AJ159" s="680" t="s">
        <v>554</v>
      </c>
      <c r="AK159" s="679" t="s">
        <v>554</v>
      </c>
      <c r="AL159" s="48" t="s">
        <v>554</v>
      </c>
      <c r="AM159" s="48" t="s">
        <v>554</v>
      </c>
      <c r="AN159" s="703" t="s">
        <v>554</v>
      </c>
      <c r="AO159" s="603"/>
      <c r="AP159" s="603"/>
      <c r="AQ159" s="703" t="s">
        <v>554</v>
      </c>
      <c r="AR159" s="603"/>
      <c r="AS159" s="603"/>
      <c r="AT159" s="703" t="s">
        <v>554</v>
      </c>
      <c r="AU159" s="680" t="s">
        <v>554</v>
      </c>
      <c r="AV159" s="680" t="s">
        <v>554</v>
      </c>
      <c r="AW159" s="48" t="s">
        <v>554</v>
      </c>
      <c r="AX159" s="603"/>
      <c r="AY159" s="603"/>
      <c r="AZ159" s="679" t="s">
        <v>554</v>
      </c>
      <c r="BA159" s="603"/>
      <c r="BB159" s="603"/>
      <c r="BC159" s="679" t="s">
        <v>554</v>
      </c>
      <c r="BD159" s="603"/>
      <c r="BE159" s="603"/>
      <c r="BF159" s="679" t="s">
        <v>554</v>
      </c>
      <c r="BG159" s="678">
        <v>43506</v>
      </c>
      <c r="BH159" s="680" t="s">
        <v>554</v>
      </c>
      <c r="BI159" s="706" t="s">
        <v>554</v>
      </c>
      <c r="BJ159" s="48" t="s">
        <v>554</v>
      </c>
      <c r="BK159" s="682" t="s">
        <v>807</v>
      </c>
      <c r="BL159" s="682" t="s">
        <v>807</v>
      </c>
      <c r="BM159" s="48" t="s">
        <v>554</v>
      </c>
      <c r="BN159" s="598" t="s">
        <v>807</v>
      </c>
      <c r="BO159" s="598" t="s">
        <v>807</v>
      </c>
      <c r="BP159" s="603"/>
      <c r="BQ159" s="48" t="s">
        <v>554</v>
      </c>
      <c r="BR159" s="48" t="s">
        <v>554</v>
      </c>
      <c r="BS159" s="603"/>
      <c r="BT159" s="615"/>
      <c r="BU159" s="615"/>
      <c r="BV159" s="603"/>
      <c r="BW159" s="705" t="s">
        <v>554</v>
      </c>
      <c r="BX159" s="705" t="s">
        <v>554</v>
      </c>
      <c r="BY159" s="702" t="s">
        <v>554</v>
      </c>
      <c r="BZ159" s="705" t="s">
        <v>554</v>
      </c>
      <c r="CA159" s="705" t="s">
        <v>554</v>
      </c>
      <c r="CB159" s="598" t="s">
        <v>560</v>
      </c>
      <c r="CC159" s="48" t="s">
        <v>554</v>
      </c>
      <c r="CD159" s="48" t="s">
        <v>554</v>
      </c>
      <c r="CE159" s="48" t="s">
        <v>554</v>
      </c>
      <c r="CF159" s="603"/>
      <c r="CG159" s="603"/>
      <c r="CH159" s="598" t="s">
        <v>807</v>
      </c>
      <c r="CI159" s="616"/>
      <c r="CJ159" s="616"/>
      <c r="CK159" s="48" t="s">
        <v>554</v>
      </c>
      <c r="CL159" s="616"/>
      <c r="CM159" s="616"/>
      <c r="CN159" s="48" t="s">
        <v>554</v>
      </c>
      <c r="CO159" s="48" t="s">
        <v>554</v>
      </c>
      <c r="CP159" s="680" t="s">
        <v>554</v>
      </c>
      <c r="CQ159" s="679" t="s">
        <v>554</v>
      </c>
      <c r="CR159" s="680" t="s">
        <v>554</v>
      </c>
      <c r="CS159" s="680" t="s">
        <v>554</v>
      </c>
      <c r="CT159" s="603"/>
      <c r="CU159" s="705" t="s">
        <v>554</v>
      </c>
      <c r="CV159" s="713" t="s">
        <v>560</v>
      </c>
      <c r="CW159" s="615" t="s">
        <v>554</v>
      </c>
      <c r="CX159" s="680" t="s">
        <v>554</v>
      </c>
      <c r="CY159" s="680" t="s">
        <v>554</v>
      </c>
      <c r="CZ159" s="48" t="s">
        <v>554</v>
      </c>
      <c r="DA159" s="682" t="s">
        <v>560</v>
      </c>
      <c r="DB159" s="682" t="s">
        <v>560</v>
      </c>
      <c r="DC159" s="703" t="s">
        <v>554</v>
      </c>
    </row>
    <row r="160" spans="1:107" ht="14" x14ac:dyDescent="0.15">
      <c r="A160" s="678">
        <v>43507</v>
      </c>
      <c r="B160" s="706" t="s">
        <v>554</v>
      </c>
      <c r="C160" s="48" t="s">
        <v>554</v>
      </c>
      <c r="D160" s="679" t="s">
        <v>554</v>
      </c>
      <c r="E160" s="615" t="s">
        <v>554</v>
      </c>
      <c r="F160" s="615" t="s">
        <v>554</v>
      </c>
      <c r="G160" s="615" t="s">
        <v>554</v>
      </c>
      <c r="H160" s="48" t="s">
        <v>554</v>
      </c>
      <c r="I160" s="48" t="s">
        <v>554</v>
      </c>
      <c r="J160" s="48" t="s">
        <v>554</v>
      </c>
      <c r="K160" s="48" t="s">
        <v>554</v>
      </c>
      <c r="L160" s="48" t="s">
        <v>554</v>
      </c>
      <c r="M160" s="48" t="s">
        <v>554</v>
      </c>
      <c r="N160" s="48" t="s">
        <v>554</v>
      </c>
      <c r="O160" s="48" t="s">
        <v>554</v>
      </c>
      <c r="P160" s="48" t="s">
        <v>554</v>
      </c>
      <c r="Q160" s="48" t="s">
        <v>554</v>
      </c>
      <c r="R160" s="48" t="s">
        <v>554</v>
      </c>
      <c r="S160" s="48" t="s">
        <v>554</v>
      </c>
      <c r="T160" s="48" t="s">
        <v>554</v>
      </c>
      <c r="U160" s="48" t="s">
        <v>554</v>
      </c>
      <c r="V160" s="603"/>
      <c r="W160" s="680" t="s">
        <v>554</v>
      </c>
      <c r="X160" s="48" t="s">
        <v>554</v>
      </c>
      <c r="Y160" s="48" t="s">
        <v>554</v>
      </c>
      <c r="Z160" s="702" t="s">
        <v>554</v>
      </c>
      <c r="AA160" s="702" t="s">
        <v>554</v>
      </c>
      <c r="AB160" s="702" t="s">
        <v>554</v>
      </c>
      <c r="AC160" s="706" t="s">
        <v>554</v>
      </c>
      <c r="AD160" s="706" t="s">
        <v>554</v>
      </c>
      <c r="AE160" s="703" t="s">
        <v>554</v>
      </c>
      <c r="AF160" s="680" t="s">
        <v>554</v>
      </c>
      <c r="AG160" s="680" t="s">
        <v>554</v>
      </c>
      <c r="AH160" s="48" t="s">
        <v>554</v>
      </c>
      <c r="AI160" s="680" t="s">
        <v>554</v>
      </c>
      <c r="AJ160" s="680" t="s">
        <v>554</v>
      </c>
      <c r="AK160" s="679" t="s">
        <v>554</v>
      </c>
      <c r="AL160" s="48" t="s">
        <v>554</v>
      </c>
      <c r="AM160" s="48" t="s">
        <v>554</v>
      </c>
      <c r="AN160" s="703" t="s">
        <v>554</v>
      </c>
      <c r="AO160" s="603"/>
      <c r="AP160" s="603"/>
      <c r="AQ160" s="703" t="s">
        <v>554</v>
      </c>
      <c r="AR160" s="603"/>
      <c r="AS160" s="603"/>
      <c r="AT160" s="703" t="s">
        <v>554</v>
      </c>
      <c r="AU160" s="680" t="s">
        <v>554</v>
      </c>
      <c r="AV160" s="680" t="s">
        <v>554</v>
      </c>
      <c r="AW160" s="48" t="s">
        <v>554</v>
      </c>
      <c r="AX160" s="603"/>
      <c r="AY160" s="603"/>
      <c r="AZ160" s="679" t="s">
        <v>554</v>
      </c>
      <c r="BA160" s="603"/>
      <c r="BB160" s="603"/>
      <c r="BC160" s="679" t="s">
        <v>554</v>
      </c>
      <c r="BD160" s="603"/>
      <c r="BE160" s="603"/>
      <c r="BF160" s="679" t="s">
        <v>554</v>
      </c>
      <c r="BG160" s="678">
        <v>43507</v>
      </c>
      <c r="BH160" s="680" t="s">
        <v>554</v>
      </c>
      <c r="BI160" s="706" t="s">
        <v>554</v>
      </c>
      <c r="BJ160" s="48" t="s">
        <v>554</v>
      </c>
      <c r="BK160" s="682" t="s">
        <v>807</v>
      </c>
      <c r="BL160" s="682" t="s">
        <v>807</v>
      </c>
      <c r="BM160" s="48" t="s">
        <v>554</v>
      </c>
      <c r="BN160" s="598" t="s">
        <v>807</v>
      </c>
      <c r="BO160" s="598" t="s">
        <v>807</v>
      </c>
      <c r="BP160" s="603"/>
      <c r="BQ160" s="48" t="s">
        <v>554</v>
      </c>
      <c r="BR160" s="48" t="s">
        <v>554</v>
      </c>
      <c r="BS160" s="603"/>
      <c r="BT160" s="615"/>
      <c r="BU160" s="615"/>
      <c r="BV160" s="603"/>
      <c r="BW160" s="705" t="s">
        <v>554</v>
      </c>
      <c r="BX160" s="705" t="s">
        <v>554</v>
      </c>
      <c r="BY160" s="702" t="s">
        <v>554</v>
      </c>
      <c r="BZ160" s="705" t="s">
        <v>554</v>
      </c>
      <c r="CA160" s="705" t="s">
        <v>554</v>
      </c>
      <c r="CB160" s="598" t="s">
        <v>560</v>
      </c>
      <c r="CC160" s="48" t="s">
        <v>554</v>
      </c>
      <c r="CD160" s="48" t="s">
        <v>554</v>
      </c>
      <c r="CE160" s="48" t="s">
        <v>554</v>
      </c>
      <c r="CF160" s="603"/>
      <c r="CG160" s="603"/>
      <c r="CH160" s="598" t="s">
        <v>807</v>
      </c>
      <c r="CI160" s="616"/>
      <c r="CJ160" s="616"/>
      <c r="CK160" s="48" t="s">
        <v>554</v>
      </c>
      <c r="CL160" s="616"/>
      <c r="CM160" s="616"/>
      <c r="CN160" s="48" t="s">
        <v>554</v>
      </c>
      <c r="CO160" s="48" t="s">
        <v>554</v>
      </c>
      <c r="CP160" s="680" t="s">
        <v>554</v>
      </c>
      <c r="CQ160" s="679" t="s">
        <v>554</v>
      </c>
      <c r="CR160" s="680" t="s">
        <v>554</v>
      </c>
      <c r="CS160" s="680" t="s">
        <v>554</v>
      </c>
      <c r="CT160" s="603"/>
      <c r="CU160" s="709" t="s">
        <v>560</v>
      </c>
      <c r="CV160" s="706" t="s">
        <v>554</v>
      </c>
      <c r="CW160" s="615" t="s">
        <v>554</v>
      </c>
      <c r="CX160" s="680" t="s">
        <v>554</v>
      </c>
      <c r="CY160" s="680" t="s">
        <v>554</v>
      </c>
      <c r="CZ160" s="48" t="s">
        <v>554</v>
      </c>
      <c r="DA160" s="682" t="s">
        <v>560</v>
      </c>
      <c r="DB160" s="682" t="s">
        <v>560</v>
      </c>
      <c r="DC160" s="703" t="s">
        <v>554</v>
      </c>
    </row>
    <row r="161" spans="1:107" ht="14" x14ac:dyDescent="0.15">
      <c r="A161" s="678">
        <v>43508</v>
      </c>
      <c r="B161" s="706" t="s">
        <v>554</v>
      </c>
      <c r="C161" s="48" t="s">
        <v>554</v>
      </c>
      <c r="D161" s="679" t="s">
        <v>554</v>
      </c>
      <c r="E161" s="615" t="s">
        <v>554</v>
      </c>
      <c r="F161" s="615" t="s">
        <v>554</v>
      </c>
      <c r="G161" s="615" t="s">
        <v>554</v>
      </c>
      <c r="H161" s="48" t="s">
        <v>554</v>
      </c>
      <c r="I161" s="48" t="s">
        <v>554</v>
      </c>
      <c r="J161" s="48" t="s">
        <v>554</v>
      </c>
      <c r="K161" s="48" t="s">
        <v>554</v>
      </c>
      <c r="L161" s="48" t="s">
        <v>554</v>
      </c>
      <c r="M161" s="48" t="s">
        <v>554</v>
      </c>
      <c r="N161" s="48" t="s">
        <v>554</v>
      </c>
      <c r="O161" s="48" t="s">
        <v>554</v>
      </c>
      <c r="P161" s="48" t="s">
        <v>554</v>
      </c>
      <c r="Q161" s="48" t="s">
        <v>554</v>
      </c>
      <c r="R161" s="48" t="s">
        <v>554</v>
      </c>
      <c r="S161" s="48" t="s">
        <v>554</v>
      </c>
      <c r="T161" s="48" t="s">
        <v>554</v>
      </c>
      <c r="U161" s="48" t="s">
        <v>554</v>
      </c>
      <c r="V161" s="603"/>
      <c r="W161" s="680" t="s">
        <v>554</v>
      </c>
      <c r="X161" s="48" t="s">
        <v>554</v>
      </c>
      <c r="Y161" s="48" t="s">
        <v>554</v>
      </c>
      <c r="Z161" s="702" t="s">
        <v>554</v>
      </c>
      <c r="AA161" s="702" t="s">
        <v>554</v>
      </c>
      <c r="AB161" s="702" t="s">
        <v>554</v>
      </c>
      <c r="AC161" s="706" t="s">
        <v>554</v>
      </c>
      <c r="AD161" s="706" t="s">
        <v>554</v>
      </c>
      <c r="AE161" s="703" t="s">
        <v>554</v>
      </c>
      <c r="AF161" s="680" t="s">
        <v>554</v>
      </c>
      <c r="AG161" s="680" t="s">
        <v>554</v>
      </c>
      <c r="AH161" s="48" t="s">
        <v>554</v>
      </c>
      <c r="AI161" s="680" t="s">
        <v>554</v>
      </c>
      <c r="AJ161" s="680" t="s">
        <v>554</v>
      </c>
      <c r="AK161" s="679" t="s">
        <v>554</v>
      </c>
      <c r="AL161" s="48" t="s">
        <v>554</v>
      </c>
      <c r="AM161" s="48" t="s">
        <v>554</v>
      </c>
      <c r="AN161" s="703" t="s">
        <v>554</v>
      </c>
      <c r="AO161" s="603"/>
      <c r="AP161" s="603"/>
      <c r="AQ161" s="703" t="s">
        <v>554</v>
      </c>
      <c r="AR161" s="603"/>
      <c r="AS161" s="603"/>
      <c r="AT161" s="703" t="s">
        <v>554</v>
      </c>
      <c r="AU161" s="680" t="s">
        <v>554</v>
      </c>
      <c r="AV161" s="680" t="s">
        <v>554</v>
      </c>
      <c r="AW161" s="48" t="s">
        <v>554</v>
      </c>
      <c r="AX161" s="603"/>
      <c r="AY161" s="603"/>
      <c r="AZ161" s="679" t="s">
        <v>554</v>
      </c>
      <c r="BA161" s="603"/>
      <c r="BB161" s="603"/>
      <c r="BC161" s="679" t="s">
        <v>554</v>
      </c>
      <c r="BD161" s="603"/>
      <c r="BE161" s="603"/>
      <c r="BF161" s="679" t="s">
        <v>554</v>
      </c>
      <c r="BG161" s="678">
        <v>43508</v>
      </c>
      <c r="BH161" s="680" t="s">
        <v>554</v>
      </c>
      <c r="BI161" s="706" t="s">
        <v>554</v>
      </c>
      <c r="BJ161" s="48" t="s">
        <v>554</v>
      </c>
      <c r="BK161" s="682" t="s">
        <v>807</v>
      </c>
      <c r="BL161" s="682" t="s">
        <v>807</v>
      </c>
      <c r="BM161" s="48" t="s">
        <v>554</v>
      </c>
      <c r="BN161" s="598" t="s">
        <v>807</v>
      </c>
      <c r="BO161" s="598" t="s">
        <v>807</v>
      </c>
      <c r="BP161" s="603"/>
      <c r="BQ161" s="48" t="s">
        <v>554</v>
      </c>
      <c r="BR161" s="48" t="s">
        <v>554</v>
      </c>
      <c r="BS161" s="603"/>
      <c r="BT161" s="615"/>
      <c r="BU161" s="615"/>
      <c r="BV161" s="603"/>
      <c r="BW161" s="705" t="s">
        <v>554</v>
      </c>
      <c r="BX161" s="705" t="s">
        <v>554</v>
      </c>
      <c r="BY161" s="702" t="s">
        <v>554</v>
      </c>
      <c r="BZ161" s="705" t="s">
        <v>554</v>
      </c>
      <c r="CA161" s="705" t="s">
        <v>554</v>
      </c>
      <c r="CB161" s="598" t="s">
        <v>560</v>
      </c>
      <c r="CC161" s="48" t="s">
        <v>554</v>
      </c>
      <c r="CD161" s="48" t="s">
        <v>554</v>
      </c>
      <c r="CE161" s="48" t="s">
        <v>554</v>
      </c>
      <c r="CF161" s="603"/>
      <c r="CG161" s="603"/>
      <c r="CH161" s="598" t="s">
        <v>807</v>
      </c>
      <c r="CI161" s="616"/>
      <c r="CJ161" s="616"/>
      <c r="CK161" s="48" t="s">
        <v>554</v>
      </c>
      <c r="CL161" s="616"/>
      <c r="CM161" s="616"/>
      <c r="CN161" s="48" t="s">
        <v>554</v>
      </c>
      <c r="CO161" s="48" t="s">
        <v>554</v>
      </c>
      <c r="CP161" s="680" t="s">
        <v>554</v>
      </c>
      <c r="CQ161" s="679" t="s">
        <v>554</v>
      </c>
      <c r="CR161" s="680" t="s">
        <v>554</v>
      </c>
      <c r="CS161" s="680" t="s">
        <v>554</v>
      </c>
      <c r="CT161" s="603"/>
      <c r="CU161" s="702" t="s">
        <v>554</v>
      </c>
      <c r="CV161" s="713" t="s">
        <v>560</v>
      </c>
      <c r="CW161" s="615" t="s">
        <v>554</v>
      </c>
      <c r="CX161" s="680" t="s">
        <v>554</v>
      </c>
      <c r="CY161" s="680" t="s">
        <v>554</v>
      </c>
      <c r="CZ161" s="48" t="s">
        <v>554</v>
      </c>
      <c r="DA161" s="682" t="s">
        <v>560</v>
      </c>
      <c r="DB161" s="682" t="s">
        <v>560</v>
      </c>
      <c r="DC161" s="703" t="s">
        <v>554</v>
      </c>
    </row>
    <row r="162" spans="1:107" ht="14" x14ac:dyDescent="0.15">
      <c r="A162" s="678">
        <v>43509</v>
      </c>
      <c r="B162" s="706" t="s">
        <v>554</v>
      </c>
      <c r="C162" s="48" t="s">
        <v>554</v>
      </c>
      <c r="D162" s="679" t="s">
        <v>554</v>
      </c>
      <c r="E162" s="615" t="s">
        <v>554</v>
      </c>
      <c r="F162" s="615" t="s">
        <v>554</v>
      </c>
      <c r="G162" s="615" t="s">
        <v>554</v>
      </c>
      <c r="H162" s="48" t="s">
        <v>554</v>
      </c>
      <c r="I162" s="48" t="s">
        <v>554</v>
      </c>
      <c r="J162" s="48" t="s">
        <v>554</v>
      </c>
      <c r="K162" s="48" t="s">
        <v>554</v>
      </c>
      <c r="L162" s="48" t="s">
        <v>554</v>
      </c>
      <c r="M162" s="48" t="s">
        <v>554</v>
      </c>
      <c r="N162" s="48" t="s">
        <v>554</v>
      </c>
      <c r="O162" s="48" t="s">
        <v>554</v>
      </c>
      <c r="P162" s="48" t="s">
        <v>554</v>
      </c>
      <c r="Q162" s="48" t="s">
        <v>554</v>
      </c>
      <c r="R162" s="48" t="s">
        <v>554</v>
      </c>
      <c r="S162" s="48" t="s">
        <v>554</v>
      </c>
      <c r="T162" s="48" t="s">
        <v>554</v>
      </c>
      <c r="U162" s="48" t="s">
        <v>554</v>
      </c>
      <c r="V162" s="603"/>
      <c r="W162" s="680" t="s">
        <v>554</v>
      </c>
      <c r="X162" s="48" t="s">
        <v>554</v>
      </c>
      <c r="Y162" s="48" t="s">
        <v>554</v>
      </c>
      <c r="Z162" s="702" t="s">
        <v>554</v>
      </c>
      <c r="AA162" s="702" t="s">
        <v>554</v>
      </c>
      <c r="AB162" s="702" t="s">
        <v>554</v>
      </c>
      <c r="AC162" s="706" t="s">
        <v>554</v>
      </c>
      <c r="AD162" s="706" t="s">
        <v>554</v>
      </c>
      <c r="AE162" s="703" t="s">
        <v>554</v>
      </c>
      <c r="AF162" s="680" t="s">
        <v>554</v>
      </c>
      <c r="AG162" s="680" t="s">
        <v>554</v>
      </c>
      <c r="AH162" s="48" t="s">
        <v>554</v>
      </c>
      <c r="AI162" s="680" t="s">
        <v>554</v>
      </c>
      <c r="AJ162" s="680" t="s">
        <v>554</v>
      </c>
      <c r="AK162" s="679" t="s">
        <v>554</v>
      </c>
      <c r="AL162" s="48" t="s">
        <v>554</v>
      </c>
      <c r="AM162" s="48" t="s">
        <v>554</v>
      </c>
      <c r="AN162" s="703" t="s">
        <v>554</v>
      </c>
      <c r="AO162" s="603"/>
      <c r="AP162" s="603"/>
      <c r="AQ162" s="703" t="s">
        <v>554</v>
      </c>
      <c r="AR162" s="603"/>
      <c r="AS162" s="603"/>
      <c r="AT162" s="703" t="s">
        <v>554</v>
      </c>
      <c r="AU162" s="680" t="s">
        <v>554</v>
      </c>
      <c r="AV162" s="680" t="s">
        <v>554</v>
      </c>
      <c r="AW162" s="48" t="s">
        <v>554</v>
      </c>
      <c r="AX162" s="603"/>
      <c r="AY162" s="603"/>
      <c r="AZ162" s="679" t="s">
        <v>554</v>
      </c>
      <c r="BA162" s="603"/>
      <c r="BB162" s="603"/>
      <c r="BC162" s="679" t="s">
        <v>554</v>
      </c>
      <c r="BD162" s="603"/>
      <c r="BE162" s="603"/>
      <c r="BF162" s="679" t="s">
        <v>554</v>
      </c>
      <c r="BG162" s="678">
        <v>43509</v>
      </c>
      <c r="BH162" s="680" t="s">
        <v>554</v>
      </c>
      <c r="BI162" s="706" t="s">
        <v>554</v>
      </c>
      <c r="BJ162" s="48" t="s">
        <v>554</v>
      </c>
      <c r="BK162" s="682" t="s">
        <v>807</v>
      </c>
      <c r="BL162" s="682" t="s">
        <v>807</v>
      </c>
      <c r="BM162" s="48" t="s">
        <v>554</v>
      </c>
      <c r="BN162" s="598" t="s">
        <v>807</v>
      </c>
      <c r="BO162" s="598" t="s">
        <v>807</v>
      </c>
      <c r="BP162" s="603"/>
      <c r="BQ162" s="48" t="s">
        <v>554</v>
      </c>
      <c r="BR162" s="48" t="s">
        <v>554</v>
      </c>
      <c r="BS162" s="603"/>
      <c r="BT162" s="615"/>
      <c r="BU162" s="615"/>
      <c r="BV162" s="603"/>
      <c r="BW162" s="705" t="s">
        <v>554</v>
      </c>
      <c r="BX162" s="705" t="s">
        <v>554</v>
      </c>
      <c r="BY162" s="702" t="s">
        <v>554</v>
      </c>
      <c r="BZ162" s="705" t="s">
        <v>554</v>
      </c>
      <c r="CA162" s="705" t="s">
        <v>554</v>
      </c>
      <c r="CB162" s="598" t="s">
        <v>560</v>
      </c>
      <c r="CC162" s="48" t="s">
        <v>554</v>
      </c>
      <c r="CD162" s="48" t="s">
        <v>554</v>
      </c>
      <c r="CE162" s="48" t="s">
        <v>554</v>
      </c>
      <c r="CF162" s="603"/>
      <c r="CG162" s="603"/>
      <c r="CH162" s="598" t="s">
        <v>807</v>
      </c>
      <c r="CI162" s="616"/>
      <c r="CJ162" s="616"/>
      <c r="CK162" s="48" t="s">
        <v>554</v>
      </c>
      <c r="CL162" s="616"/>
      <c r="CM162" s="616"/>
      <c r="CN162" s="48" t="s">
        <v>554</v>
      </c>
      <c r="CO162" s="48" t="s">
        <v>554</v>
      </c>
      <c r="CP162" s="680" t="s">
        <v>554</v>
      </c>
      <c r="CQ162" s="679" t="s">
        <v>554</v>
      </c>
      <c r="CR162" s="680" t="s">
        <v>554</v>
      </c>
      <c r="CS162" s="680" t="s">
        <v>554</v>
      </c>
      <c r="CT162" s="603"/>
      <c r="CU162" s="704" t="s">
        <v>560</v>
      </c>
      <c r="CV162" s="713" t="s">
        <v>560</v>
      </c>
      <c r="CW162" s="615" t="s">
        <v>554</v>
      </c>
      <c r="CX162" s="680" t="s">
        <v>554</v>
      </c>
      <c r="CY162" s="680" t="s">
        <v>554</v>
      </c>
      <c r="CZ162" s="48" t="s">
        <v>554</v>
      </c>
      <c r="DA162" s="682" t="s">
        <v>560</v>
      </c>
      <c r="DB162" s="682" t="s">
        <v>560</v>
      </c>
      <c r="DC162" s="703" t="s">
        <v>554</v>
      </c>
    </row>
    <row r="163" spans="1:107" ht="15" x14ac:dyDescent="0.15">
      <c r="A163" s="678">
        <v>43510</v>
      </c>
      <c r="B163" s="706" t="s">
        <v>554</v>
      </c>
      <c r="C163" s="48" t="s">
        <v>554</v>
      </c>
      <c r="D163" s="679" t="s">
        <v>554</v>
      </c>
      <c r="E163" s="615" t="s">
        <v>554</v>
      </c>
      <c r="F163" s="615" t="s">
        <v>554</v>
      </c>
      <c r="G163" s="615" t="s">
        <v>554</v>
      </c>
      <c r="H163" s="48" t="s">
        <v>554</v>
      </c>
      <c r="I163" s="48" t="s">
        <v>554</v>
      </c>
      <c r="J163" s="48" t="s">
        <v>554</v>
      </c>
      <c r="K163" s="48" t="s">
        <v>554</v>
      </c>
      <c r="L163" s="48" t="s">
        <v>554</v>
      </c>
      <c r="M163" s="48" t="s">
        <v>554</v>
      </c>
      <c r="N163" s="48" t="s">
        <v>554</v>
      </c>
      <c r="O163" s="48" t="s">
        <v>554</v>
      </c>
      <c r="P163" s="48" t="s">
        <v>554</v>
      </c>
      <c r="Q163" s="48" t="s">
        <v>554</v>
      </c>
      <c r="R163" s="48" t="s">
        <v>554</v>
      </c>
      <c r="S163" s="48" t="s">
        <v>554</v>
      </c>
      <c r="T163" s="48" t="s">
        <v>554</v>
      </c>
      <c r="U163" s="48" t="s">
        <v>554</v>
      </c>
      <c r="V163" s="603"/>
      <c r="W163" s="680" t="s">
        <v>554</v>
      </c>
      <c r="X163" s="48" t="s">
        <v>554</v>
      </c>
      <c r="Y163" s="48" t="s">
        <v>554</v>
      </c>
      <c r="Z163" s="702" t="s">
        <v>554</v>
      </c>
      <c r="AA163" s="702" t="s">
        <v>554</v>
      </c>
      <c r="AB163" s="702" t="s">
        <v>554</v>
      </c>
      <c r="AC163" s="706" t="s">
        <v>554</v>
      </c>
      <c r="AD163" s="706" t="s">
        <v>554</v>
      </c>
      <c r="AE163" s="703" t="s">
        <v>554</v>
      </c>
      <c r="AF163" s="680" t="s">
        <v>554</v>
      </c>
      <c r="AG163" s="680" t="s">
        <v>554</v>
      </c>
      <c r="AH163" s="48" t="s">
        <v>554</v>
      </c>
      <c r="AI163" s="680" t="s">
        <v>554</v>
      </c>
      <c r="AJ163" s="680" t="s">
        <v>554</v>
      </c>
      <c r="AK163" s="679" t="s">
        <v>554</v>
      </c>
      <c r="AL163" s="48" t="s">
        <v>554</v>
      </c>
      <c r="AM163" s="48" t="s">
        <v>554</v>
      </c>
      <c r="AN163" s="703" t="s">
        <v>554</v>
      </c>
      <c r="AO163" s="603"/>
      <c r="AP163" s="603"/>
      <c r="AQ163" s="703" t="s">
        <v>554</v>
      </c>
      <c r="AR163" s="603"/>
      <c r="AS163" s="603"/>
      <c r="AT163" s="703" t="s">
        <v>554</v>
      </c>
      <c r="AU163" s="680" t="s">
        <v>554</v>
      </c>
      <c r="AV163" s="680" t="s">
        <v>554</v>
      </c>
      <c r="AW163" s="48" t="s">
        <v>554</v>
      </c>
      <c r="AX163" s="603"/>
      <c r="AY163" s="603"/>
      <c r="AZ163" s="679" t="s">
        <v>554</v>
      </c>
      <c r="BA163" s="603"/>
      <c r="BB163" s="603"/>
      <c r="BC163" s="679" t="s">
        <v>554</v>
      </c>
      <c r="BD163" s="603"/>
      <c r="BE163" s="603"/>
      <c r="BF163" s="679" t="s">
        <v>554</v>
      </c>
      <c r="BG163" s="678">
        <v>43510</v>
      </c>
      <c r="BH163" s="680" t="s">
        <v>554</v>
      </c>
      <c r="BI163" s="706" t="s">
        <v>554</v>
      </c>
      <c r="BJ163" s="48" t="s">
        <v>554</v>
      </c>
      <c r="BK163" s="682" t="s">
        <v>807</v>
      </c>
      <c r="BL163" s="682" t="s">
        <v>807</v>
      </c>
      <c r="BM163" s="48" t="s">
        <v>554</v>
      </c>
      <c r="BN163" s="598" t="s">
        <v>807</v>
      </c>
      <c r="BO163" s="598" t="s">
        <v>807</v>
      </c>
      <c r="BP163" s="603"/>
      <c r="BQ163" s="48" t="s">
        <v>554</v>
      </c>
      <c r="BR163" s="48" t="s">
        <v>554</v>
      </c>
      <c r="BS163" s="603"/>
      <c r="BT163" s="615"/>
      <c r="BU163" s="615"/>
      <c r="BV163" s="603"/>
      <c r="BW163" s="714" t="s">
        <v>554</v>
      </c>
      <c r="BX163" s="714" t="s">
        <v>554</v>
      </c>
      <c r="BY163" s="714" t="s">
        <v>554</v>
      </c>
      <c r="BZ163" s="714" t="s">
        <v>554</v>
      </c>
      <c r="CA163" s="714" t="s">
        <v>554</v>
      </c>
      <c r="CB163" s="615" t="s">
        <v>554</v>
      </c>
      <c r="CC163" s="48" t="s">
        <v>554</v>
      </c>
      <c r="CD163" s="48" t="s">
        <v>554</v>
      </c>
      <c r="CE163" s="48" t="s">
        <v>554</v>
      </c>
      <c r="CF163" s="603"/>
      <c r="CG163" s="603"/>
      <c r="CH163" s="598" t="s">
        <v>807</v>
      </c>
      <c r="CI163" s="616"/>
      <c r="CJ163" s="616"/>
      <c r="CK163" s="48" t="s">
        <v>554</v>
      </c>
      <c r="CL163" s="616"/>
      <c r="CM163" s="616"/>
      <c r="CN163" s="48" t="s">
        <v>554</v>
      </c>
      <c r="CO163" s="48" t="s">
        <v>554</v>
      </c>
      <c r="CP163" s="680" t="s">
        <v>554</v>
      </c>
      <c r="CQ163" s="679" t="s">
        <v>554</v>
      </c>
      <c r="CR163" s="680" t="s">
        <v>554</v>
      </c>
      <c r="CS163" s="680" t="s">
        <v>554</v>
      </c>
      <c r="CT163" s="603"/>
      <c r="CU163" s="704" t="s">
        <v>560</v>
      </c>
      <c r="CV163" s="711" t="s">
        <v>554</v>
      </c>
      <c r="CW163" s="615" t="s">
        <v>554</v>
      </c>
      <c r="CX163" s="680" t="s">
        <v>554</v>
      </c>
      <c r="CY163" s="680" t="s">
        <v>554</v>
      </c>
      <c r="CZ163" s="48" t="s">
        <v>554</v>
      </c>
      <c r="DA163" s="682" t="s">
        <v>560</v>
      </c>
      <c r="DB163" s="682" t="s">
        <v>560</v>
      </c>
      <c r="DC163" s="703" t="s">
        <v>554</v>
      </c>
    </row>
    <row r="164" spans="1:107" ht="14" x14ac:dyDescent="0.15">
      <c r="A164" s="678">
        <v>43511</v>
      </c>
      <c r="B164" s="706" t="s">
        <v>554</v>
      </c>
      <c r="C164" s="48" t="s">
        <v>554</v>
      </c>
      <c r="D164" s="679" t="s">
        <v>554</v>
      </c>
      <c r="E164" s="615" t="s">
        <v>554</v>
      </c>
      <c r="F164" s="615" t="s">
        <v>554</v>
      </c>
      <c r="G164" s="615" t="s">
        <v>554</v>
      </c>
      <c r="H164" s="48" t="s">
        <v>554</v>
      </c>
      <c r="I164" s="48" t="s">
        <v>554</v>
      </c>
      <c r="J164" s="48" t="s">
        <v>554</v>
      </c>
      <c r="K164" s="48" t="s">
        <v>554</v>
      </c>
      <c r="L164" s="48" t="s">
        <v>554</v>
      </c>
      <c r="M164" s="48" t="s">
        <v>554</v>
      </c>
      <c r="N164" s="48" t="s">
        <v>554</v>
      </c>
      <c r="O164" s="48" t="s">
        <v>554</v>
      </c>
      <c r="P164" s="48" t="s">
        <v>554</v>
      </c>
      <c r="Q164" s="48" t="s">
        <v>554</v>
      </c>
      <c r="R164" s="48" t="s">
        <v>554</v>
      </c>
      <c r="S164" s="48" t="s">
        <v>554</v>
      </c>
      <c r="T164" s="48" t="s">
        <v>554</v>
      </c>
      <c r="U164" s="48" t="s">
        <v>554</v>
      </c>
      <c r="V164" s="603"/>
      <c r="W164" s="680" t="s">
        <v>554</v>
      </c>
      <c r="X164" s="48" t="s">
        <v>554</v>
      </c>
      <c r="Y164" s="48" t="s">
        <v>554</v>
      </c>
      <c r="Z164" s="702" t="s">
        <v>554</v>
      </c>
      <c r="AA164" s="702" t="s">
        <v>554</v>
      </c>
      <c r="AB164" s="702" t="s">
        <v>554</v>
      </c>
      <c r="AC164" s="706" t="s">
        <v>554</v>
      </c>
      <c r="AD164" s="706" t="s">
        <v>554</v>
      </c>
      <c r="AE164" s="703" t="s">
        <v>554</v>
      </c>
      <c r="AF164" s="680" t="s">
        <v>554</v>
      </c>
      <c r="AG164" s="680" t="s">
        <v>554</v>
      </c>
      <c r="AH164" s="48" t="s">
        <v>554</v>
      </c>
      <c r="AI164" s="680" t="s">
        <v>554</v>
      </c>
      <c r="AJ164" s="680" t="s">
        <v>554</v>
      </c>
      <c r="AK164" s="679" t="s">
        <v>554</v>
      </c>
      <c r="AL164" s="48" t="s">
        <v>554</v>
      </c>
      <c r="AM164" s="48" t="s">
        <v>554</v>
      </c>
      <c r="AN164" s="703" t="s">
        <v>554</v>
      </c>
      <c r="AO164" s="603"/>
      <c r="AP164" s="603"/>
      <c r="AQ164" s="703" t="s">
        <v>554</v>
      </c>
      <c r="AR164" s="603"/>
      <c r="AS164" s="603"/>
      <c r="AT164" s="703" t="s">
        <v>554</v>
      </c>
      <c r="AU164" s="680" t="s">
        <v>554</v>
      </c>
      <c r="AV164" s="680" t="s">
        <v>554</v>
      </c>
      <c r="AW164" s="48" t="s">
        <v>554</v>
      </c>
      <c r="AX164" s="603"/>
      <c r="AY164" s="603"/>
      <c r="AZ164" s="679" t="s">
        <v>554</v>
      </c>
      <c r="BA164" s="603"/>
      <c r="BB164" s="603"/>
      <c r="BC164" s="679" t="s">
        <v>554</v>
      </c>
      <c r="BD164" s="603"/>
      <c r="BE164" s="603"/>
      <c r="BF164" s="679" t="s">
        <v>554</v>
      </c>
      <c r="BG164" s="678">
        <v>43511</v>
      </c>
      <c r="BH164" s="680" t="s">
        <v>554</v>
      </c>
      <c r="BI164" s="706" t="s">
        <v>554</v>
      </c>
      <c r="BJ164" s="48" t="s">
        <v>554</v>
      </c>
      <c r="BK164" s="682" t="s">
        <v>807</v>
      </c>
      <c r="BL164" s="682" t="s">
        <v>807</v>
      </c>
      <c r="BM164" s="48" t="s">
        <v>554</v>
      </c>
      <c r="BN164" s="598" t="s">
        <v>807</v>
      </c>
      <c r="BO164" s="598" t="s">
        <v>807</v>
      </c>
      <c r="BP164" s="603"/>
      <c r="BQ164" s="48" t="s">
        <v>554</v>
      </c>
      <c r="BR164" s="48" t="s">
        <v>554</v>
      </c>
      <c r="BS164" s="603"/>
      <c r="BT164" s="615"/>
      <c r="BU164" s="615"/>
      <c r="BV164" s="603"/>
      <c r="BW164" s="706" t="s">
        <v>554</v>
      </c>
      <c r="BX164" s="706" t="s">
        <v>554</v>
      </c>
      <c r="BY164" s="706" t="s">
        <v>554</v>
      </c>
      <c r="BZ164" s="706" t="s">
        <v>554</v>
      </c>
      <c r="CA164" s="706" t="s">
        <v>554</v>
      </c>
      <c r="CB164" s="598" t="s">
        <v>560</v>
      </c>
      <c r="CC164" s="48" t="s">
        <v>554</v>
      </c>
      <c r="CD164" s="48" t="s">
        <v>554</v>
      </c>
      <c r="CE164" s="48" t="s">
        <v>554</v>
      </c>
      <c r="CF164" s="603"/>
      <c r="CG164" s="603"/>
      <c r="CH164" s="598" t="s">
        <v>807</v>
      </c>
      <c r="CI164" s="616"/>
      <c r="CJ164" s="616"/>
      <c r="CK164" s="48" t="s">
        <v>554</v>
      </c>
      <c r="CL164" s="616"/>
      <c r="CM164" s="616"/>
      <c r="CN164" s="48" t="s">
        <v>554</v>
      </c>
      <c r="CO164" s="48" t="s">
        <v>554</v>
      </c>
      <c r="CP164" s="680" t="s">
        <v>554</v>
      </c>
      <c r="CQ164" s="679" t="s">
        <v>554</v>
      </c>
      <c r="CR164" s="680" t="s">
        <v>554</v>
      </c>
      <c r="CS164" s="680" t="s">
        <v>554</v>
      </c>
      <c r="CT164" s="603"/>
      <c r="CU164" s="710" t="s">
        <v>566</v>
      </c>
      <c r="CV164" s="705" t="s">
        <v>554</v>
      </c>
      <c r="CW164" s="615" t="s">
        <v>554</v>
      </c>
      <c r="CX164" s="680" t="s">
        <v>554</v>
      </c>
      <c r="CY164" s="680" t="s">
        <v>554</v>
      </c>
      <c r="CZ164" s="48" t="s">
        <v>554</v>
      </c>
      <c r="DA164" s="682" t="s">
        <v>560</v>
      </c>
      <c r="DB164" s="682" t="s">
        <v>560</v>
      </c>
      <c r="DC164" s="703" t="s">
        <v>554</v>
      </c>
    </row>
    <row r="165" spans="1:107" ht="14" x14ac:dyDescent="0.15">
      <c r="A165" s="678">
        <v>43512</v>
      </c>
      <c r="B165" s="706" t="s">
        <v>554</v>
      </c>
      <c r="C165" s="48" t="s">
        <v>554</v>
      </c>
      <c r="D165" s="679" t="s">
        <v>554</v>
      </c>
      <c r="E165" s="615" t="s">
        <v>554</v>
      </c>
      <c r="F165" s="615" t="s">
        <v>554</v>
      </c>
      <c r="G165" s="615" t="s">
        <v>554</v>
      </c>
      <c r="H165" s="48" t="s">
        <v>554</v>
      </c>
      <c r="I165" s="48" t="s">
        <v>554</v>
      </c>
      <c r="J165" s="48" t="s">
        <v>554</v>
      </c>
      <c r="K165" s="48" t="s">
        <v>554</v>
      </c>
      <c r="L165" s="48" t="s">
        <v>554</v>
      </c>
      <c r="M165" s="48" t="s">
        <v>554</v>
      </c>
      <c r="N165" s="48" t="s">
        <v>554</v>
      </c>
      <c r="O165" s="48" t="s">
        <v>554</v>
      </c>
      <c r="P165" s="48" t="s">
        <v>554</v>
      </c>
      <c r="Q165" s="48" t="s">
        <v>554</v>
      </c>
      <c r="R165" s="48" t="s">
        <v>554</v>
      </c>
      <c r="S165" s="48" t="s">
        <v>554</v>
      </c>
      <c r="T165" s="48" t="s">
        <v>554</v>
      </c>
      <c r="U165" s="48" t="s">
        <v>554</v>
      </c>
      <c r="V165" s="603"/>
      <c r="W165" s="680" t="s">
        <v>554</v>
      </c>
      <c r="X165" s="48" t="s">
        <v>554</v>
      </c>
      <c r="Y165" s="48" t="s">
        <v>554</v>
      </c>
      <c r="Z165" s="702" t="s">
        <v>554</v>
      </c>
      <c r="AA165" s="702" t="s">
        <v>554</v>
      </c>
      <c r="AB165" s="702" t="s">
        <v>554</v>
      </c>
      <c r="AC165" s="706" t="s">
        <v>554</v>
      </c>
      <c r="AD165" s="706" t="s">
        <v>554</v>
      </c>
      <c r="AE165" s="703" t="s">
        <v>554</v>
      </c>
      <c r="AF165" s="680" t="s">
        <v>554</v>
      </c>
      <c r="AG165" s="680" t="s">
        <v>554</v>
      </c>
      <c r="AH165" s="48" t="s">
        <v>554</v>
      </c>
      <c r="AI165" s="680" t="s">
        <v>554</v>
      </c>
      <c r="AJ165" s="680" t="s">
        <v>554</v>
      </c>
      <c r="AK165" s="679" t="s">
        <v>554</v>
      </c>
      <c r="AL165" s="48" t="s">
        <v>554</v>
      </c>
      <c r="AM165" s="48" t="s">
        <v>554</v>
      </c>
      <c r="AN165" s="703" t="s">
        <v>554</v>
      </c>
      <c r="AO165" s="603"/>
      <c r="AP165" s="603"/>
      <c r="AQ165" s="703" t="s">
        <v>554</v>
      </c>
      <c r="AR165" s="603"/>
      <c r="AS165" s="603"/>
      <c r="AT165" s="703" t="s">
        <v>554</v>
      </c>
      <c r="AU165" s="680" t="s">
        <v>554</v>
      </c>
      <c r="AV165" s="680" t="s">
        <v>554</v>
      </c>
      <c r="AW165" s="48" t="s">
        <v>554</v>
      </c>
      <c r="AX165" s="603"/>
      <c r="AY165" s="603"/>
      <c r="AZ165" s="679" t="s">
        <v>554</v>
      </c>
      <c r="BA165" s="603"/>
      <c r="BB165" s="603"/>
      <c r="BC165" s="679" t="s">
        <v>554</v>
      </c>
      <c r="BD165" s="603"/>
      <c r="BE165" s="603"/>
      <c r="BF165" s="679" t="s">
        <v>554</v>
      </c>
      <c r="BG165" s="678">
        <v>43512</v>
      </c>
      <c r="BH165" s="680" t="s">
        <v>554</v>
      </c>
      <c r="BI165" s="706" t="s">
        <v>554</v>
      </c>
      <c r="BJ165" s="48" t="s">
        <v>554</v>
      </c>
      <c r="BK165" s="682" t="s">
        <v>807</v>
      </c>
      <c r="BL165" s="682" t="s">
        <v>807</v>
      </c>
      <c r="BM165" s="48" t="s">
        <v>554</v>
      </c>
      <c r="BN165" s="598" t="s">
        <v>807</v>
      </c>
      <c r="BO165" s="598" t="s">
        <v>807</v>
      </c>
      <c r="BP165" s="603"/>
      <c r="BQ165" s="48" t="s">
        <v>554</v>
      </c>
      <c r="BR165" s="48" t="s">
        <v>554</v>
      </c>
      <c r="BS165" s="603"/>
      <c r="BT165" s="615"/>
      <c r="BU165" s="615"/>
      <c r="BV165" s="603"/>
      <c r="BW165" s="706" t="s">
        <v>554</v>
      </c>
      <c r="BX165" s="706" t="s">
        <v>554</v>
      </c>
      <c r="BY165" s="706" t="s">
        <v>554</v>
      </c>
      <c r="BZ165" s="706" t="s">
        <v>554</v>
      </c>
      <c r="CA165" s="706" t="s">
        <v>554</v>
      </c>
      <c r="CB165" s="598" t="s">
        <v>560</v>
      </c>
      <c r="CC165" s="48" t="s">
        <v>554</v>
      </c>
      <c r="CD165" s="48" t="s">
        <v>554</v>
      </c>
      <c r="CE165" s="48" t="s">
        <v>554</v>
      </c>
      <c r="CF165" s="603"/>
      <c r="CG165" s="603"/>
      <c r="CH165" s="598" t="s">
        <v>807</v>
      </c>
      <c r="CI165" s="616"/>
      <c r="CJ165" s="616"/>
      <c r="CK165" s="48" t="s">
        <v>554</v>
      </c>
      <c r="CL165" s="616"/>
      <c r="CM165" s="616"/>
      <c r="CN165" s="48" t="s">
        <v>554</v>
      </c>
      <c r="CO165" s="48" t="s">
        <v>554</v>
      </c>
      <c r="CP165" s="680" t="s">
        <v>554</v>
      </c>
      <c r="CQ165" s="679" t="s">
        <v>554</v>
      </c>
      <c r="CR165" s="680" t="s">
        <v>554</v>
      </c>
      <c r="CS165" s="680" t="s">
        <v>554</v>
      </c>
      <c r="CT165" s="603"/>
      <c r="CU165" s="710" t="s">
        <v>566</v>
      </c>
      <c r="CV165" s="713" t="s">
        <v>560</v>
      </c>
      <c r="CW165" s="615" t="s">
        <v>554</v>
      </c>
      <c r="CX165" s="680" t="s">
        <v>554</v>
      </c>
      <c r="CY165" s="680" t="s">
        <v>554</v>
      </c>
      <c r="CZ165" s="48" t="s">
        <v>554</v>
      </c>
      <c r="DA165" s="682" t="s">
        <v>560</v>
      </c>
      <c r="DB165" s="682" t="s">
        <v>560</v>
      </c>
      <c r="DC165" s="703" t="s">
        <v>554</v>
      </c>
    </row>
    <row r="166" spans="1:107" ht="14" x14ac:dyDescent="0.15">
      <c r="A166" s="678">
        <v>43513</v>
      </c>
      <c r="B166" s="706" t="s">
        <v>554</v>
      </c>
      <c r="C166" s="48" t="s">
        <v>554</v>
      </c>
      <c r="D166" s="679" t="s">
        <v>554</v>
      </c>
      <c r="E166" s="615" t="s">
        <v>554</v>
      </c>
      <c r="F166" s="615" t="s">
        <v>554</v>
      </c>
      <c r="G166" s="615" t="s">
        <v>554</v>
      </c>
      <c r="H166" s="48" t="s">
        <v>554</v>
      </c>
      <c r="I166" s="48" t="s">
        <v>554</v>
      </c>
      <c r="J166" s="48" t="s">
        <v>554</v>
      </c>
      <c r="K166" s="48" t="s">
        <v>554</v>
      </c>
      <c r="L166" s="48" t="s">
        <v>554</v>
      </c>
      <c r="M166" s="48" t="s">
        <v>554</v>
      </c>
      <c r="N166" s="48" t="s">
        <v>554</v>
      </c>
      <c r="O166" s="48" t="s">
        <v>554</v>
      </c>
      <c r="P166" s="48" t="s">
        <v>554</v>
      </c>
      <c r="Q166" s="48" t="s">
        <v>554</v>
      </c>
      <c r="R166" s="48" t="s">
        <v>554</v>
      </c>
      <c r="S166" s="48" t="s">
        <v>554</v>
      </c>
      <c r="T166" s="48" t="s">
        <v>554</v>
      </c>
      <c r="U166" s="48" t="s">
        <v>554</v>
      </c>
      <c r="V166" s="603"/>
      <c r="W166" s="680" t="s">
        <v>554</v>
      </c>
      <c r="X166" s="48" t="s">
        <v>554</v>
      </c>
      <c r="Y166" s="48" t="s">
        <v>554</v>
      </c>
      <c r="Z166" s="702" t="s">
        <v>554</v>
      </c>
      <c r="AA166" s="702" t="s">
        <v>554</v>
      </c>
      <c r="AB166" s="702" t="s">
        <v>554</v>
      </c>
      <c r="AC166" s="706" t="s">
        <v>554</v>
      </c>
      <c r="AD166" s="706" t="s">
        <v>554</v>
      </c>
      <c r="AE166" s="703" t="s">
        <v>554</v>
      </c>
      <c r="AF166" s="680" t="s">
        <v>554</v>
      </c>
      <c r="AG166" s="680" t="s">
        <v>554</v>
      </c>
      <c r="AH166" s="48" t="s">
        <v>554</v>
      </c>
      <c r="AI166" s="680" t="s">
        <v>554</v>
      </c>
      <c r="AJ166" s="680" t="s">
        <v>554</v>
      </c>
      <c r="AK166" s="679" t="s">
        <v>554</v>
      </c>
      <c r="AL166" s="48" t="s">
        <v>554</v>
      </c>
      <c r="AM166" s="48" t="s">
        <v>554</v>
      </c>
      <c r="AN166" s="703" t="s">
        <v>554</v>
      </c>
      <c r="AO166" s="603"/>
      <c r="AP166" s="603"/>
      <c r="AQ166" s="703" t="s">
        <v>554</v>
      </c>
      <c r="AR166" s="603"/>
      <c r="AS166" s="603"/>
      <c r="AT166" s="703" t="s">
        <v>554</v>
      </c>
      <c r="AU166" s="680" t="s">
        <v>554</v>
      </c>
      <c r="AV166" s="680" t="s">
        <v>554</v>
      </c>
      <c r="AW166" s="48" t="s">
        <v>554</v>
      </c>
      <c r="AX166" s="603"/>
      <c r="AY166" s="603"/>
      <c r="AZ166" s="679" t="s">
        <v>554</v>
      </c>
      <c r="BA166" s="603"/>
      <c r="BB166" s="603"/>
      <c r="BC166" s="679" t="s">
        <v>554</v>
      </c>
      <c r="BD166" s="603"/>
      <c r="BE166" s="603"/>
      <c r="BF166" s="679" t="s">
        <v>554</v>
      </c>
      <c r="BG166" s="678">
        <v>43513</v>
      </c>
      <c r="BH166" s="680" t="s">
        <v>554</v>
      </c>
      <c r="BI166" s="706" t="s">
        <v>554</v>
      </c>
      <c r="BJ166" s="48" t="s">
        <v>554</v>
      </c>
      <c r="BK166" s="682" t="s">
        <v>807</v>
      </c>
      <c r="BL166" s="682" t="s">
        <v>807</v>
      </c>
      <c r="BM166" s="48" t="s">
        <v>554</v>
      </c>
      <c r="BN166" s="598" t="s">
        <v>807</v>
      </c>
      <c r="BO166" s="598" t="s">
        <v>807</v>
      </c>
      <c r="BP166" s="603"/>
      <c r="BQ166" s="48" t="s">
        <v>554</v>
      </c>
      <c r="BR166" s="48" t="s">
        <v>554</v>
      </c>
      <c r="BS166" s="603"/>
      <c r="BT166" s="615"/>
      <c r="BU166" s="615"/>
      <c r="BV166" s="603"/>
      <c r="BW166" s="706" t="s">
        <v>554</v>
      </c>
      <c r="BX166" s="706" t="s">
        <v>554</v>
      </c>
      <c r="BY166" s="706" t="s">
        <v>554</v>
      </c>
      <c r="BZ166" s="706" t="s">
        <v>554</v>
      </c>
      <c r="CA166" s="706" t="s">
        <v>554</v>
      </c>
      <c r="CB166" s="598" t="s">
        <v>560</v>
      </c>
      <c r="CC166" s="48" t="s">
        <v>554</v>
      </c>
      <c r="CD166" s="48" t="s">
        <v>554</v>
      </c>
      <c r="CE166" s="48" t="s">
        <v>554</v>
      </c>
      <c r="CF166" s="603"/>
      <c r="CG166" s="603"/>
      <c r="CH166" s="598" t="s">
        <v>807</v>
      </c>
      <c r="CI166" s="616"/>
      <c r="CJ166" s="616"/>
      <c r="CK166" s="48" t="s">
        <v>554</v>
      </c>
      <c r="CL166" s="616"/>
      <c r="CM166" s="616"/>
      <c r="CN166" s="48" t="s">
        <v>554</v>
      </c>
      <c r="CO166" s="48" t="s">
        <v>554</v>
      </c>
      <c r="CP166" s="680" t="s">
        <v>554</v>
      </c>
      <c r="CQ166" s="679" t="s">
        <v>554</v>
      </c>
      <c r="CR166" s="680" t="s">
        <v>554</v>
      </c>
      <c r="CS166" s="680" t="s">
        <v>554</v>
      </c>
      <c r="CT166" s="603"/>
      <c r="CU166" s="705" t="s">
        <v>554</v>
      </c>
      <c r="CV166" s="713" t="s">
        <v>560</v>
      </c>
      <c r="CW166" s="615" t="s">
        <v>554</v>
      </c>
      <c r="CX166" s="680" t="s">
        <v>554</v>
      </c>
      <c r="CY166" s="680" t="s">
        <v>554</v>
      </c>
      <c r="CZ166" s="48" t="s">
        <v>554</v>
      </c>
      <c r="DA166" s="682" t="s">
        <v>560</v>
      </c>
      <c r="DB166" s="682" t="s">
        <v>560</v>
      </c>
      <c r="DC166" s="703" t="s">
        <v>554</v>
      </c>
    </row>
    <row r="167" spans="1:107" ht="14" x14ac:dyDescent="0.15">
      <c r="A167" s="678">
        <v>43514</v>
      </c>
      <c r="B167" s="706" t="s">
        <v>554</v>
      </c>
      <c r="C167" s="48" t="s">
        <v>554</v>
      </c>
      <c r="D167" s="679" t="s">
        <v>554</v>
      </c>
      <c r="E167" s="615" t="s">
        <v>554</v>
      </c>
      <c r="F167" s="615" t="s">
        <v>554</v>
      </c>
      <c r="G167" s="615" t="s">
        <v>554</v>
      </c>
      <c r="H167" s="48" t="s">
        <v>554</v>
      </c>
      <c r="I167" s="48" t="s">
        <v>554</v>
      </c>
      <c r="J167" s="48" t="s">
        <v>554</v>
      </c>
      <c r="K167" s="48" t="s">
        <v>554</v>
      </c>
      <c r="L167" s="48" t="s">
        <v>554</v>
      </c>
      <c r="M167" s="48" t="s">
        <v>554</v>
      </c>
      <c r="N167" s="48" t="s">
        <v>554</v>
      </c>
      <c r="O167" s="48" t="s">
        <v>554</v>
      </c>
      <c r="P167" s="48" t="s">
        <v>554</v>
      </c>
      <c r="Q167" s="48" t="s">
        <v>554</v>
      </c>
      <c r="R167" s="48" t="s">
        <v>554</v>
      </c>
      <c r="S167" s="48" t="s">
        <v>554</v>
      </c>
      <c r="T167" s="48" t="s">
        <v>554</v>
      </c>
      <c r="U167" s="48" t="s">
        <v>554</v>
      </c>
      <c r="V167" s="603"/>
      <c r="W167" s="680" t="s">
        <v>554</v>
      </c>
      <c r="X167" s="48" t="s">
        <v>554</v>
      </c>
      <c r="Y167" s="48" t="s">
        <v>554</v>
      </c>
      <c r="Z167" s="702" t="s">
        <v>554</v>
      </c>
      <c r="AA167" s="702" t="s">
        <v>554</v>
      </c>
      <c r="AB167" s="702" t="s">
        <v>554</v>
      </c>
      <c r="AC167" s="706" t="s">
        <v>554</v>
      </c>
      <c r="AD167" s="706" t="s">
        <v>554</v>
      </c>
      <c r="AE167" s="703" t="s">
        <v>554</v>
      </c>
      <c r="AF167" s="680" t="s">
        <v>554</v>
      </c>
      <c r="AG167" s="680" t="s">
        <v>554</v>
      </c>
      <c r="AH167" s="48" t="s">
        <v>554</v>
      </c>
      <c r="AI167" s="680" t="s">
        <v>554</v>
      </c>
      <c r="AJ167" s="680" t="s">
        <v>554</v>
      </c>
      <c r="AK167" s="679" t="s">
        <v>554</v>
      </c>
      <c r="AL167" s="48" t="s">
        <v>554</v>
      </c>
      <c r="AM167" s="48" t="s">
        <v>554</v>
      </c>
      <c r="AN167" s="703" t="s">
        <v>554</v>
      </c>
      <c r="AO167" s="603"/>
      <c r="AP167" s="603"/>
      <c r="AQ167" s="703" t="s">
        <v>554</v>
      </c>
      <c r="AR167" s="603"/>
      <c r="AS167" s="603"/>
      <c r="AT167" s="703" t="s">
        <v>554</v>
      </c>
      <c r="AU167" s="680" t="s">
        <v>554</v>
      </c>
      <c r="AV167" s="680" t="s">
        <v>554</v>
      </c>
      <c r="AW167" s="48" t="s">
        <v>554</v>
      </c>
      <c r="AX167" s="603"/>
      <c r="AY167" s="603"/>
      <c r="AZ167" s="679" t="s">
        <v>554</v>
      </c>
      <c r="BA167" s="603"/>
      <c r="BB167" s="603"/>
      <c r="BC167" s="679" t="s">
        <v>554</v>
      </c>
      <c r="BD167" s="603"/>
      <c r="BE167" s="603"/>
      <c r="BF167" s="679" t="s">
        <v>554</v>
      </c>
      <c r="BG167" s="678">
        <v>43514</v>
      </c>
      <c r="BH167" s="680" t="s">
        <v>554</v>
      </c>
      <c r="BI167" s="706" t="s">
        <v>554</v>
      </c>
      <c r="BJ167" s="48" t="s">
        <v>554</v>
      </c>
      <c r="BK167" s="682" t="s">
        <v>807</v>
      </c>
      <c r="BL167" s="682" t="s">
        <v>807</v>
      </c>
      <c r="BM167" s="48" t="s">
        <v>554</v>
      </c>
      <c r="BN167" s="598" t="s">
        <v>807</v>
      </c>
      <c r="BO167" s="598" t="s">
        <v>807</v>
      </c>
      <c r="BP167" s="603"/>
      <c r="BQ167" s="48" t="s">
        <v>554</v>
      </c>
      <c r="BR167" s="48" t="s">
        <v>554</v>
      </c>
      <c r="BS167" s="603"/>
      <c r="BT167" s="615"/>
      <c r="BU167" s="615"/>
      <c r="BV167" s="603"/>
      <c r="BW167" s="706" t="s">
        <v>554</v>
      </c>
      <c r="BX167" s="706" t="s">
        <v>554</v>
      </c>
      <c r="BY167" s="706" t="s">
        <v>554</v>
      </c>
      <c r="BZ167" s="706" t="s">
        <v>554</v>
      </c>
      <c r="CA167" s="706" t="s">
        <v>554</v>
      </c>
      <c r="CB167" s="598" t="s">
        <v>560</v>
      </c>
      <c r="CC167" s="48" t="s">
        <v>554</v>
      </c>
      <c r="CD167" s="48" t="s">
        <v>554</v>
      </c>
      <c r="CE167" s="48" t="s">
        <v>554</v>
      </c>
      <c r="CF167" s="603"/>
      <c r="CG167" s="603"/>
      <c r="CH167" s="598" t="s">
        <v>807</v>
      </c>
      <c r="CI167" s="616"/>
      <c r="CJ167" s="616"/>
      <c r="CK167" s="48" t="s">
        <v>554</v>
      </c>
      <c r="CL167" s="616"/>
      <c r="CM167" s="616"/>
      <c r="CN167" s="48" t="s">
        <v>554</v>
      </c>
      <c r="CO167" s="615" t="s">
        <v>554</v>
      </c>
      <c r="CP167" s="684" t="s">
        <v>554</v>
      </c>
      <c r="CQ167" s="681" t="s">
        <v>554</v>
      </c>
      <c r="CR167" s="706" t="s">
        <v>554</v>
      </c>
      <c r="CS167" s="680" t="s">
        <v>554</v>
      </c>
      <c r="CT167" s="603"/>
      <c r="CU167" s="709" t="s">
        <v>560</v>
      </c>
      <c r="CV167" s="713" t="s">
        <v>560</v>
      </c>
      <c r="CW167" s="615" t="s">
        <v>554</v>
      </c>
      <c r="CX167" s="680" t="s">
        <v>554</v>
      </c>
      <c r="CY167" s="680" t="s">
        <v>554</v>
      </c>
      <c r="CZ167" s="48" t="s">
        <v>554</v>
      </c>
      <c r="DA167" s="682" t="s">
        <v>560</v>
      </c>
      <c r="DB167" s="682" t="s">
        <v>560</v>
      </c>
      <c r="DC167" s="703" t="s">
        <v>554</v>
      </c>
    </row>
    <row r="168" spans="1:107" ht="14" x14ac:dyDescent="0.15">
      <c r="A168" s="678">
        <v>43515</v>
      </c>
      <c r="B168" s="706" t="s">
        <v>554</v>
      </c>
      <c r="C168" s="48" t="s">
        <v>554</v>
      </c>
      <c r="D168" s="679" t="s">
        <v>554</v>
      </c>
      <c r="E168" s="615" t="s">
        <v>554</v>
      </c>
      <c r="F168" s="615" t="s">
        <v>554</v>
      </c>
      <c r="G168" s="615" t="s">
        <v>554</v>
      </c>
      <c r="H168" s="48" t="s">
        <v>554</v>
      </c>
      <c r="I168" s="48" t="s">
        <v>554</v>
      </c>
      <c r="J168" s="48" t="s">
        <v>554</v>
      </c>
      <c r="K168" s="48" t="s">
        <v>554</v>
      </c>
      <c r="L168" s="48" t="s">
        <v>554</v>
      </c>
      <c r="M168" s="48" t="s">
        <v>554</v>
      </c>
      <c r="N168" s="48" t="s">
        <v>554</v>
      </c>
      <c r="O168" s="48" t="s">
        <v>554</v>
      </c>
      <c r="P168" s="48" t="s">
        <v>554</v>
      </c>
      <c r="Q168" s="48" t="s">
        <v>554</v>
      </c>
      <c r="R168" s="48" t="s">
        <v>554</v>
      </c>
      <c r="S168" s="48" t="s">
        <v>554</v>
      </c>
      <c r="T168" s="48" t="s">
        <v>554</v>
      </c>
      <c r="U168" s="48" t="s">
        <v>554</v>
      </c>
      <c r="V168" s="603"/>
      <c r="W168" s="680" t="s">
        <v>554</v>
      </c>
      <c r="X168" s="48" t="s">
        <v>554</v>
      </c>
      <c r="Y168" s="48" t="s">
        <v>554</v>
      </c>
      <c r="Z168" s="702" t="s">
        <v>554</v>
      </c>
      <c r="AA168" s="702" t="s">
        <v>554</v>
      </c>
      <c r="AB168" s="702" t="s">
        <v>554</v>
      </c>
      <c r="AC168" s="706" t="s">
        <v>554</v>
      </c>
      <c r="AD168" s="706" t="s">
        <v>554</v>
      </c>
      <c r="AE168" s="702" t="s">
        <v>554</v>
      </c>
      <c r="AF168" s="680" t="s">
        <v>554</v>
      </c>
      <c r="AG168" s="680" t="s">
        <v>554</v>
      </c>
      <c r="AH168" s="48" t="s">
        <v>554</v>
      </c>
      <c r="AI168" s="680" t="s">
        <v>554</v>
      </c>
      <c r="AJ168" s="680" t="s">
        <v>554</v>
      </c>
      <c r="AK168" s="679" t="s">
        <v>554</v>
      </c>
      <c r="AL168" s="48" t="s">
        <v>554</v>
      </c>
      <c r="AM168" s="48" t="s">
        <v>554</v>
      </c>
      <c r="AN168" s="703" t="s">
        <v>554</v>
      </c>
      <c r="AO168" s="603"/>
      <c r="AP168" s="603"/>
      <c r="AQ168" s="703" t="s">
        <v>554</v>
      </c>
      <c r="AR168" s="603"/>
      <c r="AS168" s="603"/>
      <c r="AT168" s="703" t="s">
        <v>554</v>
      </c>
      <c r="AU168" s="680" t="s">
        <v>554</v>
      </c>
      <c r="AV168" s="680" t="s">
        <v>554</v>
      </c>
      <c r="AW168" s="48" t="s">
        <v>554</v>
      </c>
      <c r="AX168" s="603"/>
      <c r="AY168" s="603"/>
      <c r="AZ168" s="679" t="s">
        <v>554</v>
      </c>
      <c r="BA168" s="603"/>
      <c r="BB168" s="603"/>
      <c r="BC168" s="679" t="s">
        <v>554</v>
      </c>
      <c r="BD168" s="603"/>
      <c r="BE168" s="603"/>
      <c r="BF168" s="679" t="s">
        <v>554</v>
      </c>
      <c r="BG168" s="678">
        <v>43515</v>
      </c>
      <c r="BH168" s="680" t="s">
        <v>554</v>
      </c>
      <c r="BI168" s="706" t="s">
        <v>554</v>
      </c>
      <c r="BJ168" s="48" t="s">
        <v>554</v>
      </c>
      <c r="BK168" s="682" t="s">
        <v>807</v>
      </c>
      <c r="BL168" s="682" t="s">
        <v>807</v>
      </c>
      <c r="BM168" s="48" t="s">
        <v>554</v>
      </c>
      <c r="BN168" s="598" t="s">
        <v>807</v>
      </c>
      <c r="BO168" s="598" t="s">
        <v>807</v>
      </c>
      <c r="BP168" s="603"/>
      <c r="BQ168" s="48" t="s">
        <v>554</v>
      </c>
      <c r="BR168" s="48" t="s">
        <v>554</v>
      </c>
      <c r="BS168" s="603"/>
      <c r="BT168" s="615"/>
      <c r="BU168" s="615"/>
      <c r="BV168" s="603"/>
      <c r="BW168" s="706" t="s">
        <v>554</v>
      </c>
      <c r="BX168" s="706" t="s">
        <v>554</v>
      </c>
      <c r="BY168" s="706" t="s">
        <v>554</v>
      </c>
      <c r="BZ168" s="706" t="s">
        <v>554</v>
      </c>
      <c r="CA168" s="706" t="s">
        <v>554</v>
      </c>
      <c r="CB168" s="598" t="s">
        <v>560</v>
      </c>
      <c r="CC168" s="48" t="s">
        <v>554</v>
      </c>
      <c r="CD168" s="48" t="s">
        <v>554</v>
      </c>
      <c r="CE168" s="48" t="s">
        <v>554</v>
      </c>
      <c r="CF168" s="603"/>
      <c r="CG168" s="603"/>
      <c r="CH168" s="598" t="s">
        <v>807</v>
      </c>
      <c r="CI168" s="616"/>
      <c r="CJ168" s="616"/>
      <c r="CK168" s="48" t="s">
        <v>554</v>
      </c>
      <c r="CL168" s="616"/>
      <c r="CM168" s="616"/>
      <c r="CN168" s="48" t="s">
        <v>554</v>
      </c>
      <c r="CO168" s="615" t="s">
        <v>554</v>
      </c>
      <c r="CP168" s="684" t="s">
        <v>554</v>
      </c>
      <c r="CQ168" s="681" t="s">
        <v>554</v>
      </c>
      <c r="CR168" s="706" t="s">
        <v>554</v>
      </c>
      <c r="CS168" s="680" t="s">
        <v>554</v>
      </c>
      <c r="CT168" s="603"/>
      <c r="CU168" s="709" t="s">
        <v>560</v>
      </c>
      <c r="CV168" s="711" t="s">
        <v>554</v>
      </c>
      <c r="CW168" s="615" t="s">
        <v>554</v>
      </c>
      <c r="CX168" s="680" t="s">
        <v>554</v>
      </c>
      <c r="CY168" s="680" t="s">
        <v>554</v>
      </c>
      <c r="CZ168" s="48" t="s">
        <v>554</v>
      </c>
      <c r="DA168" s="684" t="s">
        <v>554</v>
      </c>
      <c r="DB168" s="684" t="s">
        <v>554</v>
      </c>
      <c r="DC168" s="703" t="s">
        <v>554</v>
      </c>
    </row>
    <row r="169" spans="1:107" ht="14" x14ac:dyDescent="0.15">
      <c r="A169" s="678">
        <v>43516</v>
      </c>
      <c r="B169" s="706" t="s">
        <v>554</v>
      </c>
      <c r="C169" s="48" t="s">
        <v>554</v>
      </c>
      <c r="D169" s="679" t="s">
        <v>554</v>
      </c>
      <c r="E169" s="615" t="s">
        <v>554</v>
      </c>
      <c r="F169" s="615" t="s">
        <v>554</v>
      </c>
      <c r="G169" s="615" t="s">
        <v>554</v>
      </c>
      <c r="H169" s="48" t="s">
        <v>554</v>
      </c>
      <c r="I169" s="48" t="s">
        <v>554</v>
      </c>
      <c r="J169" s="48" t="s">
        <v>554</v>
      </c>
      <c r="K169" s="48" t="s">
        <v>554</v>
      </c>
      <c r="L169" s="48" t="s">
        <v>554</v>
      </c>
      <c r="M169" s="48" t="s">
        <v>554</v>
      </c>
      <c r="N169" s="48" t="s">
        <v>554</v>
      </c>
      <c r="O169" s="48" t="s">
        <v>554</v>
      </c>
      <c r="P169" s="48" t="s">
        <v>554</v>
      </c>
      <c r="Q169" s="48" t="s">
        <v>554</v>
      </c>
      <c r="R169" s="48" t="s">
        <v>554</v>
      </c>
      <c r="S169" s="48" t="s">
        <v>554</v>
      </c>
      <c r="T169" s="48" t="s">
        <v>554</v>
      </c>
      <c r="U169" s="48" t="s">
        <v>554</v>
      </c>
      <c r="V169" s="603"/>
      <c r="W169" s="680" t="s">
        <v>554</v>
      </c>
      <c r="X169" s="48" t="s">
        <v>554</v>
      </c>
      <c r="Y169" s="48" t="s">
        <v>554</v>
      </c>
      <c r="Z169" s="702" t="s">
        <v>554</v>
      </c>
      <c r="AA169" s="702" t="s">
        <v>554</v>
      </c>
      <c r="AB169" s="702" t="s">
        <v>554</v>
      </c>
      <c r="AC169" s="706" t="s">
        <v>554</v>
      </c>
      <c r="AD169" s="706" t="s">
        <v>554</v>
      </c>
      <c r="AE169" s="703" t="s">
        <v>554</v>
      </c>
      <c r="AF169" s="680" t="s">
        <v>554</v>
      </c>
      <c r="AG169" s="680" t="s">
        <v>554</v>
      </c>
      <c r="AH169" s="48" t="s">
        <v>554</v>
      </c>
      <c r="AI169" s="680" t="s">
        <v>554</v>
      </c>
      <c r="AJ169" s="680" t="s">
        <v>554</v>
      </c>
      <c r="AK169" s="679" t="s">
        <v>554</v>
      </c>
      <c r="AL169" s="48" t="s">
        <v>554</v>
      </c>
      <c r="AM169" s="48" t="s">
        <v>554</v>
      </c>
      <c r="AN169" s="703" t="s">
        <v>554</v>
      </c>
      <c r="AO169" s="603"/>
      <c r="AP169" s="603"/>
      <c r="AQ169" s="703" t="s">
        <v>554</v>
      </c>
      <c r="AR169" s="603"/>
      <c r="AS169" s="603"/>
      <c r="AT169" s="703" t="s">
        <v>554</v>
      </c>
      <c r="AU169" s="680" t="s">
        <v>554</v>
      </c>
      <c r="AV169" s="680" t="s">
        <v>554</v>
      </c>
      <c r="AW169" s="48" t="s">
        <v>554</v>
      </c>
      <c r="AX169" s="603"/>
      <c r="AY169" s="603"/>
      <c r="AZ169" s="679" t="s">
        <v>554</v>
      </c>
      <c r="BA169" s="603"/>
      <c r="BB169" s="603"/>
      <c r="BC169" s="679" t="s">
        <v>554</v>
      </c>
      <c r="BD169" s="603"/>
      <c r="BE169" s="603"/>
      <c r="BF169" s="679" t="s">
        <v>554</v>
      </c>
      <c r="BG169" s="678">
        <v>43516</v>
      </c>
      <c r="BH169" s="680" t="s">
        <v>554</v>
      </c>
      <c r="BI169" s="706" t="s">
        <v>554</v>
      </c>
      <c r="BJ169" s="48" t="s">
        <v>554</v>
      </c>
      <c r="BK169" s="682" t="s">
        <v>807</v>
      </c>
      <c r="BL169" s="682" t="s">
        <v>807</v>
      </c>
      <c r="BM169" s="48" t="s">
        <v>554</v>
      </c>
      <c r="BN169" s="598" t="s">
        <v>807</v>
      </c>
      <c r="BO169" s="598" t="s">
        <v>807</v>
      </c>
      <c r="BP169" s="603"/>
      <c r="BQ169" s="48" t="s">
        <v>554</v>
      </c>
      <c r="BR169" s="48" t="s">
        <v>554</v>
      </c>
      <c r="BS169" s="603"/>
      <c r="BT169" s="615"/>
      <c r="BU169" s="615"/>
      <c r="BV169" s="603"/>
      <c r="BW169" s="706" t="s">
        <v>554</v>
      </c>
      <c r="BX169" s="706" t="s">
        <v>554</v>
      </c>
      <c r="BY169" s="706" t="s">
        <v>554</v>
      </c>
      <c r="BZ169" s="706" t="s">
        <v>554</v>
      </c>
      <c r="CA169" s="706" t="s">
        <v>554</v>
      </c>
      <c r="CB169" s="598" t="s">
        <v>560</v>
      </c>
      <c r="CC169" s="48" t="s">
        <v>554</v>
      </c>
      <c r="CD169" s="48" t="s">
        <v>554</v>
      </c>
      <c r="CE169" s="48" t="s">
        <v>554</v>
      </c>
      <c r="CF169" s="603"/>
      <c r="CG169" s="603"/>
      <c r="CH169" s="598" t="s">
        <v>807</v>
      </c>
      <c r="CI169" s="616"/>
      <c r="CJ169" s="616"/>
      <c r="CK169" s="48" t="s">
        <v>554</v>
      </c>
      <c r="CL169" s="616"/>
      <c r="CM169" s="616"/>
      <c r="CN169" s="48" t="s">
        <v>554</v>
      </c>
      <c r="CO169" s="615" t="s">
        <v>554</v>
      </c>
      <c r="CP169" s="684" t="s">
        <v>554</v>
      </c>
      <c r="CQ169" s="681" t="s">
        <v>554</v>
      </c>
      <c r="CR169" s="706" t="s">
        <v>554</v>
      </c>
      <c r="CS169" s="680" t="s">
        <v>554</v>
      </c>
      <c r="CT169" s="603"/>
      <c r="CU169" s="711" t="s">
        <v>554</v>
      </c>
      <c r="CV169" s="702" t="s">
        <v>554</v>
      </c>
      <c r="CW169" s="615" t="s">
        <v>554</v>
      </c>
      <c r="CX169" s="680" t="s">
        <v>554</v>
      </c>
      <c r="CY169" s="680" t="s">
        <v>554</v>
      </c>
      <c r="CZ169" s="48" t="s">
        <v>554</v>
      </c>
      <c r="DA169" s="682" t="s">
        <v>560</v>
      </c>
      <c r="DB169" s="682" t="s">
        <v>560</v>
      </c>
      <c r="DC169" s="703" t="s">
        <v>554</v>
      </c>
    </row>
    <row r="170" spans="1:107" ht="15" x14ac:dyDescent="0.15">
      <c r="A170" s="678">
        <v>43517</v>
      </c>
      <c r="B170" s="706" t="s">
        <v>554</v>
      </c>
      <c r="C170" s="48" t="s">
        <v>554</v>
      </c>
      <c r="D170" s="679" t="s">
        <v>554</v>
      </c>
      <c r="E170" s="615" t="s">
        <v>554</v>
      </c>
      <c r="F170" s="615" t="s">
        <v>554</v>
      </c>
      <c r="G170" s="615" t="s">
        <v>554</v>
      </c>
      <c r="H170" s="48" t="s">
        <v>554</v>
      </c>
      <c r="I170" s="48" t="s">
        <v>554</v>
      </c>
      <c r="J170" s="48" t="s">
        <v>554</v>
      </c>
      <c r="K170" s="48" t="s">
        <v>554</v>
      </c>
      <c r="L170" s="48" t="s">
        <v>554</v>
      </c>
      <c r="M170" s="48" t="s">
        <v>554</v>
      </c>
      <c r="N170" s="48" t="s">
        <v>554</v>
      </c>
      <c r="O170" s="48" t="s">
        <v>554</v>
      </c>
      <c r="P170" s="48" t="s">
        <v>554</v>
      </c>
      <c r="Q170" s="48" t="s">
        <v>554</v>
      </c>
      <c r="R170" s="48" t="s">
        <v>554</v>
      </c>
      <c r="S170" s="48" t="s">
        <v>554</v>
      </c>
      <c r="T170" s="48" t="s">
        <v>554</v>
      </c>
      <c r="U170" s="48" t="s">
        <v>554</v>
      </c>
      <c r="V170" s="603"/>
      <c r="W170" s="680" t="s">
        <v>554</v>
      </c>
      <c r="X170" s="48" t="s">
        <v>554</v>
      </c>
      <c r="Y170" s="48" t="s">
        <v>554</v>
      </c>
      <c r="Z170" s="715" t="s">
        <v>554</v>
      </c>
      <c r="AA170" s="715" t="s">
        <v>554</v>
      </c>
      <c r="AB170" s="715" t="s">
        <v>554</v>
      </c>
      <c r="AC170" s="706" t="s">
        <v>554</v>
      </c>
      <c r="AD170" s="706" t="s">
        <v>554</v>
      </c>
      <c r="AE170" s="703" t="s">
        <v>554</v>
      </c>
      <c r="AF170" s="680" t="s">
        <v>554</v>
      </c>
      <c r="AG170" s="680" t="s">
        <v>554</v>
      </c>
      <c r="AH170" s="48" t="s">
        <v>554</v>
      </c>
      <c r="AI170" s="680" t="s">
        <v>554</v>
      </c>
      <c r="AJ170" s="680" t="s">
        <v>554</v>
      </c>
      <c r="AK170" s="679" t="s">
        <v>554</v>
      </c>
      <c r="AL170" s="48" t="s">
        <v>554</v>
      </c>
      <c r="AM170" s="48" t="s">
        <v>554</v>
      </c>
      <c r="AN170" s="703" t="s">
        <v>554</v>
      </c>
      <c r="AO170" s="603"/>
      <c r="AP170" s="603"/>
      <c r="AQ170" s="703" t="s">
        <v>554</v>
      </c>
      <c r="AR170" s="603"/>
      <c r="AS170" s="603"/>
      <c r="AT170" s="703" t="s">
        <v>554</v>
      </c>
      <c r="AU170" s="680" t="s">
        <v>554</v>
      </c>
      <c r="AV170" s="680" t="s">
        <v>554</v>
      </c>
      <c r="AW170" s="48" t="s">
        <v>554</v>
      </c>
      <c r="AX170" s="603"/>
      <c r="AY170" s="603"/>
      <c r="AZ170" s="679" t="s">
        <v>554</v>
      </c>
      <c r="BA170" s="603"/>
      <c r="BB170" s="603"/>
      <c r="BC170" s="679" t="s">
        <v>554</v>
      </c>
      <c r="BD170" s="603"/>
      <c r="BE170" s="603"/>
      <c r="BF170" s="679" t="s">
        <v>554</v>
      </c>
      <c r="BG170" s="678">
        <v>43517</v>
      </c>
      <c r="BH170" s="680" t="s">
        <v>554</v>
      </c>
      <c r="BI170" s="706" t="s">
        <v>554</v>
      </c>
      <c r="BJ170" s="48" t="s">
        <v>554</v>
      </c>
      <c r="BK170" s="682" t="s">
        <v>807</v>
      </c>
      <c r="BL170" s="682" t="s">
        <v>807</v>
      </c>
      <c r="BM170" s="48" t="s">
        <v>554</v>
      </c>
      <c r="BN170" s="598" t="s">
        <v>807</v>
      </c>
      <c r="BO170" s="598" t="s">
        <v>807</v>
      </c>
      <c r="BP170" s="603"/>
      <c r="BQ170" s="48" t="s">
        <v>554</v>
      </c>
      <c r="BR170" s="48" t="s">
        <v>554</v>
      </c>
      <c r="BS170" s="603"/>
      <c r="BT170" s="615"/>
      <c r="BU170" s="615"/>
      <c r="BV170" s="603"/>
      <c r="BW170" s="706" t="s">
        <v>554</v>
      </c>
      <c r="BX170" s="706" t="s">
        <v>554</v>
      </c>
      <c r="BY170" s="706" t="s">
        <v>554</v>
      </c>
      <c r="BZ170" s="706" t="s">
        <v>554</v>
      </c>
      <c r="CA170" s="706" t="s">
        <v>554</v>
      </c>
      <c r="CB170" s="598" t="s">
        <v>560</v>
      </c>
      <c r="CC170" s="48" t="s">
        <v>554</v>
      </c>
      <c r="CD170" s="48" t="s">
        <v>554</v>
      </c>
      <c r="CE170" s="48" t="s">
        <v>554</v>
      </c>
      <c r="CF170" s="603"/>
      <c r="CG170" s="603"/>
      <c r="CH170" s="598" t="s">
        <v>807</v>
      </c>
      <c r="CI170" s="616"/>
      <c r="CJ170" s="616"/>
      <c r="CK170" s="48" t="s">
        <v>554</v>
      </c>
      <c r="CL170" s="616"/>
      <c r="CM170" s="616"/>
      <c r="CN170" s="48" t="s">
        <v>554</v>
      </c>
      <c r="CO170" s="48" t="s">
        <v>554</v>
      </c>
      <c r="CP170" s="680" t="s">
        <v>554</v>
      </c>
      <c r="CQ170" s="679" t="s">
        <v>554</v>
      </c>
      <c r="CR170" s="706" t="s">
        <v>554</v>
      </c>
      <c r="CS170" s="680" t="s">
        <v>554</v>
      </c>
      <c r="CT170" s="603"/>
      <c r="CU170" s="709" t="s">
        <v>560</v>
      </c>
      <c r="CV170" s="704" t="s">
        <v>560</v>
      </c>
      <c r="CW170" s="615" t="s">
        <v>554</v>
      </c>
      <c r="CX170" s="680" t="s">
        <v>554</v>
      </c>
      <c r="CY170" s="680" t="s">
        <v>554</v>
      </c>
      <c r="CZ170" s="48" t="s">
        <v>554</v>
      </c>
      <c r="DA170" s="682" t="s">
        <v>560</v>
      </c>
      <c r="DB170" s="682" t="s">
        <v>560</v>
      </c>
      <c r="DC170" s="703" t="s">
        <v>554</v>
      </c>
    </row>
    <row r="171" spans="1:107" ht="14" x14ac:dyDescent="0.15">
      <c r="A171" s="678">
        <v>43518</v>
      </c>
      <c r="B171" s="706" t="s">
        <v>554</v>
      </c>
      <c r="C171" s="48" t="s">
        <v>554</v>
      </c>
      <c r="D171" s="679" t="s">
        <v>554</v>
      </c>
      <c r="E171" s="615" t="s">
        <v>554</v>
      </c>
      <c r="F171" s="615" t="s">
        <v>554</v>
      </c>
      <c r="G171" s="615" t="s">
        <v>554</v>
      </c>
      <c r="H171" s="48" t="s">
        <v>554</v>
      </c>
      <c r="I171" s="48" t="s">
        <v>554</v>
      </c>
      <c r="J171" s="48" t="s">
        <v>554</v>
      </c>
      <c r="K171" s="48" t="s">
        <v>554</v>
      </c>
      <c r="L171" s="48" t="s">
        <v>554</v>
      </c>
      <c r="M171" s="48" t="s">
        <v>554</v>
      </c>
      <c r="N171" s="48" t="s">
        <v>554</v>
      </c>
      <c r="O171" s="48" t="s">
        <v>554</v>
      </c>
      <c r="P171" s="48" t="s">
        <v>554</v>
      </c>
      <c r="Q171" s="48" t="s">
        <v>554</v>
      </c>
      <c r="R171" s="48" t="s">
        <v>554</v>
      </c>
      <c r="S171" s="48" t="s">
        <v>554</v>
      </c>
      <c r="T171" s="48" t="s">
        <v>554</v>
      </c>
      <c r="U171" s="48" t="s">
        <v>554</v>
      </c>
      <c r="V171" s="603"/>
      <c r="W171" s="680" t="s">
        <v>554</v>
      </c>
      <c r="X171" s="48" t="s">
        <v>554</v>
      </c>
      <c r="Y171" s="48" t="s">
        <v>554</v>
      </c>
      <c r="Z171" s="706" t="s">
        <v>554</v>
      </c>
      <c r="AA171" s="706" t="s">
        <v>554</v>
      </c>
      <c r="AB171" s="703" t="s">
        <v>554</v>
      </c>
      <c r="AC171" s="706" t="s">
        <v>554</v>
      </c>
      <c r="AD171" s="706" t="s">
        <v>554</v>
      </c>
      <c r="AE171" s="703" t="s">
        <v>554</v>
      </c>
      <c r="AF171" s="680" t="s">
        <v>554</v>
      </c>
      <c r="AG171" s="680" t="s">
        <v>554</v>
      </c>
      <c r="AH171" s="48" t="s">
        <v>554</v>
      </c>
      <c r="AI171" s="680" t="s">
        <v>554</v>
      </c>
      <c r="AJ171" s="680" t="s">
        <v>554</v>
      </c>
      <c r="AK171" s="679" t="s">
        <v>554</v>
      </c>
      <c r="AL171" s="48" t="s">
        <v>554</v>
      </c>
      <c r="AM171" s="48" t="s">
        <v>554</v>
      </c>
      <c r="AN171" s="703" t="s">
        <v>554</v>
      </c>
      <c r="AO171" s="603"/>
      <c r="AP171" s="603"/>
      <c r="AQ171" s="703" t="s">
        <v>554</v>
      </c>
      <c r="AR171" s="603"/>
      <c r="AS171" s="603"/>
      <c r="AT171" s="703" t="s">
        <v>554</v>
      </c>
      <c r="AU171" s="680" t="s">
        <v>554</v>
      </c>
      <c r="AV171" s="680" t="s">
        <v>554</v>
      </c>
      <c r="AW171" s="48" t="s">
        <v>554</v>
      </c>
      <c r="AX171" s="603"/>
      <c r="AY171" s="603"/>
      <c r="AZ171" s="679" t="s">
        <v>554</v>
      </c>
      <c r="BA171" s="603"/>
      <c r="BB171" s="603"/>
      <c r="BC171" s="679" t="s">
        <v>554</v>
      </c>
      <c r="BD171" s="603"/>
      <c r="BE171" s="603"/>
      <c r="BF171" s="679" t="s">
        <v>554</v>
      </c>
      <c r="BG171" s="678">
        <v>43518</v>
      </c>
      <c r="BH171" s="680" t="s">
        <v>554</v>
      </c>
      <c r="BI171" s="706" t="s">
        <v>554</v>
      </c>
      <c r="BJ171" s="48" t="s">
        <v>554</v>
      </c>
      <c r="BK171" s="682" t="s">
        <v>807</v>
      </c>
      <c r="BL171" s="682" t="s">
        <v>807</v>
      </c>
      <c r="BM171" s="48" t="s">
        <v>554</v>
      </c>
      <c r="BN171" s="598" t="s">
        <v>807</v>
      </c>
      <c r="BO171" s="598" t="s">
        <v>807</v>
      </c>
      <c r="BP171" s="603"/>
      <c r="BQ171" s="48" t="s">
        <v>554</v>
      </c>
      <c r="BR171" s="48" t="s">
        <v>554</v>
      </c>
      <c r="BS171" s="603"/>
      <c r="BT171" s="615"/>
      <c r="BU171" s="615"/>
      <c r="BV171" s="603"/>
      <c r="BW171" s="706" t="s">
        <v>554</v>
      </c>
      <c r="BX171" s="706" t="s">
        <v>554</v>
      </c>
      <c r="BY171" s="706" t="s">
        <v>554</v>
      </c>
      <c r="BZ171" s="706" t="s">
        <v>554</v>
      </c>
      <c r="CA171" s="706" t="s">
        <v>554</v>
      </c>
      <c r="CB171" s="598" t="s">
        <v>560</v>
      </c>
      <c r="CC171" s="48" t="s">
        <v>554</v>
      </c>
      <c r="CD171" s="48" t="s">
        <v>554</v>
      </c>
      <c r="CE171" s="48" t="s">
        <v>554</v>
      </c>
      <c r="CF171" s="603"/>
      <c r="CG171" s="603"/>
      <c r="CH171" s="598" t="s">
        <v>807</v>
      </c>
      <c r="CI171" s="616"/>
      <c r="CJ171" s="616"/>
      <c r="CK171" s="48" t="s">
        <v>554</v>
      </c>
      <c r="CL171" s="616"/>
      <c r="CM171" s="616"/>
      <c r="CN171" s="48" t="s">
        <v>554</v>
      </c>
      <c r="CO171" s="48" t="s">
        <v>554</v>
      </c>
      <c r="CP171" s="680" t="s">
        <v>554</v>
      </c>
      <c r="CQ171" s="679" t="s">
        <v>554</v>
      </c>
      <c r="CR171" s="706" t="s">
        <v>554</v>
      </c>
      <c r="CS171" s="680" t="s">
        <v>554</v>
      </c>
      <c r="CT171" s="603"/>
      <c r="CU171" s="710" t="s">
        <v>566</v>
      </c>
      <c r="CV171" s="704" t="s">
        <v>560</v>
      </c>
      <c r="CW171" s="615" t="s">
        <v>554</v>
      </c>
      <c r="CX171" s="680" t="s">
        <v>554</v>
      </c>
      <c r="CY171" s="680" t="s">
        <v>554</v>
      </c>
      <c r="CZ171" s="48" t="s">
        <v>554</v>
      </c>
      <c r="DA171" s="682" t="s">
        <v>560</v>
      </c>
      <c r="DB171" s="682" t="s">
        <v>560</v>
      </c>
      <c r="DC171" s="703" t="s">
        <v>554</v>
      </c>
    </row>
    <row r="172" spans="1:107" ht="14" x14ac:dyDescent="0.15">
      <c r="A172" s="678">
        <v>43519</v>
      </c>
      <c r="B172" s="706" t="s">
        <v>554</v>
      </c>
      <c r="C172" s="48" t="s">
        <v>554</v>
      </c>
      <c r="D172" s="679" t="s">
        <v>554</v>
      </c>
      <c r="E172" s="615" t="s">
        <v>554</v>
      </c>
      <c r="F172" s="615" t="s">
        <v>554</v>
      </c>
      <c r="G172" s="615" t="s">
        <v>554</v>
      </c>
      <c r="H172" s="48" t="s">
        <v>554</v>
      </c>
      <c r="I172" s="48" t="s">
        <v>554</v>
      </c>
      <c r="J172" s="48" t="s">
        <v>554</v>
      </c>
      <c r="K172" s="48" t="s">
        <v>554</v>
      </c>
      <c r="L172" s="48" t="s">
        <v>554</v>
      </c>
      <c r="M172" s="48" t="s">
        <v>554</v>
      </c>
      <c r="N172" s="48" t="s">
        <v>554</v>
      </c>
      <c r="O172" s="48" t="s">
        <v>554</v>
      </c>
      <c r="P172" s="48" t="s">
        <v>554</v>
      </c>
      <c r="Q172" s="48" t="s">
        <v>554</v>
      </c>
      <c r="R172" s="48" t="s">
        <v>554</v>
      </c>
      <c r="S172" s="48" t="s">
        <v>554</v>
      </c>
      <c r="T172" s="48" t="s">
        <v>554</v>
      </c>
      <c r="U172" s="48" t="s">
        <v>554</v>
      </c>
      <c r="V172" s="603"/>
      <c r="W172" s="680" t="s">
        <v>554</v>
      </c>
      <c r="X172" s="48" t="s">
        <v>554</v>
      </c>
      <c r="Y172" s="48" t="s">
        <v>554</v>
      </c>
      <c r="Z172" s="706" t="s">
        <v>554</v>
      </c>
      <c r="AA172" s="706" t="s">
        <v>554</v>
      </c>
      <c r="AB172" s="702" t="s">
        <v>554</v>
      </c>
      <c r="AC172" s="706" t="s">
        <v>554</v>
      </c>
      <c r="AD172" s="706" t="s">
        <v>554</v>
      </c>
      <c r="AE172" s="703" t="s">
        <v>554</v>
      </c>
      <c r="AF172" s="680" t="s">
        <v>554</v>
      </c>
      <c r="AG172" s="680" t="s">
        <v>554</v>
      </c>
      <c r="AH172" s="48" t="s">
        <v>554</v>
      </c>
      <c r="AI172" s="680" t="s">
        <v>554</v>
      </c>
      <c r="AJ172" s="680" t="s">
        <v>554</v>
      </c>
      <c r="AK172" s="679" t="s">
        <v>554</v>
      </c>
      <c r="AL172" s="48" t="s">
        <v>554</v>
      </c>
      <c r="AM172" s="48" t="s">
        <v>554</v>
      </c>
      <c r="AN172" s="703" t="s">
        <v>554</v>
      </c>
      <c r="AO172" s="603"/>
      <c r="AP172" s="603"/>
      <c r="AQ172" s="703" t="s">
        <v>554</v>
      </c>
      <c r="AR172" s="603"/>
      <c r="AS172" s="603"/>
      <c r="AT172" s="703" t="s">
        <v>554</v>
      </c>
      <c r="AU172" s="680" t="s">
        <v>554</v>
      </c>
      <c r="AV172" s="680" t="s">
        <v>554</v>
      </c>
      <c r="AW172" s="48" t="s">
        <v>554</v>
      </c>
      <c r="AX172" s="603"/>
      <c r="AY172" s="603"/>
      <c r="AZ172" s="679" t="s">
        <v>554</v>
      </c>
      <c r="BA172" s="603"/>
      <c r="BB172" s="603"/>
      <c r="BC172" s="679" t="s">
        <v>554</v>
      </c>
      <c r="BD172" s="603"/>
      <c r="BE172" s="603"/>
      <c r="BF172" s="679" t="s">
        <v>554</v>
      </c>
      <c r="BG172" s="678">
        <v>43519</v>
      </c>
      <c r="BH172" s="680" t="s">
        <v>554</v>
      </c>
      <c r="BI172" s="706" t="s">
        <v>554</v>
      </c>
      <c r="BJ172" s="48" t="s">
        <v>554</v>
      </c>
      <c r="BK172" s="682" t="s">
        <v>807</v>
      </c>
      <c r="BL172" s="682" t="s">
        <v>807</v>
      </c>
      <c r="BM172" s="48" t="s">
        <v>554</v>
      </c>
      <c r="BN172" s="598" t="s">
        <v>807</v>
      </c>
      <c r="BO172" s="598" t="s">
        <v>807</v>
      </c>
      <c r="BP172" s="603"/>
      <c r="BQ172" s="48" t="s">
        <v>554</v>
      </c>
      <c r="BR172" s="48" t="s">
        <v>554</v>
      </c>
      <c r="BS172" s="603"/>
      <c r="BT172" s="615"/>
      <c r="BU172" s="615"/>
      <c r="BV172" s="603"/>
      <c r="BW172" s="706" t="s">
        <v>554</v>
      </c>
      <c r="BX172" s="706" t="s">
        <v>554</v>
      </c>
      <c r="BY172" s="706" t="s">
        <v>554</v>
      </c>
      <c r="BZ172" s="706" t="s">
        <v>554</v>
      </c>
      <c r="CA172" s="706" t="s">
        <v>554</v>
      </c>
      <c r="CB172" s="598" t="s">
        <v>560</v>
      </c>
      <c r="CC172" s="48" t="s">
        <v>554</v>
      </c>
      <c r="CD172" s="48" t="s">
        <v>554</v>
      </c>
      <c r="CE172" s="48" t="s">
        <v>554</v>
      </c>
      <c r="CF172" s="603"/>
      <c r="CG172" s="603"/>
      <c r="CH172" s="598" t="s">
        <v>807</v>
      </c>
      <c r="CI172" s="616"/>
      <c r="CJ172" s="616"/>
      <c r="CK172" s="48" t="s">
        <v>554</v>
      </c>
      <c r="CL172" s="616"/>
      <c r="CM172" s="616"/>
      <c r="CN172" s="48" t="s">
        <v>554</v>
      </c>
      <c r="CO172" s="48" t="s">
        <v>554</v>
      </c>
      <c r="CP172" s="680" t="s">
        <v>554</v>
      </c>
      <c r="CQ172" s="679" t="s">
        <v>554</v>
      </c>
      <c r="CR172" s="706" t="s">
        <v>554</v>
      </c>
      <c r="CS172" s="680" t="s">
        <v>554</v>
      </c>
      <c r="CT172" s="603"/>
      <c r="CU172" s="710" t="s">
        <v>566</v>
      </c>
      <c r="CV172" s="704" t="s">
        <v>560</v>
      </c>
      <c r="CW172" s="615" t="s">
        <v>554</v>
      </c>
      <c r="CX172" s="680" t="s">
        <v>554</v>
      </c>
      <c r="CY172" s="680" t="s">
        <v>554</v>
      </c>
      <c r="CZ172" s="48" t="s">
        <v>554</v>
      </c>
      <c r="DA172" s="682" t="s">
        <v>560</v>
      </c>
      <c r="DB172" s="682" t="s">
        <v>560</v>
      </c>
      <c r="DC172" s="703" t="s">
        <v>554</v>
      </c>
    </row>
    <row r="173" spans="1:107" ht="14" x14ac:dyDescent="0.15">
      <c r="A173" s="678">
        <v>43520</v>
      </c>
      <c r="B173" s="706" t="s">
        <v>554</v>
      </c>
      <c r="C173" s="48" t="s">
        <v>554</v>
      </c>
      <c r="D173" s="679" t="s">
        <v>554</v>
      </c>
      <c r="E173" s="615" t="s">
        <v>554</v>
      </c>
      <c r="F173" s="615" t="s">
        <v>554</v>
      </c>
      <c r="G173" s="615" t="s">
        <v>554</v>
      </c>
      <c r="H173" s="48" t="s">
        <v>554</v>
      </c>
      <c r="I173" s="48" t="s">
        <v>554</v>
      </c>
      <c r="J173" s="48" t="s">
        <v>554</v>
      </c>
      <c r="K173" s="48" t="s">
        <v>554</v>
      </c>
      <c r="L173" s="48" t="s">
        <v>554</v>
      </c>
      <c r="M173" s="48" t="s">
        <v>554</v>
      </c>
      <c r="N173" s="48" t="s">
        <v>554</v>
      </c>
      <c r="O173" s="48" t="s">
        <v>554</v>
      </c>
      <c r="P173" s="48" t="s">
        <v>554</v>
      </c>
      <c r="Q173" s="48" t="s">
        <v>554</v>
      </c>
      <c r="R173" s="48" t="s">
        <v>554</v>
      </c>
      <c r="S173" s="48" t="s">
        <v>554</v>
      </c>
      <c r="T173" s="48" t="s">
        <v>554</v>
      </c>
      <c r="U173" s="48" t="s">
        <v>554</v>
      </c>
      <c r="V173" s="603"/>
      <c r="W173" s="680" t="s">
        <v>554</v>
      </c>
      <c r="X173" s="48" t="s">
        <v>554</v>
      </c>
      <c r="Y173" s="48" t="s">
        <v>554</v>
      </c>
      <c r="Z173" s="706" t="s">
        <v>554</v>
      </c>
      <c r="AA173" s="706" t="s">
        <v>554</v>
      </c>
      <c r="AB173" s="702" t="s">
        <v>554</v>
      </c>
      <c r="AC173" s="706" t="s">
        <v>554</v>
      </c>
      <c r="AD173" s="706" t="s">
        <v>554</v>
      </c>
      <c r="AE173" s="703" t="s">
        <v>554</v>
      </c>
      <c r="AF173" s="680" t="s">
        <v>554</v>
      </c>
      <c r="AG173" s="680" t="s">
        <v>554</v>
      </c>
      <c r="AH173" s="48" t="s">
        <v>554</v>
      </c>
      <c r="AI173" s="680" t="s">
        <v>554</v>
      </c>
      <c r="AJ173" s="680" t="s">
        <v>554</v>
      </c>
      <c r="AK173" s="679" t="s">
        <v>554</v>
      </c>
      <c r="AL173" s="48" t="s">
        <v>554</v>
      </c>
      <c r="AM173" s="48" t="s">
        <v>554</v>
      </c>
      <c r="AN173" s="703" t="s">
        <v>554</v>
      </c>
      <c r="AO173" s="603"/>
      <c r="AP173" s="603"/>
      <c r="AQ173" s="703" t="s">
        <v>554</v>
      </c>
      <c r="AR173" s="603"/>
      <c r="AS173" s="603"/>
      <c r="AT173" s="703" t="s">
        <v>554</v>
      </c>
      <c r="AU173" s="680" t="s">
        <v>554</v>
      </c>
      <c r="AV173" s="680" t="s">
        <v>554</v>
      </c>
      <c r="AW173" s="48" t="s">
        <v>554</v>
      </c>
      <c r="AX173" s="603"/>
      <c r="AY173" s="603"/>
      <c r="AZ173" s="679" t="s">
        <v>554</v>
      </c>
      <c r="BA173" s="603"/>
      <c r="BB173" s="603"/>
      <c r="BC173" s="679" t="s">
        <v>554</v>
      </c>
      <c r="BD173" s="603"/>
      <c r="BE173" s="603"/>
      <c r="BF173" s="679" t="s">
        <v>554</v>
      </c>
      <c r="BG173" s="678">
        <v>43520</v>
      </c>
      <c r="BH173" s="680" t="s">
        <v>554</v>
      </c>
      <c r="BI173" s="706" t="s">
        <v>554</v>
      </c>
      <c r="BJ173" s="48" t="s">
        <v>554</v>
      </c>
      <c r="BK173" s="682" t="s">
        <v>807</v>
      </c>
      <c r="BL173" s="682" t="s">
        <v>807</v>
      </c>
      <c r="BM173" s="48" t="s">
        <v>554</v>
      </c>
      <c r="BN173" s="598" t="s">
        <v>807</v>
      </c>
      <c r="BO173" s="598" t="s">
        <v>807</v>
      </c>
      <c r="BP173" s="603"/>
      <c r="BQ173" s="48" t="s">
        <v>554</v>
      </c>
      <c r="BR173" s="48" t="s">
        <v>554</v>
      </c>
      <c r="BS173" s="603"/>
      <c r="BT173" s="615"/>
      <c r="BU173" s="615"/>
      <c r="BV173" s="603"/>
      <c r="BW173" s="706" t="s">
        <v>554</v>
      </c>
      <c r="BX173" s="706" t="s">
        <v>554</v>
      </c>
      <c r="BY173" s="706" t="s">
        <v>554</v>
      </c>
      <c r="BZ173" s="706" t="s">
        <v>554</v>
      </c>
      <c r="CA173" s="706" t="s">
        <v>554</v>
      </c>
      <c r="CB173" s="598" t="s">
        <v>560</v>
      </c>
      <c r="CC173" s="48" t="s">
        <v>554</v>
      </c>
      <c r="CD173" s="48" t="s">
        <v>554</v>
      </c>
      <c r="CE173" s="48" t="s">
        <v>554</v>
      </c>
      <c r="CF173" s="603"/>
      <c r="CG173" s="603"/>
      <c r="CH173" s="598" t="s">
        <v>807</v>
      </c>
      <c r="CI173" s="616"/>
      <c r="CJ173" s="616"/>
      <c r="CK173" s="48" t="s">
        <v>554</v>
      </c>
      <c r="CL173" s="616"/>
      <c r="CM173" s="616"/>
      <c r="CN173" s="48" t="s">
        <v>554</v>
      </c>
      <c r="CO173" s="48" t="s">
        <v>554</v>
      </c>
      <c r="CP173" s="680" t="s">
        <v>554</v>
      </c>
      <c r="CQ173" s="679" t="s">
        <v>554</v>
      </c>
      <c r="CR173" s="706" t="s">
        <v>554</v>
      </c>
      <c r="CS173" s="680" t="s">
        <v>554</v>
      </c>
      <c r="CT173" s="603"/>
      <c r="CU173" s="705" t="s">
        <v>554</v>
      </c>
      <c r="CV173" s="704" t="s">
        <v>560</v>
      </c>
      <c r="CW173" s="615" t="s">
        <v>554</v>
      </c>
      <c r="CX173" s="680" t="s">
        <v>554</v>
      </c>
      <c r="CY173" s="680" t="s">
        <v>554</v>
      </c>
      <c r="CZ173" s="48" t="s">
        <v>554</v>
      </c>
      <c r="DA173" s="682" t="s">
        <v>560</v>
      </c>
      <c r="DB173" s="682" t="s">
        <v>560</v>
      </c>
      <c r="DC173" s="703" t="s">
        <v>554</v>
      </c>
    </row>
    <row r="174" spans="1:107" ht="14" x14ac:dyDescent="0.15">
      <c r="A174" s="678">
        <v>43521</v>
      </c>
      <c r="B174" s="706" t="s">
        <v>554</v>
      </c>
      <c r="C174" s="48" t="s">
        <v>554</v>
      </c>
      <c r="D174" s="679" t="s">
        <v>554</v>
      </c>
      <c r="E174" s="615" t="s">
        <v>554</v>
      </c>
      <c r="F174" s="615" t="s">
        <v>554</v>
      </c>
      <c r="G174" s="615" t="s">
        <v>554</v>
      </c>
      <c r="H174" s="48" t="s">
        <v>554</v>
      </c>
      <c r="I174" s="48" t="s">
        <v>554</v>
      </c>
      <c r="J174" s="48" t="s">
        <v>554</v>
      </c>
      <c r="K174" s="48" t="s">
        <v>554</v>
      </c>
      <c r="L174" s="48" t="s">
        <v>554</v>
      </c>
      <c r="M174" s="48" t="s">
        <v>554</v>
      </c>
      <c r="N174" s="48" t="s">
        <v>554</v>
      </c>
      <c r="O174" s="48" t="s">
        <v>554</v>
      </c>
      <c r="P174" s="48" t="s">
        <v>554</v>
      </c>
      <c r="Q174" s="48" t="s">
        <v>554</v>
      </c>
      <c r="R174" s="48" t="s">
        <v>554</v>
      </c>
      <c r="S174" s="48" t="s">
        <v>554</v>
      </c>
      <c r="T174" s="48" t="s">
        <v>554</v>
      </c>
      <c r="U174" s="48" t="s">
        <v>554</v>
      </c>
      <c r="V174" s="603"/>
      <c r="W174" s="680" t="s">
        <v>554</v>
      </c>
      <c r="X174" s="48" t="s">
        <v>554</v>
      </c>
      <c r="Y174" s="48" t="s">
        <v>554</v>
      </c>
      <c r="Z174" s="706" t="s">
        <v>554</v>
      </c>
      <c r="AA174" s="706" t="s">
        <v>554</v>
      </c>
      <c r="AB174" s="702" t="s">
        <v>554</v>
      </c>
      <c r="AC174" s="706" t="s">
        <v>554</v>
      </c>
      <c r="AD174" s="706" t="s">
        <v>554</v>
      </c>
      <c r="AE174" s="704" t="s">
        <v>560</v>
      </c>
      <c r="AF174" s="680" t="s">
        <v>554</v>
      </c>
      <c r="AG174" s="680" t="s">
        <v>554</v>
      </c>
      <c r="AH174" s="48" t="s">
        <v>554</v>
      </c>
      <c r="AI174" s="680" t="s">
        <v>554</v>
      </c>
      <c r="AJ174" s="680" t="s">
        <v>554</v>
      </c>
      <c r="AK174" s="679" t="s">
        <v>554</v>
      </c>
      <c r="AL174" s="48" t="s">
        <v>554</v>
      </c>
      <c r="AM174" s="48" t="s">
        <v>554</v>
      </c>
      <c r="AN174" s="703" t="s">
        <v>554</v>
      </c>
      <c r="AO174" s="603"/>
      <c r="AP174" s="603"/>
      <c r="AQ174" s="703" t="s">
        <v>554</v>
      </c>
      <c r="AR174" s="603"/>
      <c r="AS174" s="603"/>
      <c r="AT174" s="703" t="s">
        <v>554</v>
      </c>
      <c r="AU174" s="680" t="s">
        <v>554</v>
      </c>
      <c r="AV174" s="680" t="s">
        <v>554</v>
      </c>
      <c r="AW174" s="48" t="s">
        <v>554</v>
      </c>
      <c r="AX174" s="603"/>
      <c r="AY174" s="603"/>
      <c r="AZ174" s="679" t="s">
        <v>554</v>
      </c>
      <c r="BA174" s="603"/>
      <c r="BB174" s="603"/>
      <c r="BC174" s="679" t="s">
        <v>554</v>
      </c>
      <c r="BD174" s="603"/>
      <c r="BE174" s="603"/>
      <c r="BF174" s="679" t="s">
        <v>554</v>
      </c>
      <c r="BG174" s="678">
        <v>43521</v>
      </c>
      <c r="BH174" s="680" t="s">
        <v>554</v>
      </c>
      <c r="BI174" s="706" t="s">
        <v>554</v>
      </c>
      <c r="BJ174" s="48" t="s">
        <v>554</v>
      </c>
      <c r="BK174" s="682" t="s">
        <v>807</v>
      </c>
      <c r="BL174" s="682" t="s">
        <v>807</v>
      </c>
      <c r="BM174" s="48" t="s">
        <v>554</v>
      </c>
      <c r="BN174" s="598" t="s">
        <v>807</v>
      </c>
      <c r="BO174" s="598" t="s">
        <v>807</v>
      </c>
      <c r="BP174" s="603"/>
      <c r="BQ174" s="48" t="s">
        <v>554</v>
      </c>
      <c r="BR174" s="48" t="s">
        <v>554</v>
      </c>
      <c r="BS174" s="603"/>
      <c r="BT174" s="615"/>
      <c r="BU174" s="615"/>
      <c r="BV174" s="603"/>
      <c r="BW174" s="706" t="s">
        <v>554</v>
      </c>
      <c r="BX174" s="706" t="s">
        <v>554</v>
      </c>
      <c r="BY174" s="706" t="s">
        <v>554</v>
      </c>
      <c r="BZ174" s="706" t="s">
        <v>554</v>
      </c>
      <c r="CA174" s="706" t="s">
        <v>554</v>
      </c>
      <c r="CB174" s="598" t="s">
        <v>560</v>
      </c>
      <c r="CC174" s="48" t="s">
        <v>554</v>
      </c>
      <c r="CD174" s="48" t="s">
        <v>554</v>
      </c>
      <c r="CE174" s="48" t="s">
        <v>554</v>
      </c>
      <c r="CF174" s="603"/>
      <c r="CG174" s="603"/>
      <c r="CH174" s="598" t="s">
        <v>807</v>
      </c>
      <c r="CI174" s="616"/>
      <c r="CJ174" s="616"/>
      <c r="CK174" s="48" t="s">
        <v>554</v>
      </c>
      <c r="CL174" s="616"/>
      <c r="CM174" s="616"/>
      <c r="CN174" s="48" t="s">
        <v>554</v>
      </c>
      <c r="CO174" s="48" t="s">
        <v>554</v>
      </c>
      <c r="CP174" s="680" t="s">
        <v>554</v>
      </c>
      <c r="CQ174" s="679" t="s">
        <v>554</v>
      </c>
      <c r="CR174" s="706" t="s">
        <v>554</v>
      </c>
      <c r="CS174" s="680" t="s">
        <v>554</v>
      </c>
      <c r="CT174" s="603"/>
      <c r="CU174" s="709" t="s">
        <v>560</v>
      </c>
      <c r="CV174" s="704" t="s">
        <v>560</v>
      </c>
      <c r="CW174" s="615" t="s">
        <v>554</v>
      </c>
      <c r="CX174" s="680" t="s">
        <v>554</v>
      </c>
      <c r="CY174" s="680" t="s">
        <v>554</v>
      </c>
      <c r="CZ174" s="48" t="s">
        <v>554</v>
      </c>
      <c r="DA174" s="682" t="s">
        <v>560</v>
      </c>
      <c r="DB174" s="682" t="s">
        <v>560</v>
      </c>
      <c r="DC174" s="703" t="s">
        <v>554</v>
      </c>
    </row>
    <row r="175" spans="1:107" ht="16" x14ac:dyDescent="0.2">
      <c r="A175" s="678">
        <v>43522</v>
      </c>
      <c r="B175" s="706" t="s">
        <v>554</v>
      </c>
      <c r="C175" s="48" t="s">
        <v>554</v>
      </c>
      <c r="D175" s="679" t="s">
        <v>554</v>
      </c>
      <c r="E175" s="615" t="s">
        <v>554</v>
      </c>
      <c r="F175" s="615" t="s">
        <v>554</v>
      </c>
      <c r="G175" s="615" t="s">
        <v>554</v>
      </c>
      <c r="H175" s="48" t="s">
        <v>554</v>
      </c>
      <c r="I175" s="48" t="s">
        <v>554</v>
      </c>
      <c r="J175" s="48" t="s">
        <v>554</v>
      </c>
      <c r="K175" s="48" t="s">
        <v>554</v>
      </c>
      <c r="L175" s="48" t="s">
        <v>554</v>
      </c>
      <c r="M175" s="48" t="s">
        <v>554</v>
      </c>
      <c r="N175" s="48" t="s">
        <v>554</v>
      </c>
      <c r="O175" s="48" t="s">
        <v>554</v>
      </c>
      <c r="P175" s="48" t="s">
        <v>554</v>
      </c>
      <c r="Q175" s="48" t="s">
        <v>554</v>
      </c>
      <c r="R175" s="48" t="s">
        <v>554</v>
      </c>
      <c r="S175" s="48" t="s">
        <v>554</v>
      </c>
      <c r="T175" s="48" t="s">
        <v>554</v>
      </c>
      <c r="U175" s="48" t="s">
        <v>554</v>
      </c>
      <c r="V175" s="603"/>
      <c r="W175" s="680" t="s">
        <v>554</v>
      </c>
      <c r="X175" s="716" t="s">
        <v>554</v>
      </c>
      <c r="Y175" s="48" t="s">
        <v>554</v>
      </c>
      <c r="Z175" s="706" t="s">
        <v>554</v>
      </c>
      <c r="AA175" s="706" t="s">
        <v>554</v>
      </c>
      <c r="AB175" s="702" t="s">
        <v>554</v>
      </c>
      <c r="AC175" s="706" t="s">
        <v>554</v>
      </c>
      <c r="AD175" s="706" t="s">
        <v>554</v>
      </c>
      <c r="AE175" s="703" t="s">
        <v>554</v>
      </c>
      <c r="AF175" s="680" t="s">
        <v>554</v>
      </c>
      <c r="AG175" s="680" t="s">
        <v>554</v>
      </c>
      <c r="AH175" s="48" t="s">
        <v>554</v>
      </c>
      <c r="AI175" s="680" t="s">
        <v>554</v>
      </c>
      <c r="AJ175" s="680" t="s">
        <v>554</v>
      </c>
      <c r="AK175" s="679" t="s">
        <v>554</v>
      </c>
      <c r="AL175" s="48" t="s">
        <v>554</v>
      </c>
      <c r="AM175" s="48" t="s">
        <v>554</v>
      </c>
      <c r="AN175" s="703" t="s">
        <v>554</v>
      </c>
      <c r="AO175" s="603"/>
      <c r="AP175" s="603"/>
      <c r="AQ175" s="703" t="s">
        <v>554</v>
      </c>
      <c r="AR175" s="603"/>
      <c r="AS175" s="603"/>
      <c r="AT175" s="703" t="s">
        <v>554</v>
      </c>
      <c r="AU175" s="680" t="s">
        <v>554</v>
      </c>
      <c r="AV175" s="680" t="s">
        <v>554</v>
      </c>
      <c r="AW175" s="48" t="s">
        <v>554</v>
      </c>
      <c r="AX175" s="603"/>
      <c r="AY175" s="603"/>
      <c r="AZ175" s="679" t="s">
        <v>554</v>
      </c>
      <c r="BA175" s="603"/>
      <c r="BB175" s="603"/>
      <c r="BC175" s="679" t="s">
        <v>554</v>
      </c>
      <c r="BD175" s="603"/>
      <c r="BE175" s="603"/>
      <c r="BF175" s="679" t="s">
        <v>554</v>
      </c>
      <c r="BG175" s="678">
        <v>43522</v>
      </c>
      <c r="BH175" s="680" t="s">
        <v>554</v>
      </c>
      <c r="BI175" s="706" t="s">
        <v>554</v>
      </c>
      <c r="BJ175" s="48" t="s">
        <v>554</v>
      </c>
      <c r="BK175" s="682" t="s">
        <v>807</v>
      </c>
      <c r="BL175" s="682" t="s">
        <v>807</v>
      </c>
      <c r="BM175" s="48" t="s">
        <v>554</v>
      </c>
      <c r="BN175" s="598" t="s">
        <v>807</v>
      </c>
      <c r="BO175" s="598" t="s">
        <v>807</v>
      </c>
      <c r="BP175" s="603"/>
      <c r="BQ175" s="48" t="s">
        <v>554</v>
      </c>
      <c r="BR175" s="48" t="s">
        <v>554</v>
      </c>
      <c r="BS175" s="603"/>
      <c r="BT175" s="615"/>
      <c r="BU175" s="615"/>
      <c r="BV175" s="603"/>
      <c r="BW175" s="706" t="s">
        <v>554</v>
      </c>
      <c r="BX175" s="706" t="s">
        <v>554</v>
      </c>
      <c r="BY175" s="706" t="s">
        <v>554</v>
      </c>
      <c r="BZ175" s="706" t="s">
        <v>554</v>
      </c>
      <c r="CA175" s="706" t="s">
        <v>554</v>
      </c>
      <c r="CB175" s="615" t="s">
        <v>554</v>
      </c>
      <c r="CC175" s="48" t="s">
        <v>554</v>
      </c>
      <c r="CD175" s="48" t="s">
        <v>554</v>
      </c>
      <c r="CE175" s="48" t="s">
        <v>554</v>
      </c>
      <c r="CF175" s="603"/>
      <c r="CG175" s="603"/>
      <c r="CH175" s="598" t="s">
        <v>807</v>
      </c>
      <c r="CI175" s="616"/>
      <c r="CJ175" s="616"/>
      <c r="CK175" s="48" t="s">
        <v>554</v>
      </c>
      <c r="CL175" s="616"/>
      <c r="CM175" s="616"/>
      <c r="CN175" s="48" t="s">
        <v>554</v>
      </c>
      <c r="CO175" s="48" t="s">
        <v>554</v>
      </c>
      <c r="CP175" s="680" t="s">
        <v>554</v>
      </c>
      <c r="CQ175" s="679" t="s">
        <v>554</v>
      </c>
      <c r="CR175" s="706" t="s">
        <v>554</v>
      </c>
      <c r="CS175" s="680" t="s">
        <v>554</v>
      </c>
      <c r="CT175" s="603"/>
      <c r="CU175" s="702" t="s">
        <v>554</v>
      </c>
      <c r="CV175" s="711" t="s">
        <v>554</v>
      </c>
      <c r="CW175" s="615" t="s">
        <v>554</v>
      </c>
      <c r="CX175" s="680" t="s">
        <v>554</v>
      </c>
      <c r="CY175" s="680" t="s">
        <v>554</v>
      </c>
      <c r="CZ175" s="48" t="s">
        <v>554</v>
      </c>
      <c r="DA175" s="682" t="s">
        <v>560</v>
      </c>
      <c r="DB175" s="682" t="s">
        <v>560</v>
      </c>
      <c r="DC175" s="703" t="s">
        <v>554</v>
      </c>
    </row>
    <row r="176" spans="1:107" ht="14" x14ac:dyDescent="0.15">
      <c r="A176" s="678">
        <v>43523</v>
      </c>
      <c r="B176" s="706" t="s">
        <v>554</v>
      </c>
      <c r="C176" s="48" t="s">
        <v>554</v>
      </c>
      <c r="D176" s="679" t="s">
        <v>554</v>
      </c>
      <c r="E176" s="615" t="s">
        <v>554</v>
      </c>
      <c r="F176" s="615" t="s">
        <v>554</v>
      </c>
      <c r="G176" s="615" t="s">
        <v>554</v>
      </c>
      <c r="H176" s="48" t="s">
        <v>554</v>
      </c>
      <c r="I176" s="48" t="s">
        <v>554</v>
      </c>
      <c r="J176" s="48" t="s">
        <v>554</v>
      </c>
      <c r="K176" s="48" t="s">
        <v>554</v>
      </c>
      <c r="L176" s="48" t="s">
        <v>554</v>
      </c>
      <c r="M176" s="48" t="s">
        <v>554</v>
      </c>
      <c r="N176" s="48" t="s">
        <v>554</v>
      </c>
      <c r="O176" s="48" t="s">
        <v>554</v>
      </c>
      <c r="P176" s="48" t="s">
        <v>554</v>
      </c>
      <c r="Q176" s="48" t="s">
        <v>554</v>
      </c>
      <c r="R176" s="48" t="s">
        <v>554</v>
      </c>
      <c r="S176" s="48" t="s">
        <v>554</v>
      </c>
      <c r="T176" s="48" t="s">
        <v>554</v>
      </c>
      <c r="U176" s="48" t="s">
        <v>554</v>
      </c>
      <c r="V176" s="603"/>
      <c r="W176" s="680" t="s">
        <v>554</v>
      </c>
      <c r="X176" s="680" t="s">
        <v>554</v>
      </c>
      <c r="Y176" s="48" t="s">
        <v>554</v>
      </c>
      <c r="Z176" s="706" t="s">
        <v>554</v>
      </c>
      <c r="AA176" s="706" t="s">
        <v>554</v>
      </c>
      <c r="AB176" s="702" t="s">
        <v>554</v>
      </c>
      <c r="AC176" s="706" t="s">
        <v>554</v>
      </c>
      <c r="AD176" s="706" t="s">
        <v>554</v>
      </c>
      <c r="AE176" s="703" t="s">
        <v>554</v>
      </c>
      <c r="AF176" s="680" t="s">
        <v>554</v>
      </c>
      <c r="AG176" s="680" t="s">
        <v>554</v>
      </c>
      <c r="AH176" s="48" t="s">
        <v>554</v>
      </c>
      <c r="AI176" s="680" t="s">
        <v>554</v>
      </c>
      <c r="AJ176" s="680" t="s">
        <v>554</v>
      </c>
      <c r="AK176" s="679" t="s">
        <v>554</v>
      </c>
      <c r="AL176" s="48" t="s">
        <v>554</v>
      </c>
      <c r="AM176" s="48" t="s">
        <v>554</v>
      </c>
      <c r="AN176" s="703" t="s">
        <v>554</v>
      </c>
      <c r="AO176" s="603"/>
      <c r="AP176" s="603"/>
      <c r="AQ176" s="703" t="s">
        <v>554</v>
      </c>
      <c r="AR176" s="603"/>
      <c r="AS176" s="603"/>
      <c r="AT176" s="703" t="s">
        <v>554</v>
      </c>
      <c r="AU176" s="680" t="s">
        <v>554</v>
      </c>
      <c r="AV176" s="680" t="s">
        <v>554</v>
      </c>
      <c r="AW176" s="48" t="s">
        <v>554</v>
      </c>
      <c r="AX176" s="603"/>
      <c r="AY176" s="603"/>
      <c r="AZ176" s="679" t="s">
        <v>554</v>
      </c>
      <c r="BA176" s="603"/>
      <c r="BB176" s="603"/>
      <c r="BC176" s="679" t="s">
        <v>554</v>
      </c>
      <c r="BD176" s="603"/>
      <c r="BE176" s="603"/>
      <c r="BF176" s="679" t="s">
        <v>554</v>
      </c>
      <c r="BG176" s="678">
        <v>43523</v>
      </c>
      <c r="BH176" s="680" t="s">
        <v>554</v>
      </c>
      <c r="BI176" s="706" t="s">
        <v>554</v>
      </c>
      <c r="BJ176" s="48" t="s">
        <v>554</v>
      </c>
      <c r="BK176" s="682" t="s">
        <v>807</v>
      </c>
      <c r="BL176" s="682" t="s">
        <v>807</v>
      </c>
      <c r="BM176" s="48" t="s">
        <v>554</v>
      </c>
      <c r="BN176" s="598" t="s">
        <v>807</v>
      </c>
      <c r="BO176" s="598" t="s">
        <v>807</v>
      </c>
      <c r="BP176" s="603"/>
      <c r="BQ176" s="48" t="s">
        <v>554</v>
      </c>
      <c r="BR176" s="48" t="s">
        <v>554</v>
      </c>
      <c r="BS176" s="603"/>
      <c r="BT176" s="615"/>
      <c r="BU176" s="615"/>
      <c r="BV176" s="603"/>
      <c r="BW176" s="706" t="s">
        <v>554</v>
      </c>
      <c r="BX176" s="706" t="s">
        <v>554</v>
      </c>
      <c r="BY176" s="706" t="s">
        <v>554</v>
      </c>
      <c r="BZ176" s="706" t="s">
        <v>554</v>
      </c>
      <c r="CA176" s="706" t="s">
        <v>554</v>
      </c>
      <c r="CB176" s="598" t="s">
        <v>560</v>
      </c>
      <c r="CC176" s="48" t="s">
        <v>554</v>
      </c>
      <c r="CD176" s="48" t="s">
        <v>554</v>
      </c>
      <c r="CE176" s="48" t="s">
        <v>554</v>
      </c>
      <c r="CF176" s="603"/>
      <c r="CG176" s="603"/>
      <c r="CH176" s="598" t="s">
        <v>807</v>
      </c>
      <c r="CI176" s="616"/>
      <c r="CJ176" s="616"/>
      <c r="CK176" s="48" t="s">
        <v>554</v>
      </c>
      <c r="CL176" s="616"/>
      <c r="CM176" s="616"/>
      <c r="CN176" s="48" t="s">
        <v>554</v>
      </c>
      <c r="CO176" s="48" t="s">
        <v>554</v>
      </c>
      <c r="CP176" s="680" t="s">
        <v>554</v>
      </c>
      <c r="CQ176" s="679" t="s">
        <v>554</v>
      </c>
      <c r="CR176" s="706" t="s">
        <v>554</v>
      </c>
      <c r="CS176" s="680" t="s">
        <v>554</v>
      </c>
      <c r="CT176" s="603"/>
      <c r="CU176" s="711" t="s">
        <v>554</v>
      </c>
      <c r="CV176" s="704" t="s">
        <v>560</v>
      </c>
      <c r="CW176" s="615" t="s">
        <v>554</v>
      </c>
      <c r="CX176" s="680" t="s">
        <v>554</v>
      </c>
      <c r="CY176" s="680" t="s">
        <v>554</v>
      </c>
      <c r="CZ176" s="48" t="s">
        <v>554</v>
      </c>
      <c r="DA176" s="682" t="s">
        <v>560</v>
      </c>
      <c r="DB176" s="682" t="s">
        <v>560</v>
      </c>
      <c r="DC176" s="703" t="s">
        <v>554</v>
      </c>
    </row>
    <row r="177" spans="1:107" ht="14" x14ac:dyDescent="0.15">
      <c r="A177" s="678">
        <v>43524</v>
      </c>
      <c r="B177" s="706" t="s">
        <v>554</v>
      </c>
      <c r="C177" s="48" t="s">
        <v>554</v>
      </c>
      <c r="D177" s="679" t="s">
        <v>554</v>
      </c>
      <c r="E177" s="615" t="s">
        <v>554</v>
      </c>
      <c r="F177" s="615" t="s">
        <v>554</v>
      </c>
      <c r="G177" s="615" t="s">
        <v>554</v>
      </c>
      <c r="H177" s="48" t="s">
        <v>554</v>
      </c>
      <c r="I177" s="48" t="s">
        <v>554</v>
      </c>
      <c r="J177" s="48" t="s">
        <v>554</v>
      </c>
      <c r="K177" s="48" t="s">
        <v>554</v>
      </c>
      <c r="L177" s="48" t="s">
        <v>554</v>
      </c>
      <c r="M177" s="48" t="s">
        <v>554</v>
      </c>
      <c r="N177" s="48" t="s">
        <v>554</v>
      </c>
      <c r="O177" s="48" t="s">
        <v>554</v>
      </c>
      <c r="P177" s="48" t="s">
        <v>554</v>
      </c>
      <c r="Q177" s="48" t="s">
        <v>554</v>
      </c>
      <c r="R177" s="48" t="s">
        <v>554</v>
      </c>
      <c r="S177" s="48" t="s">
        <v>554</v>
      </c>
      <c r="T177" s="48" t="s">
        <v>554</v>
      </c>
      <c r="U177" s="48" t="s">
        <v>554</v>
      </c>
      <c r="V177" s="603"/>
      <c r="W177" s="680" t="s">
        <v>554</v>
      </c>
      <c r="X177" s="680" t="s">
        <v>554</v>
      </c>
      <c r="Y177" s="48" t="s">
        <v>554</v>
      </c>
      <c r="Z177" s="706" t="s">
        <v>554</v>
      </c>
      <c r="AA177" s="706" t="s">
        <v>554</v>
      </c>
      <c r="AB177" s="702" t="s">
        <v>554</v>
      </c>
      <c r="AC177" s="706" t="s">
        <v>554</v>
      </c>
      <c r="AD177" s="706" t="s">
        <v>554</v>
      </c>
      <c r="AE177" s="703" t="s">
        <v>554</v>
      </c>
      <c r="AF177" s="680" t="s">
        <v>554</v>
      </c>
      <c r="AG177" s="680" t="s">
        <v>554</v>
      </c>
      <c r="AH177" s="48" t="s">
        <v>554</v>
      </c>
      <c r="AI177" s="680" t="s">
        <v>554</v>
      </c>
      <c r="AJ177" s="680" t="s">
        <v>554</v>
      </c>
      <c r="AK177" s="679" t="s">
        <v>554</v>
      </c>
      <c r="AL177" s="48" t="s">
        <v>554</v>
      </c>
      <c r="AM177" s="48" t="s">
        <v>554</v>
      </c>
      <c r="AN177" s="703" t="s">
        <v>554</v>
      </c>
      <c r="AO177" s="603"/>
      <c r="AP177" s="603"/>
      <c r="AQ177" s="703" t="s">
        <v>554</v>
      </c>
      <c r="AR177" s="603"/>
      <c r="AS177" s="603"/>
      <c r="AT177" s="703" t="s">
        <v>554</v>
      </c>
      <c r="AU177" s="680" t="s">
        <v>554</v>
      </c>
      <c r="AV177" s="680" t="s">
        <v>554</v>
      </c>
      <c r="AW177" s="48" t="s">
        <v>554</v>
      </c>
      <c r="AX177" s="603"/>
      <c r="AY177" s="603"/>
      <c r="AZ177" s="679" t="s">
        <v>554</v>
      </c>
      <c r="BA177" s="603"/>
      <c r="BB177" s="603"/>
      <c r="BC177" s="679" t="s">
        <v>554</v>
      </c>
      <c r="BD177" s="603"/>
      <c r="BE177" s="603"/>
      <c r="BF177" s="679" t="s">
        <v>554</v>
      </c>
      <c r="BG177" s="678">
        <v>43524</v>
      </c>
      <c r="BH177" s="680" t="s">
        <v>554</v>
      </c>
      <c r="BI177" s="706" t="s">
        <v>554</v>
      </c>
      <c r="BJ177" s="48" t="s">
        <v>554</v>
      </c>
      <c r="BK177" s="682" t="s">
        <v>807</v>
      </c>
      <c r="BL177" s="682" t="s">
        <v>807</v>
      </c>
      <c r="BM177" s="48" t="s">
        <v>554</v>
      </c>
      <c r="BN177" s="598" t="s">
        <v>807</v>
      </c>
      <c r="BO177" s="598" t="s">
        <v>807</v>
      </c>
      <c r="BP177" s="603"/>
      <c r="BQ177" s="48" t="s">
        <v>554</v>
      </c>
      <c r="BR177" s="48" t="s">
        <v>554</v>
      </c>
      <c r="BS177" s="603"/>
      <c r="BT177" s="615"/>
      <c r="BU177" s="615"/>
      <c r="BV177" s="603"/>
      <c r="BW177" s="706" t="s">
        <v>554</v>
      </c>
      <c r="BX177" s="706" t="s">
        <v>554</v>
      </c>
      <c r="BY177" s="706" t="s">
        <v>554</v>
      </c>
      <c r="BZ177" s="706" t="s">
        <v>554</v>
      </c>
      <c r="CA177" s="706" t="s">
        <v>554</v>
      </c>
      <c r="CB177" s="598" t="s">
        <v>560</v>
      </c>
      <c r="CC177" s="48" t="s">
        <v>554</v>
      </c>
      <c r="CD177" s="48" t="s">
        <v>554</v>
      </c>
      <c r="CE177" s="48" t="s">
        <v>554</v>
      </c>
      <c r="CF177" s="603"/>
      <c r="CG177" s="603"/>
      <c r="CH177" s="598" t="s">
        <v>807</v>
      </c>
      <c r="CI177" s="616"/>
      <c r="CJ177" s="616"/>
      <c r="CK177" s="48" t="s">
        <v>554</v>
      </c>
      <c r="CL177" s="616"/>
      <c r="CM177" s="616"/>
      <c r="CN177" s="48" t="s">
        <v>554</v>
      </c>
      <c r="CO177" s="48" t="s">
        <v>554</v>
      </c>
      <c r="CP177" s="680" t="s">
        <v>554</v>
      </c>
      <c r="CQ177" s="679" t="s">
        <v>554</v>
      </c>
      <c r="CR177" s="706" t="s">
        <v>554</v>
      </c>
      <c r="CS177" s="680" t="s">
        <v>554</v>
      </c>
      <c r="CT177" s="603"/>
      <c r="CU177" s="713" t="s">
        <v>560</v>
      </c>
      <c r="CV177" s="702" t="s">
        <v>554</v>
      </c>
      <c r="CW177" s="615" t="s">
        <v>554</v>
      </c>
      <c r="CX177" s="680" t="s">
        <v>554</v>
      </c>
      <c r="CY177" s="680" t="s">
        <v>554</v>
      </c>
      <c r="CZ177" s="48" t="s">
        <v>554</v>
      </c>
      <c r="DA177" s="682" t="s">
        <v>560</v>
      </c>
      <c r="DB177" s="682" t="s">
        <v>560</v>
      </c>
      <c r="DC177" s="703" t="s">
        <v>554</v>
      </c>
    </row>
    <row r="178" spans="1:107" ht="14" x14ac:dyDescent="0.15">
      <c r="A178" s="678">
        <v>43525</v>
      </c>
      <c r="B178" s="706" t="s">
        <v>554</v>
      </c>
      <c r="C178" s="48" t="s">
        <v>554</v>
      </c>
      <c r="D178" s="679" t="s">
        <v>554</v>
      </c>
      <c r="E178" s="615" t="s">
        <v>554</v>
      </c>
      <c r="F178" s="615" t="s">
        <v>554</v>
      </c>
      <c r="G178" s="615" t="s">
        <v>554</v>
      </c>
      <c r="H178" s="48" t="s">
        <v>554</v>
      </c>
      <c r="I178" s="48" t="s">
        <v>554</v>
      </c>
      <c r="J178" s="48" t="s">
        <v>554</v>
      </c>
      <c r="K178" s="48" t="s">
        <v>554</v>
      </c>
      <c r="L178" s="48" t="s">
        <v>554</v>
      </c>
      <c r="M178" s="48" t="s">
        <v>554</v>
      </c>
      <c r="N178" s="48" t="s">
        <v>554</v>
      </c>
      <c r="O178" s="48" t="s">
        <v>554</v>
      </c>
      <c r="P178" s="48" t="s">
        <v>554</v>
      </c>
      <c r="Q178" s="48" t="s">
        <v>554</v>
      </c>
      <c r="R178" s="48" t="s">
        <v>554</v>
      </c>
      <c r="S178" s="48" t="s">
        <v>554</v>
      </c>
      <c r="T178" s="48" t="s">
        <v>554</v>
      </c>
      <c r="U178" s="48" t="s">
        <v>554</v>
      </c>
      <c r="V178" s="603"/>
      <c r="W178" s="680" t="s">
        <v>554</v>
      </c>
      <c r="X178" s="680" t="s">
        <v>554</v>
      </c>
      <c r="Y178" s="48" t="s">
        <v>554</v>
      </c>
      <c r="Z178" s="706" t="s">
        <v>554</v>
      </c>
      <c r="AA178" s="706" t="s">
        <v>554</v>
      </c>
      <c r="AB178" s="702" t="s">
        <v>554</v>
      </c>
      <c r="AC178" s="706" t="s">
        <v>554</v>
      </c>
      <c r="AD178" s="706" t="s">
        <v>554</v>
      </c>
      <c r="AE178" s="703" t="s">
        <v>554</v>
      </c>
      <c r="AF178" s="680" t="s">
        <v>554</v>
      </c>
      <c r="AG178" s="680" t="s">
        <v>554</v>
      </c>
      <c r="AH178" s="48" t="s">
        <v>554</v>
      </c>
      <c r="AI178" s="680" t="s">
        <v>554</v>
      </c>
      <c r="AJ178" s="680" t="s">
        <v>554</v>
      </c>
      <c r="AK178" s="679" t="s">
        <v>554</v>
      </c>
      <c r="AL178" s="48" t="s">
        <v>554</v>
      </c>
      <c r="AM178" s="48" t="s">
        <v>554</v>
      </c>
      <c r="AN178" s="703" t="s">
        <v>554</v>
      </c>
      <c r="AO178" s="603"/>
      <c r="AP178" s="603"/>
      <c r="AQ178" s="703" t="s">
        <v>554</v>
      </c>
      <c r="AR178" s="603"/>
      <c r="AS178" s="603"/>
      <c r="AT178" s="703" t="s">
        <v>554</v>
      </c>
      <c r="AU178" s="680" t="s">
        <v>554</v>
      </c>
      <c r="AV178" s="680" t="s">
        <v>554</v>
      </c>
      <c r="AW178" s="48" t="s">
        <v>554</v>
      </c>
      <c r="AX178" s="603"/>
      <c r="AY178" s="603"/>
      <c r="AZ178" s="679" t="s">
        <v>554</v>
      </c>
      <c r="BA178" s="603"/>
      <c r="BB178" s="603"/>
      <c r="BC178" s="679" t="s">
        <v>554</v>
      </c>
      <c r="BD178" s="603"/>
      <c r="BE178" s="603"/>
      <c r="BF178" s="679" t="s">
        <v>554</v>
      </c>
      <c r="BG178" s="678">
        <v>43525</v>
      </c>
      <c r="BH178" s="680" t="s">
        <v>554</v>
      </c>
      <c r="BI178" s="706" t="s">
        <v>554</v>
      </c>
      <c r="BJ178" s="48" t="s">
        <v>554</v>
      </c>
      <c r="BK178" s="682" t="s">
        <v>807</v>
      </c>
      <c r="BL178" s="682" t="s">
        <v>807</v>
      </c>
      <c r="BM178" s="48" t="s">
        <v>554</v>
      </c>
      <c r="BN178" s="598" t="s">
        <v>807</v>
      </c>
      <c r="BO178" s="598" t="s">
        <v>807</v>
      </c>
      <c r="BP178" s="603"/>
      <c r="BQ178" s="48" t="s">
        <v>554</v>
      </c>
      <c r="BR178" s="48" t="s">
        <v>554</v>
      </c>
      <c r="BS178" s="603"/>
      <c r="BT178" s="615"/>
      <c r="BU178" s="615"/>
      <c r="BV178" s="603"/>
      <c r="BW178" s="706" t="s">
        <v>554</v>
      </c>
      <c r="BX178" s="706" t="s">
        <v>554</v>
      </c>
      <c r="BY178" s="706" t="s">
        <v>554</v>
      </c>
      <c r="BZ178" s="706" t="s">
        <v>554</v>
      </c>
      <c r="CA178" s="706" t="s">
        <v>554</v>
      </c>
      <c r="CB178" s="598" t="s">
        <v>560</v>
      </c>
      <c r="CC178" s="48" t="s">
        <v>554</v>
      </c>
      <c r="CD178" s="48" t="s">
        <v>554</v>
      </c>
      <c r="CE178" s="48" t="s">
        <v>554</v>
      </c>
      <c r="CF178" s="603"/>
      <c r="CG178" s="603"/>
      <c r="CH178" s="598" t="s">
        <v>807</v>
      </c>
      <c r="CI178" s="616"/>
      <c r="CJ178" s="616"/>
      <c r="CK178" s="48" t="s">
        <v>554</v>
      </c>
      <c r="CL178" s="616"/>
      <c r="CM178" s="616"/>
      <c r="CN178" s="48" t="s">
        <v>554</v>
      </c>
      <c r="CO178" s="48" t="s">
        <v>554</v>
      </c>
      <c r="CP178" s="680" t="s">
        <v>554</v>
      </c>
      <c r="CQ178" s="679" t="s">
        <v>554</v>
      </c>
      <c r="CR178" s="706" t="s">
        <v>554</v>
      </c>
      <c r="CS178" s="680" t="s">
        <v>554</v>
      </c>
      <c r="CT178" s="603"/>
      <c r="CU178" s="707" t="s">
        <v>566</v>
      </c>
      <c r="CV178" s="704" t="s">
        <v>560</v>
      </c>
      <c r="CW178" s="615" t="s">
        <v>554</v>
      </c>
      <c r="CX178" s="680" t="s">
        <v>554</v>
      </c>
      <c r="CY178" s="680" t="s">
        <v>554</v>
      </c>
      <c r="CZ178" s="48" t="s">
        <v>554</v>
      </c>
      <c r="DA178" s="682" t="s">
        <v>560</v>
      </c>
      <c r="DB178" s="682" t="s">
        <v>560</v>
      </c>
      <c r="DC178" s="703" t="s">
        <v>554</v>
      </c>
    </row>
    <row r="179" spans="1:107" ht="14" x14ac:dyDescent="0.15">
      <c r="A179" s="678">
        <v>43526</v>
      </c>
      <c r="B179" s="706" t="s">
        <v>554</v>
      </c>
      <c r="C179" s="48" t="s">
        <v>554</v>
      </c>
      <c r="D179" s="679" t="s">
        <v>554</v>
      </c>
      <c r="E179" s="615" t="s">
        <v>554</v>
      </c>
      <c r="F179" s="615" t="s">
        <v>554</v>
      </c>
      <c r="G179" s="615" t="s">
        <v>554</v>
      </c>
      <c r="H179" s="48" t="s">
        <v>554</v>
      </c>
      <c r="I179" s="48" t="s">
        <v>554</v>
      </c>
      <c r="J179" s="48" t="s">
        <v>554</v>
      </c>
      <c r="K179" s="48" t="s">
        <v>554</v>
      </c>
      <c r="L179" s="48" t="s">
        <v>554</v>
      </c>
      <c r="M179" s="48" t="s">
        <v>554</v>
      </c>
      <c r="N179" s="48" t="s">
        <v>554</v>
      </c>
      <c r="O179" s="48" t="s">
        <v>554</v>
      </c>
      <c r="P179" s="48" t="s">
        <v>554</v>
      </c>
      <c r="Q179" s="48" t="s">
        <v>554</v>
      </c>
      <c r="R179" s="48" t="s">
        <v>554</v>
      </c>
      <c r="S179" s="48" t="s">
        <v>554</v>
      </c>
      <c r="T179" s="48" t="s">
        <v>554</v>
      </c>
      <c r="U179" s="48" t="s">
        <v>554</v>
      </c>
      <c r="V179" s="603"/>
      <c r="W179" s="680" t="s">
        <v>554</v>
      </c>
      <c r="X179" s="680" t="s">
        <v>554</v>
      </c>
      <c r="Y179" s="48" t="s">
        <v>554</v>
      </c>
      <c r="Z179" s="706" t="s">
        <v>554</v>
      </c>
      <c r="AA179" s="706" t="s">
        <v>554</v>
      </c>
      <c r="AB179" s="702" t="s">
        <v>554</v>
      </c>
      <c r="AC179" s="706" t="s">
        <v>554</v>
      </c>
      <c r="AD179" s="706" t="s">
        <v>554</v>
      </c>
      <c r="AE179" s="703" t="s">
        <v>554</v>
      </c>
      <c r="AF179" s="680" t="s">
        <v>554</v>
      </c>
      <c r="AG179" s="680" t="s">
        <v>554</v>
      </c>
      <c r="AH179" s="48" t="s">
        <v>554</v>
      </c>
      <c r="AI179" s="680" t="s">
        <v>554</v>
      </c>
      <c r="AJ179" s="680" t="s">
        <v>554</v>
      </c>
      <c r="AK179" s="679" t="s">
        <v>554</v>
      </c>
      <c r="AL179" s="48" t="s">
        <v>554</v>
      </c>
      <c r="AM179" s="48" t="s">
        <v>554</v>
      </c>
      <c r="AN179" s="703" t="s">
        <v>554</v>
      </c>
      <c r="AO179" s="603"/>
      <c r="AP179" s="603"/>
      <c r="AQ179" s="703" t="s">
        <v>554</v>
      </c>
      <c r="AR179" s="603"/>
      <c r="AS179" s="603"/>
      <c r="AT179" s="703" t="s">
        <v>554</v>
      </c>
      <c r="AU179" s="680" t="s">
        <v>554</v>
      </c>
      <c r="AV179" s="680" t="s">
        <v>554</v>
      </c>
      <c r="AW179" s="48" t="s">
        <v>554</v>
      </c>
      <c r="AX179" s="603"/>
      <c r="AY179" s="603"/>
      <c r="AZ179" s="679" t="s">
        <v>554</v>
      </c>
      <c r="BA179" s="603"/>
      <c r="BB179" s="603"/>
      <c r="BC179" s="679" t="s">
        <v>554</v>
      </c>
      <c r="BD179" s="603"/>
      <c r="BE179" s="603"/>
      <c r="BF179" s="679" t="s">
        <v>554</v>
      </c>
      <c r="BG179" s="678">
        <v>43526</v>
      </c>
      <c r="BH179" s="680" t="s">
        <v>554</v>
      </c>
      <c r="BI179" s="706" t="s">
        <v>554</v>
      </c>
      <c r="BJ179" s="48" t="s">
        <v>554</v>
      </c>
      <c r="BK179" s="682" t="s">
        <v>807</v>
      </c>
      <c r="BL179" s="682" t="s">
        <v>807</v>
      </c>
      <c r="BM179" s="48" t="s">
        <v>554</v>
      </c>
      <c r="BN179" s="598" t="s">
        <v>807</v>
      </c>
      <c r="BO179" s="598" t="s">
        <v>807</v>
      </c>
      <c r="BP179" s="603"/>
      <c r="BQ179" s="48" t="s">
        <v>554</v>
      </c>
      <c r="BR179" s="48" t="s">
        <v>554</v>
      </c>
      <c r="BS179" s="603"/>
      <c r="BT179" s="615"/>
      <c r="BU179" s="615"/>
      <c r="BV179" s="603"/>
      <c r="BW179" s="706" t="s">
        <v>554</v>
      </c>
      <c r="BX179" s="706" t="s">
        <v>554</v>
      </c>
      <c r="BY179" s="706" t="s">
        <v>554</v>
      </c>
      <c r="BZ179" s="706" t="s">
        <v>554</v>
      </c>
      <c r="CA179" s="706" t="s">
        <v>554</v>
      </c>
      <c r="CB179" s="615" t="s">
        <v>554</v>
      </c>
      <c r="CC179" s="48" t="s">
        <v>554</v>
      </c>
      <c r="CD179" s="48" t="s">
        <v>554</v>
      </c>
      <c r="CE179" s="48" t="s">
        <v>554</v>
      </c>
      <c r="CF179" s="603"/>
      <c r="CG179" s="603"/>
      <c r="CH179" s="598" t="s">
        <v>807</v>
      </c>
      <c r="CI179" s="616"/>
      <c r="CJ179" s="616"/>
      <c r="CK179" s="48" t="s">
        <v>554</v>
      </c>
      <c r="CL179" s="616"/>
      <c r="CM179" s="616"/>
      <c r="CN179" s="48" t="s">
        <v>554</v>
      </c>
      <c r="CO179" s="48" t="s">
        <v>554</v>
      </c>
      <c r="CP179" s="680" t="s">
        <v>554</v>
      </c>
      <c r="CQ179" s="679" t="s">
        <v>554</v>
      </c>
      <c r="CR179" s="706" t="s">
        <v>554</v>
      </c>
      <c r="CS179" s="680" t="s">
        <v>554</v>
      </c>
      <c r="CT179" s="603"/>
      <c r="CU179" s="707" t="s">
        <v>566</v>
      </c>
      <c r="CV179" s="704" t="s">
        <v>560</v>
      </c>
      <c r="CW179" s="615" t="s">
        <v>554</v>
      </c>
      <c r="CX179" s="680" t="s">
        <v>554</v>
      </c>
      <c r="CY179" s="680" t="s">
        <v>554</v>
      </c>
      <c r="CZ179" s="48" t="s">
        <v>554</v>
      </c>
      <c r="DA179" s="682" t="s">
        <v>560</v>
      </c>
      <c r="DB179" s="682" t="s">
        <v>560</v>
      </c>
      <c r="DC179" s="703" t="s">
        <v>554</v>
      </c>
    </row>
    <row r="180" spans="1:107" ht="14" x14ac:dyDescent="0.15">
      <c r="A180" s="678">
        <v>43527</v>
      </c>
      <c r="B180" s="706" t="s">
        <v>554</v>
      </c>
      <c r="C180" s="48" t="s">
        <v>554</v>
      </c>
      <c r="D180" s="679" t="s">
        <v>554</v>
      </c>
      <c r="E180" s="615" t="s">
        <v>554</v>
      </c>
      <c r="F180" s="615" t="s">
        <v>554</v>
      </c>
      <c r="G180" s="615" t="s">
        <v>554</v>
      </c>
      <c r="H180" s="48" t="s">
        <v>554</v>
      </c>
      <c r="I180" s="48" t="s">
        <v>554</v>
      </c>
      <c r="J180" s="48" t="s">
        <v>554</v>
      </c>
      <c r="K180" s="48" t="s">
        <v>554</v>
      </c>
      <c r="L180" s="48" t="s">
        <v>554</v>
      </c>
      <c r="M180" s="48" t="s">
        <v>554</v>
      </c>
      <c r="N180" s="48" t="s">
        <v>554</v>
      </c>
      <c r="O180" s="48" t="s">
        <v>554</v>
      </c>
      <c r="P180" s="48" t="s">
        <v>554</v>
      </c>
      <c r="Q180" s="48" t="s">
        <v>554</v>
      </c>
      <c r="R180" s="48" t="s">
        <v>554</v>
      </c>
      <c r="S180" s="48" t="s">
        <v>554</v>
      </c>
      <c r="T180" s="48" t="s">
        <v>554</v>
      </c>
      <c r="U180" s="48" t="s">
        <v>554</v>
      </c>
      <c r="V180" s="603"/>
      <c r="W180" s="680" t="s">
        <v>554</v>
      </c>
      <c r="X180" s="680" t="s">
        <v>554</v>
      </c>
      <c r="Y180" s="48" t="s">
        <v>554</v>
      </c>
      <c r="Z180" s="706" t="s">
        <v>554</v>
      </c>
      <c r="AA180" s="706" t="s">
        <v>554</v>
      </c>
      <c r="AB180" s="702" t="s">
        <v>554</v>
      </c>
      <c r="AC180" s="706" t="s">
        <v>554</v>
      </c>
      <c r="AD180" s="706" t="s">
        <v>554</v>
      </c>
      <c r="AE180" s="703" t="s">
        <v>554</v>
      </c>
      <c r="AF180" s="680" t="s">
        <v>554</v>
      </c>
      <c r="AG180" s="680" t="s">
        <v>554</v>
      </c>
      <c r="AH180" s="48" t="s">
        <v>554</v>
      </c>
      <c r="AI180" s="680" t="s">
        <v>554</v>
      </c>
      <c r="AJ180" s="680" t="s">
        <v>554</v>
      </c>
      <c r="AK180" s="679" t="s">
        <v>554</v>
      </c>
      <c r="AL180" s="48" t="s">
        <v>554</v>
      </c>
      <c r="AM180" s="48" t="s">
        <v>554</v>
      </c>
      <c r="AN180" s="703" t="s">
        <v>554</v>
      </c>
      <c r="AO180" s="603"/>
      <c r="AP180" s="603"/>
      <c r="AQ180" s="703" t="s">
        <v>554</v>
      </c>
      <c r="AR180" s="603"/>
      <c r="AS180" s="603"/>
      <c r="AT180" s="703" t="s">
        <v>554</v>
      </c>
      <c r="AU180" s="680" t="s">
        <v>554</v>
      </c>
      <c r="AV180" s="680" t="s">
        <v>554</v>
      </c>
      <c r="AW180" s="48" t="s">
        <v>554</v>
      </c>
      <c r="AX180" s="603"/>
      <c r="AY180" s="603"/>
      <c r="AZ180" s="679" t="s">
        <v>554</v>
      </c>
      <c r="BA180" s="603"/>
      <c r="BB180" s="603"/>
      <c r="BC180" s="679" t="s">
        <v>554</v>
      </c>
      <c r="BD180" s="603"/>
      <c r="BE180" s="603"/>
      <c r="BF180" s="679" t="s">
        <v>554</v>
      </c>
      <c r="BG180" s="678">
        <v>43527</v>
      </c>
      <c r="BH180" s="680" t="s">
        <v>554</v>
      </c>
      <c r="BI180" s="706" t="s">
        <v>554</v>
      </c>
      <c r="BJ180" s="48" t="s">
        <v>554</v>
      </c>
      <c r="BK180" s="682" t="s">
        <v>807</v>
      </c>
      <c r="BL180" s="682" t="s">
        <v>807</v>
      </c>
      <c r="BM180" s="48" t="s">
        <v>554</v>
      </c>
      <c r="BN180" s="598" t="s">
        <v>807</v>
      </c>
      <c r="BO180" s="598" t="s">
        <v>807</v>
      </c>
      <c r="BP180" s="603"/>
      <c r="BQ180" s="48" t="s">
        <v>554</v>
      </c>
      <c r="BR180" s="48" t="s">
        <v>554</v>
      </c>
      <c r="BS180" s="603"/>
      <c r="BT180" s="615"/>
      <c r="BU180" s="615"/>
      <c r="BV180" s="603"/>
      <c r="BW180" s="706" t="s">
        <v>554</v>
      </c>
      <c r="BX180" s="706" t="s">
        <v>554</v>
      </c>
      <c r="BY180" s="706" t="s">
        <v>554</v>
      </c>
      <c r="BZ180" s="706" t="s">
        <v>554</v>
      </c>
      <c r="CA180" s="706" t="s">
        <v>554</v>
      </c>
      <c r="CB180" s="598" t="s">
        <v>560</v>
      </c>
      <c r="CC180" s="48" t="s">
        <v>554</v>
      </c>
      <c r="CD180" s="48" t="s">
        <v>554</v>
      </c>
      <c r="CE180" s="48" t="s">
        <v>554</v>
      </c>
      <c r="CF180" s="603"/>
      <c r="CG180" s="603"/>
      <c r="CH180" s="598" t="s">
        <v>807</v>
      </c>
      <c r="CI180" s="616"/>
      <c r="CJ180" s="616"/>
      <c r="CK180" s="48" t="s">
        <v>554</v>
      </c>
      <c r="CL180" s="616"/>
      <c r="CM180" s="616"/>
      <c r="CN180" s="48" t="s">
        <v>554</v>
      </c>
      <c r="CO180" s="48" t="s">
        <v>554</v>
      </c>
      <c r="CP180" s="680" t="s">
        <v>554</v>
      </c>
      <c r="CQ180" s="679" t="s">
        <v>554</v>
      </c>
      <c r="CR180" s="706" t="s">
        <v>554</v>
      </c>
      <c r="CS180" s="680" t="s">
        <v>554</v>
      </c>
      <c r="CT180" s="603"/>
      <c r="CU180" s="705" t="s">
        <v>554</v>
      </c>
      <c r="CV180" s="704" t="s">
        <v>560</v>
      </c>
      <c r="CW180" s="615" t="s">
        <v>554</v>
      </c>
      <c r="CX180" s="680" t="s">
        <v>554</v>
      </c>
      <c r="CY180" s="680" t="s">
        <v>554</v>
      </c>
      <c r="CZ180" s="48" t="s">
        <v>554</v>
      </c>
      <c r="DA180" s="682" t="s">
        <v>560</v>
      </c>
      <c r="DB180" s="682" t="s">
        <v>560</v>
      </c>
      <c r="DC180" s="703" t="s">
        <v>554</v>
      </c>
    </row>
    <row r="181" spans="1:107" ht="14" x14ac:dyDescent="0.15">
      <c r="A181" s="678">
        <v>43528</v>
      </c>
      <c r="B181" s="706" t="s">
        <v>554</v>
      </c>
      <c r="C181" s="48" t="s">
        <v>554</v>
      </c>
      <c r="D181" s="679" t="s">
        <v>554</v>
      </c>
      <c r="E181" s="615" t="s">
        <v>554</v>
      </c>
      <c r="F181" s="615" t="s">
        <v>554</v>
      </c>
      <c r="G181" s="615" t="s">
        <v>554</v>
      </c>
      <c r="H181" s="48" t="s">
        <v>554</v>
      </c>
      <c r="I181" s="48" t="s">
        <v>554</v>
      </c>
      <c r="J181" s="48" t="s">
        <v>554</v>
      </c>
      <c r="K181" s="48" t="s">
        <v>554</v>
      </c>
      <c r="L181" s="48" t="s">
        <v>554</v>
      </c>
      <c r="M181" s="48" t="s">
        <v>554</v>
      </c>
      <c r="N181" s="48" t="s">
        <v>554</v>
      </c>
      <c r="O181" s="48" t="s">
        <v>554</v>
      </c>
      <c r="P181" s="48" t="s">
        <v>554</v>
      </c>
      <c r="Q181" s="48" t="s">
        <v>554</v>
      </c>
      <c r="R181" s="48" t="s">
        <v>554</v>
      </c>
      <c r="S181" s="48" t="s">
        <v>554</v>
      </c>
      <c r="T181" s="48" t="s">
        <v>554</v>
      </c>
      <c r="U181" s="48" t="s">
        <v>554</v>
      </c>
      <c r="V181" s="603"/>
      <c r="W181" s="680" t="s">
        <v>554</v>
      </c>
      <c r="X181" s="680" t="s">
        <v>554</v>
      </c>
      <c r="Y181" s="48" t="s">
        <v>554</v>
      </c>
      <c r="Z181" s="706" t="s">
        <v>554</v>
      </c>
      <c r="AA181" s="706" t="s">
        <v>554</v>
      </c>
      <c r="AB181" s="702" t="s">
        <v>554</v>
      </c>
      <c r="AC181" s="706" t="s">
        <v>554</v>
      </c>
      <c r="AD181" s="706" t="s">
        <v>554</v>
      </c>
      <c r="AE181" s="703" t="s">
        <v>554</v>
      </c>
      <c r="AF181" s="680" t="s">
        <v>554</v>
      </c>
      <c r="AG181" s="680" t="s">
        <v>554</v>
      </c>
      <c r="AH181" s="48" t="s">
        <v>554</v>
      </c>
      <c r="AI181" s="680" t="s">
        <v>554</v>
      </c>
      <c r="AJ181" s="680" t="s">
        <v>554</v>
      </c>
      <c r="AK181" s="679" t="s">
        <v>554</v>
      </c>
      <c r="AL181" s="48" t="s">
        <v>554</v>
      </c>
      <c r="AM181" s="48" t="s">
        <v>554</v>
      </c>
      <c r="AN181" s="703" t="s">
        <v>554</v>
      </c>
      <c r="AO181" s="603"/>
      <c r="AP181" s="603"/>
      <c r="AQ181" s="703" t="s">
        <v>554</v>
      </c>
      <c r="AR181" s="603"/>
      <c r="AS181" s="603"/>
      <c r="AT181" s="703" t="s">
        <v>554</v>
      </c>
      <c r="AU181" s="680" t="s">
        <v>554</v>
      </c>
      <c r="AV181" s="680" t="s">
        <v>554</v>
      </c>
      <c r="AW181" s="48" t="s">
        <v>554</v>
      </c>
      <c r="AX181" s="603"/>
      <c r="AY181" s="603"/>
      <c r="AZ181" s="679" t="s">
        <v>554</v>
      </c>
      <c r="BA181" s="603"/>
      <c r="BB181" s="603"/>
      <c r="BC181" s="679" t="s">
        <v>554</v>
      </c>
      <c r="BD181" s="603"/>
      <c r="BE181" s="603"/>
      <c r="BF181" s="679" t="s">
        <v>554</v>
      </c>
      <c r="BG181" s="678">
        <v>43528</v>
      </c>
      <c r="BH181" s="680" t="s">
        <v>554</v>
      </c>
      <c r="BI181" s="706" t="s">
        <v>554</v>
      </c>
      <c r="BJ181" s="48" t="s">
        <v>554</v>
      </c>
      <c r="BK181" s="682" t="s">
        <v>807</v>
      </c>
      <c r="BL181" s="682" t="s">
        <v>807</v>
      </c>
      <c r="BM181" s="48" t="s">
        <v>554</v>
      </c>
      <c r="BN181" s="598" t="s">
        <v>807</v>
      </c>
      <c r="BO181" s="598" t="s">
        <v>807</v>
      </c>
      <c r="BP181" s="603"/>
      <c r="BQ181" s="48" t="s">
        <v>554</v>
      </c>
      <c r="BR181" s="48" t="s">
        <v>554</v>
      </c>
      <c r="BS181" s="603"/>
      <c r="BT181" s="615"/>
      <c r="BU181" s="615"/>
      <c r="BV181" s="603"/>
      <c r="BW181" s="706" t="s">
        <v>554</v>
      </c>
      <c r="BX181" s="706" t="s">
        <v>554</v>
      </c>
      <c r="BY181" s="706" t="s">
        <v>554</v>
      </c>
      <c r="BZ181" s="706" t="s">
        <v>554</v>
      </c>
      <c r="CA181" s="706" t="s">
        <v>554</v>
      </c>
      <c r="CB181" s="615" t="s">
        <v>554</v>
      </c>
      <c r="CC181" s="48" t="s">
        <v>554</v>
      </c>
      <c r="CD181" s="48" t="s">
        <v>554</v>
      </c>
      <c r="CE181" s="48" t="s">
        <v>554</v>
      </c>
      <c r="CF181" s="603"/>
      <c r="CG181" s="603"/>
      <c r="CH181" s="598" t="s">
        <v>807</v>
      </c>
      <c r="CI181" s="616"/>
      <c r="CJ181" s="616"/>
      <c r="CK181" s="48" t="s">
        <v>554</v>
      </c>
      <c r="CL181" s="616"/>
      <c r="CM181" s="616"/>
      <c r="CN181" s="48" t="s">
        <v>554</v>
      </c>
      <c r="CO181" s="615" t="s">
        <v>554</v>
      </c>
      <c r="CP181" s="680" t="s">
        <v>554</v>
      </c>
      <c r="CQ181" s="679" t="s">
        <v>554</v>
      </c>
      <c r="CR181" s="706" t="s">
        <v>554</v>
      </c>
      <c r="CS181" s="680" t="s">
        <v>554</v>
      </c>
      <c r="CT181" s="603"/>
      <c r="CU181" s="709" t="s">
        <v>560</v>
      </c>
      <c r="CV181" s="702" t="s">
        <v>554</v>
      </c>
      <c r="CW181" s="615" t="s">
        <v>554</v>
      </c>
      <c r="CX181" s="680" t="s">
        <v>554</v>
      </c>
      <c r="CY181" s="680" t="s">
        <v>554</v>
      </c>
      <c r="CZ181" s="48" t="s">
        <v>554</v>
      </c>
      <c r="DA181" s="682" t="s">
        <v>560</v>
      </c>
      <c r="DB181" s="682" t="s">
        <v>560</v>
      </c>
      <c r="DC181" s="703" t="s">
        <v>554</v>
      </c>
    </row>
    <row r="182" spans="1:107" ht="14" x14ac:dyDescent="0.15">
      <c r="A182" s="678">
        <v>43529</v>
      </c>
      <c r="B182" s="706" t="s">
        <v>554</v>
      </c>
      <c r="C182" s="48" t="s">
        <v>554</v>
      </c>
      <c r="D182" s="679" t="s">
        <v>554</v>
      </c>
      <c r="E182" s="615" t="s">
        <v>554</v>
      </c>
      <c r="F182" s="615" t="s">
        <v>554</v>
      </c>
      <c r="G182" s="615" t="s">
        <v>554</v>
      </c>
      <c r="H182" s="48" t="s">
        <v>554</v>
      </c>
      <c r="I182" s="48" t="s">
        <v>554</v>
      </c>
      <c r="J182" s="48" t="s">
        <v>554</v>
      </c>
      <c r="K182" s="48" t="s">
        <v>554</v>
      </c>
      <c r="L182" s="48" t="s">
        <v>554</v>
      </c>
      <c r="M182" s="48" t="s">
        <v>554</v>
      </c>
      <c r="N182" s="48" t="s">
        <v>554</v>
      </c>
      <c r="O182" s="48" t="s">
        <v>554</v>
      </c>
      <c r="P182" s="48" t="s">
        <v>554</v>
      </c>
      <c r="Q182" s="48" t="s">
        <v>554</v>
      </c>
      <c r="R182" s="48" t="s">
        <v>554</v>
      </c>
      <c r="S182" s="48" t="s">
        <v>554</v>
      </c>
      <c r="T182" s="48" t="s">
        <v>554</v>
      </c>
      <c r="U182" s="48" t="s">
        <v>554</v>
      </c>
      <c r="V182" s="603"/>
      <c r="W182" s="680" t="s">
        <v>554</v>
      </c>
      <c r="X182" s="680" t="s">
        <v>554</v>
      </c>
      <c r="Y182" s="48" t="s">
        <v>554</v>
      </c>
      <c r="Z182" s="706" t="s">
        <v>554</v>
      </c>
      <c r="AA182" s="706" t="s">
        <v>554</v>
      </c>
      <c r="AB182" s="702" t="s">
        <v>554</v>
      </c>
      <c r="AC182" s="706" t="s">
        <v>554</v>
      </c>
      <c r="AD182" s="706" t="s">
        <v>554</v>
      </c>
      <c r="AE182" s="703" t="s">
        <v>554</v>
      </c>
      <c r="AF182" s="680" t="s">
        <v>554</v>
      </c>
      <c r="AG182" s="680" t="s">
        <v>554</v>
      </c>
      <c r="AH182" s="48" t="s">
        <v>554</v>
      </c>
      <c r="AI182" s="680" t="s">
        <v>554</v>
      </c>
      <c r="AJ182" s="680" t="s">
        <v>554</v>
      </c>
      <c r="AK182" s="679" t="s">
        <v>554</v>
      </c>
      <c r="AL182" s="48" t="s">
        <v>554</v>
      </c>
      <c r="AM182" s="48" t="s">
        <v>554</v>
      </c>
      <c r="AN182" s="703" t="s">
        <v>554</v>
      </c>
      <c r="AO182" s="603"/>
      <c r="AP182" s="603"/>
      <c r="AQ182" s="704" t="s">
        <v>560</v>
      </c>
      <c r="AR182" s="603"/>
      <c r="AS182" s="603"/>
      <c r="AT182" s="703" t="s">
        <v>554</v>
      </c>
      <c r="AU182" s="680" t="s">
        <v>554</v>
      </c>
      <c r="AV182" s="680" t="s">
        <v>554</v>
      </c>
      <c r="AW182" s="48" t="s">
        <v>554</v>
      </c>
      <c r="AX182" s="603"/>
      <c r="AY182" s="603"/>
      <c r="AZ182" s="679" t="s">
        <v>554</v>
      </c>
      <c r="BA182" s="603"/>
      <c r="BB182" s="603"/>
      <c r="BC182" s="679" t="s">
        <v>554</v>
      </c>
      <c r="BD182" s="603"/>
      <c r="BE182" s="603"/>
      <c r="BF182" s="679" t="s">
        <v>554</v>
      </c>
      <c r="BG182" s="678">
        <v>43529</v>
      </c>
      <c r="BH182" s="680" t="s">
        <v>554</v>
      </c>
      <c r="BI182" s="706" t="s">
        <v>554</v>
      </c>
      <c r="BJ182" s="48" t="s">
        <v>554</v>
      </c>
      <c r="BK182" s="682" t="s">
        <v>807</v>
      </c>
      <c r="BL182" s="682" t="s">
        <v>807</v>
      </c>
      <c r="BM182" s="48" t="s">
        <v>554</v>
      </c>
      <c r="BN182" s="598" t="s">
        <v>807</v>
      </c>
      <c r="BO182" s="598" t="s">
        <v>807</v>
      </c>
      <c r="BP182" s="603"/>
      <c r="BQ182" s="48" t="s">
        <v>554</v>
      </c>
      <c r="BR182" s="48" t="s">
        <v>554</v>
      </c>
      <c r="BS182" s="603"/>
      <c r="BT182" s="615"/>
      <c r="BU182" s="615"/>
      <c r="BV182" s="603"/>
      <c r="BW182" s="706" t="s">
        <v>554</v>
      </c>
      <c r="BX182" s="706" t="s">
        <v>554</v>
      </c>
      <c r="BY182" s="706" t="s">
        <v>554</v>
      </c>
      <c r="BZ182" s="706" t="s">
        <v>554</v>
      </c>
      <c r="CA182" s="706" t="s">
        <v>554</v>
      </c>
      <c r="CB182" s="598" t="s">
        <v>560</v>
      </c>
      <c r="CC182" s="48" t="s">
        <v>554</v>
      </c>
      <c r="CD182" s="48" t="s">
        <v>554</v>
      </c>
      <c r="CE182" s="48" t="s">
        <v>554</v>
      </c>
      <c r="CF182" s="603"/>
      <c r="CG182" s="603"/>
      <c r="CH182" s="598" t="s">
        <v>807</v>
      </c>
      <c r="CI182" s="616"/>
      <c r="CJ182" s="616"/>
      <c r="CK182" s="48" t="s">
        <v>554</v>
      </c>
      <c r="CL182" s="616"/>
      <c r="CM182" s="616"/>
      <c r="CN182" s="48" t="s">
        <v>554</v>
      </c>
      <c r="CO182" s="615" t="s">
        <v>554</v>
      </c>
      <c r="CP182" s="680" t="s">
        <v>554</v>
      </c>
      <c r="CQ182" s="679" t="s">
        <v>554</v>
      </c>
      <c r="CR182" s="706" t="s">
        <v>554</v>
      </c>
      <c r="CS182" s="680" t="s">
        <v>554</v>
      </c>
      <c r="CT182" s="603"/>
      <c r="CU182" s="702" t="s">
        <v>554</v>
      </c>
      <c r="CV182" s="709" t="s">
        <v>560</v>
      </c>
      <c r="CW182" s="615" t="s">
        <v>554</v>
      </c>
      <c r="CX182" s="680" t="s">
        <v>554</v>
      </c>
      <c r="CY182" s="680" t="s">
        <v>554</v>
      </c>
      <c r="CZ182" s="48" t="s">
        <v>554</v>
      </c>
      <c r="DA182" s="682" t="s">
        <v>560</v>
      </c>
      <c r="DB182" s="682" t="s">
        <v>560</v>
      </c>
      <c r="DC182" s="703" t="s">
        <v>554</v>
      </c>
    </row>
    <row r="183" spans="1:107" ht="14" x14ac:dyDescent="0.15">
      <c r="A183" s="678">
        <v>43530</v>
      </c>
      <c r="B183" s="706" t="s">
        <v>554</v>
      </c>
      <c r="C183" s="48" t="s">
        <v>554</v>
      </c>
      <c r="D183" s="679" t="s">
        <v>554</v>
      </c>
      <c r="E183" s="615" t="s">
        <v>554</v>
      </c>
      <c r="F183" s="615" t="s">
        <v>554</v>
      </c>
      <c r="G183" s="615" t="s">
        <v>554</v>
      </c>
      <c r="H183" s="48" t="s">
        <v>554</v>
      </c>
      <c r="I183" s="48" t="s">
        <v>554</v>
      </c>
      <c r="J183" s="48" t="s">
        <v>554</v>
      </c>
      <c r="K183" s="48" t="s">
        <v>554</v>
      </c>
      <c r="L183" s="48" t="s">
        <v>554</v>
      </c>
      <c r="M183" s="48" t="s">
        <v>554</v>
      </c>
      <c r="N183" s="48" t="s">
        <v>554</v>
      </c>
      <c r="O183" s="48" t="s">
        <v>554</v>
      </c>
      <c r="P183" s="48" t="s">
        <v>554</v>
      </c>
      <c r="Q183" s="48" t="s">
        <v>554</v>
      </c>
      <c r="R183" s="48" t="s">
        <v>554</v>
      </c>
      <c r="S183" s="48" t="s">
        <v>554</v>
      </c>
      <c r="T183" s="48" t="s">
        <v>554</v>
      </c>
      <c r="U183" s="48" t="s">
        <v>554</v>
      </c>
      <c r="V183" s="603"/>
      <c r="W183" s="680" t="s">
        <v>554</v>
      </c>
      <c r="X183" s="680" t="s">
        <v>554</v>
      </c>
      <c r="Y183" s="48" t="s">
        <v>554</v>
      </c>
      <c r="Z183" s="706" t="s">
        <v>554</v>
      </c>
      <c r="AA183" s="706" t="s">
        <v>554</v>
      </c>
      <c r="AB183" s="702" t="s">
        <v>554</v>
      </c>
      <c r="AC183" s="706" t="s">
        <v>554</v>
      </c>
      <c r="AD183" s="706" t="s">
        <v>554</v>
      </c>
      <c r="AE183" s="703" t="s">
        <v>554</v>
      </c>
      <c r="AF183" s="680" t="s">
        <v>554</v>
      </c>
      <c r="AG183" s="680" t="s">
        <v>554</v>
      </c>
      <c r="AH183" s="48" t="s">
        <v>554</v>
      </c>
      <c r="AI183" s="680" t="s">
        <v>554</v>
      </c>
      <c r="AJ183" s="680" t="s">
        <v>554</v>
      </c>
      <c r="AK183" s="679" t="s">
        <v>554</v>
      </c>
      <c r="AL183" s="48" t="s">
        <v>554</v>
      </c>
      <c r="AM183" s="48" t="s">
        <v>554</v>
      </c>
      <c r="AN183" s="703" t="s">
        <v>554</v>
      </c>
      <c r="AO183" s="603"/>
      <c r="AP183" s="603"/>
      <c r="AQ183" s="703" t="s">
        <v>554</v>
      </c>
      <c r="AR183" s="603"/>
      <c r="AS183" s="603"/>
      <c r="AT183" s="703" t="s">
        <v>554</v>
      </c>
      <c r="AU183" s="680" t="s">
        <v>554</v>
      </c>
      <c r="AV183" s="680" t="s">
        <v>554</v>
      </c>
      <c r="AW183" s="48" t="s">
        <v>554</v>
      </c>
      <c r="AX183" s="603"/>
      <c r="AY183" s="603"/>
      <c r="AZ183" s="681" t="s">
        <v>554</v>
      </c>
      <c r="BA183" s="603"/>
      <c r="BB183" s="603"/>
      <c r="BC183" s="679" t="s">
        <v>554</v>
      </c>
      <c r="BD183" s="603"/>
      <c r="BE183" s="603"/>
      <c r="BF183" s="679" t="s">
        <v>554</v>
      </c>
      <c r="BG183" s="678">
        <v>43530</v>
      </c>
      <c r="BH183" s="680" t="s">
        <v>554</v>
      </c>
      <c r="BI183" s="706" t="s">
        <v>554</v>
      </c>
      <c r="BJ183" s="48" t="s">
        <v>554</v>
      </c>
      <c r="BK183" s="682" t="s">
        <v>807</v>
      </c>
      <c r="BL183" s="682" t="s">
        <v>807</v>
      </c>
      <c r="BM183" s="48" t="s">
        <v>554</v>
      </c>
      <c r="BN183" s="598" t="s">
        <v>807</v>
      </c>
      <c r="BO183" s="598" t="s">
        <v>807</v>
      </c>
      <c r="BP183" s="603"/>
      <c r="BQ183" s="48" t="s">
        <v>554</v>
      </c>
      <c r="BR183" s="48" t="s">
        <v>554</v>
      </c>
      <c r="BS183" s="603"/>
      <c r="BT183" s="615"/>
      <c r="BU183" s="615"/>
      <c r="BV183" s="603"/>
      <c r="BW183" s="706" t="s">
        <v>554</v>
      </c>
      <c r="BX183" s="706" t="s">
        <v>554</v>
      </c>
      <c r="BY183" s="706" t="s">
        <v>554</v>
      </c>
      <c r="BZ183" s="706" t="s">
        <v>554</v>
      </c>
      <c r="CA183" s="706" t="s">
        <v>554</v>
      </c>
      <c r="CB183" s="598" t="s">
        <v>560</v>
      </c>
      <c r="CC183" s="48" t="s">
        <v>554</v>
      </c>
      <c r="CD183" s="48" t="s">
        <v>554</v>
      </c>
      <c r="CE183" s="48" t="s">
        <v>554</v>
      </c>
      <c r="CF183" s="603"/>
      <c r="CG183" s="603"/>
      <c r="CH183" s="598" t="s">
        <v>807</v>
      </c>
      <c r="CI183" s="616"/>
      <c r="CJ183" s="616"/>
      <c r="CK183" s="48" t="s">
        <v>554</v>
      </c>
      <c r="CL183" s="616"/>
      <c r="CM183" s="616"/>
      <c r="CN183" s="48" t="s">
        <v>554</v>
      </c>
      <c r="CO183" s="48" t="s">
        <v>554</v>
      </c>
      <c r="CP183" s="680" t="s">
        <v>554</v>
      </c>
      <c r="CQ183" s="679" t="s">
        <v>554</v>
      </c>
      <c r="CR183" s="706" t="s">
        <v>554</v>
      </c>
      <c r="CS183" s="680" t="s">
        <v>554</v>
      </c>
      <c r="CT183" s="603"/>
      <c r="CU183" s="711" t="s">
        <v>554</v>
      </c>
      <c r="CV183" s="711" t="s">
        <v>554</v>
      </c>
      <c r="CW183" s="615" t="s">
        <v>554</v>
      </c>
      <c r="CX183" s="680" t="s">
        <v>554</v>
      </c>
      <c r="CY183" s="680" t="s">
        <v>554</v>
      </c>
      <c r="CZ183" s="48" t="s">
        <v>554</v>
      </c>
      <c r="DA183" s="682" t="s">
        <v>560</v>
      </c>
      <c r="DB183" s="682" t="s">
        <v>560</v>
      </c>
      <c r="DC183" s="703" t="s">
        <v>554</v>
      </c>
    </row>
    <row r="184" spans="1:107" ht="14" x14ac:dyDescent="0.15">
      <c r="A184" s="678">
        <v>43531</v>
      </c>
      <c r="B184" s="706" t="s">
        <v>554</v>
      </c>
      <c r="C184" s="48" t="s">
        <v>554</v>
      </c>
      <c r="D184" s="679" t="s">
        <v>554</v>
      </c>
      <c r="E184" s="615" t="s">
        <v>554</v>
      </c>
      <c r="F184" s="615" t="s">
        <v>554</v>
      </c>
      <c r="G184" s="615" t="s">
        <v>554</v>
      </c>
      <c r="H184" s="48" t="s">
        <v>554</v>
      </c>
      <c r="I184" s="48" t="s">
        <v>554</v>
      </c>
      <c r="J184" s="48" t="s">
        <v>554</v>
      </c>
      <c r="K184" s="48" t="s">
        <v>554</v>
      </c>
      <c r="L184" s="48" t="s">
        <v>554</v>
      </c>
      <c r="M184" s="48" t="s">
        <v>554</v>
      </c>
      <c r="N184" s="48" t="s">
        <v>554</v>
      </c>
      <c r="O184" s="48" t="s">
        <v>554</v>
      </c>
      <c r="P184" s="48" t="s">
        <v>554</v>
      </c>
      <c r="Q184" s="48" t="s">
        <v>554</v>
      </c>
      <c r="R184" s="48" t="s">
        <v>554</v>
      </c>
      <c r="S184" s="48" t="s">
        <v>554</v>
      </c>
      <c r="T184" s="48" t="s">
        <v>554</v>
      </c>
      <c r="U184" s="48" t="s">
        <v>554</v>
      </c>
      <c r="V184" s="603"/>
      <c r="W184" s="680" t="s">
        <v>554</v>
      </c>
      <c r="X184" s="680" t="s">
        <v>554</v>
      </c>
      <c r="Y184" s="48" t="s">
        <v>554</v>
      </c>
      <c r="Z184" s="706" t="s">
        <v>554</v>
      </c>
      <c r="AA184" s="706" t="s">
        <v>554</v>
      </c>
      <c r="AB184" s="702" t="s">
        <v>554</v>
      </c>
      <c r="AC184" s="706" t="s">
        <v>554</v>
      </c>
      <c r="AD184" s="706" t="s">
        <v>554</v>
      </c>
      <c r="AE184" s="703" t="s">
        <v>554</v>
      </c>
      <c r="AF184" s="680" t="s">
        <v>554</v>
      </c>
      <c r="AG184" s="680" t="s">
        <v>554</v>
      </c>
      <c r="AH184" s="48" t="s">
        <v>554</v>
      </c>
      <c r="AI184" s="680" t="s">
        <v>554</v>
      </c>
      <c r="AJ184" s="680" t="s">
        <v>554</v>
      </c>
      <c r="AK184" s="679" t="s">
        <v>554</v>
      </c>
      <c r="AL184" s="48" t="s">
        <v>554</v>
      </c>
      <c r="AM184" s="48" t="s">
        <v>554</v>
      </c>
      <c r="AN184" s="703" t="s">
        <v>554</v>
      </c>
      <c r="AO184" s="603"/>
      <c r="AP184" s="603"/>
      <c r="AQ184" s="703" t="s">
        <v>554</v>
      </c>
      <c r="AR184" s="603"/>
      <c r="AS184" s="603"/>
      <c r="AT184" s="703" t="s">
        <v>554</v>
      </c>
      <c r="AU184" s="680" t="s">
        <v>554</v>
      </c>
      <c r="AV184" s="680" t="s">
        <v>554</v>
      </c>
      <c r="AW184" s="48" t="s">
        <v>554</v>
      </c>
      <c r="AX184" s="603"/>
      <c r="AY184" s="603"/>
      <c r="AZ184" s="679" t="s">
        <v>554</v>
      </c>
      <c r="BA184" s="603"/>
      <c r="BB184" s="603"/>
      <c r="BC184" s="679" t="s">
        <v>554</v>
      </c>
      <c r="BD184" s="603"/>
      <c r="BE184" s="603"/>
      <c r="BF184" s="679" t="s">
        <v>554</v>
      </c>
      <c r="BG184" s="678">
        <v>43531</v>
      </c>
      <c r="BH184" s="680" t="s">
        <v>554</v>
      </c>
      <c r="BI184" s="706" t="s">
        <v>554</v>
      </c>
      <c r="BJ184" s="48" t="s">
        <v>554</v>
      </c>
      <c r="BK184" s="682" t="s">
        <v>807</v>
      </c>
      <c r="BL184" s="682" t="s">
        <v>807</v>
      </c>
      <c r="BM184" s="48" t="s">
        <v>554</v>
      </c>
      <c r="BN184" s="598" t="s">
        <v>807</v>
      </c>
      <c r="BO184" s="598" t="s">
        <v>807</v>
      </c>
      <c r="BP184" s="603"/>
      <c r="BQ184" s="48" t="s">
        <v>554</v>
      </c>
      <c r="BR184" s="48" t="s">
        <v>554</v>
      </c>
      <c r="BS184" s="603"/>
      <c r="BT184" s="615"/>
      <c r="BU184" s="615"/>
      <c r="BV184" s="603"/>
      <c r="BW184" s="706" t="s">
        <v>554</v>
      </c>
      <c r="BX184" s="706" t="s">
        <v>554</v>
      </c>
      <c r="BY184" s="706" t="s">
        <v>554</v>
      </c>
      <c r="BZ184" s="706" t="s">
        <v>554</v>
      </c>
      <c r="CA184" s="706" t="s">
        <v>554</v>
      </c>
      <c r="CB184" s="598" t="s">
        <v>560</v>
      </c>
      <c r="CC184" s="48" t="s">
        <v>554</v>
      </c>
      <c r="CD184" s="48" t="s">
        <v>554</v>
      </c>
      <c r="CE184" s="48" t="s">
        <v>554</v>
      </c>
      <c r="CF184" s="603"/>
      <c r="CG184" s="603"/>
      <c r="CH184" s="598" t="s">
        <v>807</v>
      </c>
      <c r="CI184" s="616"/>
      <c r="CJ184" s="616"/>
      <c r="CK184" s="48" t="s">
        <v>554</v>
      </c>
      <c r="CL184" s="616"/>
      <c r="CM184" s="616"/>
      <c r="CN184" s="48" t="s">
        <v>554</v>
      </c>
      <c r="CO184" s="48" t="s">
        <v>554</v>
      </c>
      <c r="CP184" s="680" t="s">
        <v>554</v>
      </c>
      <c r="CQ184" s="679" t="s">
        <v>554</v>
      </c>
      <c r="CR184" s="706" t="s">
        <v>554</v>
      </c>
      <c r="CS184" s="680" t="s">
        <v>554</v>
      </c>
      <c r="CT184" s="603"/>
      <c r="CU184" s="705" t="s">
        <v>554</v>
      </c>
      <c r="CV184" s="702" t="s">
        <v>554</v>
      </c>
      <c r="CW184" s="615" t="s">
        <v>554</v>
      </c>
      <c r="CX184" s="680" t="s">
        <v>554</v>
      </c>
      <c r="CY184" s="680" t="s">
        <v>554</v>
      </c>
      <c r="CZ184" s="48" t="s">
        <v>554</v>
      </c>
      <c r="DA184" s="682" t="s">
        <v>560</v>
      </c>
      <c r="DB184" s="682" t="s">
        <v>560</v>
      </c>
      <c r="DC184" s="703" t="s">
        <v>554</v>
      </c>
    </row>
    <row r="185" spans="1:107" ht="14" x14ac:dyDescent="0.15">
      <c r="A185" s="678">
        <v>43532</v>
      </c>
      <c r="B185" s="706" t="s">
        <v>554</v>
      </c>
      <c r="C185" s="48" t="s">
        <v>554</v>
      </c>
      <c r="D185" s="679" t="s">
        <v>554</v>
      </c>
      <c r="E185" s="615" t="s">
        <v>554</v>
      </c>
      <c r="F185" s="615" t="s">
        <v>554</v>
      </c>
      <c r="G185" s="615" t="s">
        <v>554</v>
      </c>
      <c r="H185" s="48" t="s">
        <v>554</v>
      </c>
      <c r="I185" s="48" t="s">
        <v>554</v>
      </c>
      <c r="J185" s="48" t="s">
        <v>554</v>
      </c>
      <c r="K185" s="48" t="s">
        <v>554</v>
      </c>
      <c r="L185" s="48" t="s">
        <v>554</v>
      </c>
      <c r="M185" s="48" t="s">
        <v>554</v>
      </c>
      <c r="N185" s="48" t="s">
        <v>554</v>
      </c>
      <c r="O185" s="48" t="s">
        <v>554</v>
      </c>
      <c r="P185" s="48" t="s">
        <v>554</v>
      </c>
      <c r="Q185" s="48" t="s">
        <v>554</v>
      </c>
      <c r="R185" s="48" t="s">
        <v>554</v>
      </c>
      <c r="S185" s="48" t="s">
        <v>554</v>
      </c>
      <c r="T185" s="48" t="s">
        <v>554</v>
      </c>
      <c r="U185" s="48" t="s">
        <v>554</v>
      </c>
      <c r="V185" s="603"/>
      <c r="W185" s="680" t="s">
        <v>554</v>
      </c>
      <c r="X185" s="680" t="s">
        <v>554</v>
      </c>
      <c r="Y185" s="48" t="s">
        <v>554</v>
      </c>
      <c r="Z185" s="706" t="s">
        <v>554</v>
      </c>
      <c r="AA185" s="706" t="s">
        <v>554</v>
      </c>
      <c r="AB185" s="702" t="s">
        <v>554</v>
      </c>
      <c r="AC185" s="706" t="s">
        <v>554</v>
      </c>
      <c r="AD185" s="706" t="s">
        <v>554</v>
      </c>
      <c r="AE185" s="703" t="s">
        <v>554</v>
      </c>
      <c r="AF185" s="680" t="s">
        <v>554</v>
      </c>
      <c r="AG185" s="680" t="s">
        <v>554</v>
      </c>
      <c r="AH185" s="48" t="s">
        <v>554</v>
      </c>
      <c r="AI185" s="680" t="s">
        <v>554</v>
      </c>
      <c r="AJ185" s="680" t="s">
        <v>554</v>
      </c>
      <c r="AK185" s="679" t="s">
        <v>554</v>
      </c>
      <c r="AL185" s="48" t="s">
        <v>554</v>
      </c>
      <c r="AM185" s="48" t="s">
        <v>554</v>
      </c>
      <c r="AN185" s="703" t="s">
        <v>554</v>
      </c>
      <c r="AO185" s="603"/>
      <c r="AP185" s="603"/>
      <c r="AQ185" s="703" t="s">
        <v>554</v>
      </c>
      <c r="AR185" s="603"/>
      <c r="AS185" s="603"/>
      <c r="AT185" s="703" t="s">
        <v>554</v>
      </c>
      <c r="AU185" s="680" t="s">
        <v>554</v>
      </c>
      <c r="AV185" s="680" t="s">
        <v>554</v>
      </c>
      <c r="AW185" s="48" t="s">
        <v>554</v>
      </c>
      <c r="AX185" s="603"/>
      <c r="AY185" s="603"/>
      <c r="AZ185" s="679" t="s">
        <v>554</v>
      </c>
      <c r="BA185" s="603"/>
      <c r="BB185" s="603"/>
      <c r="BC185" s="679" t="s">
        <v>554</v>
      </c>
      <c r="BD185" s="603"/>
      <c r="BE185" s="603"/>
      <c r="BF185" s="679" t="s">
        <v>554</v>
      </c>
      <c r="BG185" s="678">
        <v>43532</v>
      </c>
      <c r="BH185" s="680" t="s">
        <v>554</v>
      </c>
      <c r="BI185" s="706" t="s">
        <v>554</v>
      </c>
      <c r="BJ185" s="48" t="s">
        <v>554</v>
      </c>
      <c r="BK185" s="682" t="s">
        <v>807</v>
      </c>
      <c r="BL185" s="682" t="s">
        <v>807</v>
      </c>
      <c r="BM185" s="48" t="s">
        <v>554</v>
      </c>
      <c r="BN185" s="598" t="s">
        <v>807</v>
      </c>
      <c r="BO185" s="598" t="s">
        <v>807</v>
      </c>
      <c r="BP185" s="603"/>
      <c r="BQ185" s="48" t="s">
        <v>554</v>
      </c>
      <c r="BR185" s="48" t="s">
        <v>554</v>
      </c>
      <c r="BS185" s="603"/>
      <c r="BT185" s="615"/>
      <c r="BU185" s="615"/>
      <c r="BV185" s="603"/>
      <c r="BW185" s="706" t="s">
        <v>554</v>
      </c>
      <c r="BX185" s="706" t="s">
        <v>554</v>
      </c>
      <c r="BY185" s="706" t="s">
        <v>554</v>
      </c>
      <c r="BZ185" s="706" t="s">
        <v>554</v>
      </c>
      <c r="CA185" s="706" t="s">
        <v>554</v>
      </c>
      <c r="CB185" s="598" t="s">
        <v>560</v>
      </c>
      <c r="CC185" s="48" t="s">
        <v>554</v>
      </c>
      <c r="CD185" s="48" t="s">
        <v>554</v>
      </c>
      <c r="CE185" s="48" t="s">
        <v>554</v>
      </c>
      <c r="CF185" s="603"/>
      <c r="CG185" s="603"/>
      <c r="CH185" s="598" t="s">
        <v>807</v>
      </c>
      <c r="CI185" s="616"/>
      <c r="CJ185" s="616"/>
      <c r="CK185" s="48" t="s">
        <v>554</v>
      </c>
      <c r="CL185" s="616"/>
      <c r="CM185" s="616"/>
      <c r="CN185" s="48" t="s">
        <v>554</v>
      </c>
      <c r="CO185" s="48" t="s">
        <v>554</v>
      </c>
      <c r="CP185" s="680" t="s">
        <v>554</v>
      </c>
      <c r="CQ185" s="679" t="s">
        <v>554</v>
      </c>
      <c r="CR185" s="706" t="s">
        <v>554</v>
      </c>
      <c r="CS185" s="680" t="s">
        <v>554</v>
      </c>
      <c r="CT185" s="603"/>
      <c r="CU185" s="707" t="s">
        <v>566</v>
      </c>
      <c r="CV185" s="711" t="s">
        <v>554</v>
      </c>
      <c r="CW185" s="615" t="s">
        <v>554</v>
      </c>
      <c r="CX185" s="680" t="s">
        <v>554</v>
      </c>
      <c r="CY185" s="680" t="s">
        <v>554</v>
      </c>
      <c r="CZ185" s="48" t="s">
        <v>554</v>
      </c>
      <c r="DA185" s="682" t="s">
        <v>560</v>
      </c>
      <c r="DB185" s="682" t="s">
        <v>560</v>
      </c>
      <c r="DC185" s="703" t="s">
        <v>554</v>
      </c>
    </row>
    <row r="186" spans="1:107" ht="14" x14ac:dyDescent="0.15">
      <c r="A186" s="678">
        <v>43533</v>
      </c>
      <c r="B186" s="706" t="s">
        <v>554</v>
      </c>
      <c r="C186" s="48" t="s">
        <v>554</v>
      </c>
      <c r="D186" s="679" t="s">
        <v>554</v>
      </c>
      <c r="E186" s="615" t="s">
        <v>554</v>
      </c>
      <c r="F186" s="615" t="s">
        <v>554</v>
      </c>
      <c r="G186" s="615" t="s">
        <v>554</v>
      </c>
      <c r="H186" s="48" t="s">
        <v>554</v>
      </c>
      <c r="I186" s="48" t="s">
        <v>554</v>
      </c>
      <c r="J186" s="48" t="s">
        <v>554</v>
      </c>
      <c r="K186" s="48" t="s">
        <v>554</v>
      </c>
      <c r="L186" s="48" t="s">
        <v>554</v>
      </c>
      <c r="M186" s="48" t="s">
        <v>554</v>
      </c>
      <c r="N186" s="48" t="s">
        <v>554</v>
      </c>
      <c r="O186" s="48" t="s">
        <v>554</v>
      </c>
      <c r="P186" s="48" t="s">
        <v>554</v>
      </c>
      <c r="Q186" s="48" t="s">
        <v>554</v>
      </c>
      <c r="R186" s="48" t="s">
        <v>554</v>
      </c>
      <c r="S186" s="48" t="s">
        <v>554</v>
      </c>
      <c r="T186" s="48" t="s">
        <v>554</v>
      </c>
      <c r="U186" s="48" t="s">
        <v>554</v>
      </c>
      <c r="V186" s="603"/>
      <c r="W186" s="680" t="s">
        <v>554</v>
      </c>
      <c r="X186" s="680" t="s">
        <v>554</v>
      </c>
      <c r="Y186" s="48" t="s">
        <v>554</v>
      </c>
      <c r="Z186" s="706" t="s">
        <v>554</v>
      </c>
      <c r="AA186" s="706" t="s">
        <v>554</v>
      </c>
      <c r="AB186" s="702" t="s">
        <v>554</v>
      </c>
      <c r="AC186" s="706" t="s">
        <v>554</v>
      </c>
      <c r="AD186" s="706" t="s">
        <v>554</v>
      </c>
      <c r="AE186" s="703" t="s">
        <v>554</v>
      </c>
      <c r="AF186" s="680" t="s">
        <v>554</v>
      </c>
      <c r="AG186" s="680" t="s">
        <v>554</v>
      </c>
      <c r="AH186" s="48" t="s">
        <v>554</v>
      </c>
      <c r="AI186" s="680" t="s">
        <v>554</v>
      </c>
      <c r="AJ186" s="680" t="s">
        <v>554</v>
      </c>
      <c r="AK186" s="679" t="s">
        <v>554</v>
      </c>
      <c r="AL186" s="48" t="s">
        <v>554</v>
      </c>
      <c r="AM186" s="48" t="s">
        <v>554</v>
      </c>
      <c r="AN186" s="703" t="s">
        <v>554</v>
      </c>
      <c r="AO186" s="603"/>
      <c r="AP186" s="603"/>
      <c r="AQ186" s="703" t="s">
        <v>554</v>
      </c>
      <c r="AR186" s="603"/>
      <c r="AS186" s="603"/>
      <c r="AT186" s="703" t="s">
        <v>554</v>
      </c>
      <c r="AU186" s="680" t="s">
        <v>554</v>
      </c>
      <c r="AV186" s="680" t="s">
        <v>554</v>
      </c>
      <c r="AW186" s="48" t="s">
        <v>554</v>
      </c>
      <c r="AX186" s="603"/>
      <c r="AY186" s="603"/>
      <c r="AZ186" s="679" t="s">
        <v>554</v>
      </c>
      <c r="BA186" s="603"/>
      <c r="BB186" s="603"/>
      <c r="BC186" s="679" t="s">
        <v>554</v>
      </c>
      <c r="BD186" s="603"/>
      <c r="BE186" s="603"/>
      <c r="BF186" s="679" t="s">
        <v>554</v>
      </c>
      <c r="BG186" s="678">
        <v>43533</v>
      </c>
      <c r="BH186" s="680" t="s">
        <v>554</v>
      </c>
      <c r="BI186" s="706" t="s">
        <v>554</v>
      </c>
      <c r="BJ186" s="48" t="s">
        <v>554</v>
      </c>
      <c r="BK186" s="682" t="s">
        <v>807</v>
      </c>
      <c r="BL186" s="682" t="s">
        <v>807</v>
      </c>
      <c r="BM186" s="48" t="s">
        <v>554</v>
      </c>
      <c r="BN186" s="598" t="s">
        <v>807</v>
      </c>
      <c r="BO186" s="598" t="s">
        <v>807</v>
      </c>
      <c r="BP186" s="603"/>
      <c r="BQ186" s="48" t="s">
        <v>554</v>
      </c>
      <c r="BR186" s="48" t="s">
        <v>554</v>
      </c>
      <c r="BS186" s="603"/>
      <c r="BT186" s="615"/>
      <c r="BU186" s="615"/>
      <c r="BV186" s="603"/>
      <c r="BW186" s="706" t="s">
        <v>554</v>
      </c>
      <c r="BX186" s="706" t="s">
        <v>554</v>
      </c>
      <c r="BY186" s="706" t="s">
        <v>554</v>
      </c>
      <c r="BZ186" s="713" t="s">
        <v>560</v>
      </c>
      <c r="CA186" s="706" t="s">
        <v>554</v>
      </c>
      <c r="CB186" s="598" t="s">
        <v>560</v>
      </c>
      <c r="CC186" s="48" t="s">
        <v>554</v>
      </c>
      <c r="CD186" s="48" t="s">
        <v>554</v>
      </c>
      <c r="CE186" s="48" t="s">
        <v>554</v>
      </c>
      <c r="CF186" s="603"/>
      <c r="CG186" s="603"/>
      <c r="CH186" s="598" t="s">
        <v>807</v>
      </c>
      <c r="CI186" s="616"/>
      <c r="CJ186" s="616"/>
      <c r="CK186" s="48" t="s">
        <v>554</v>
      </c>
      <c r="CL186" s="616"/>
      <c r="CM186" s="616"/>
      <c r="CN186" s="48" t="s">
        <v>554</v>
      </c>
      <c r="CO186" s="48" t="s">
        <v>554</v>
      </c>
      <c r="CP186" s="680" t="s">
        <v>554</v>
      </c>
      <c r="CQ186" s="679" t="s">
        <v>554</v>
      </c>
      <c r="CR186" s="706" t="s">
        <v>554</v>
      </c>
      <c r="CS186" s="680" t="s">
        <v>554</v>
      </c>
      <c r="CT186" s="603"/>
      <c r="CU186" s="707" t="s">
        <v>566</v>
      </c>
      <c r="CV186" s="704" t="s">
        <v>560</v>
      </c>
      <c r="CW186" s="615" t="s">
        <v>554</v>
      </c>
      <c r="CX186" s="680" t="s">
        <v>554</v>
      </c>
      <c r="CY186" s="680" t="s">
        <v>554</v>
      </c>
      <c r="CZ186" s="48" t="s">
        <v>554</v>
      </c>
      <c r="DA186" s="682" t="s">
        <v>560</v>
      </c>
      <c r="DB186" s="682" t="s">
        <v>560</v>
      </c>
      <c r="DC186" s="703" t="s">
        <v>554</v>
      </c>
    </row>
    <row r="187" spans="1:107" ht="14" x14ac:dyDescent="0.15">
      <c r="A187" s="678">
        <v>43534</v>
      </c>
      <c r="B187" s="706" t="s">
        <v>554</v>
      </c>
      <c r="C187" s="48" t="s">
        <v>554</v>
      </c>
      <c r="D187" s="679" t="s">
        <v>554</v>
      </c>
      <c r="E187" s="615" t="s">
        <v>554</v>
      </c>
      <c r="F187" s="615" t="s">
        <v>554</v>
      </c>
      <c r="G187" s="615" t="s">
        <v>554</v>
      </c>
      <c r="H187" s="48" t="s">
        <v>554</v>
      </c>
      <c r="I187" s="48" t="s">
        <v>554</v>
      </c>
      <c r="J187" s="48" t="s">
        <v>554</v>
      </c>
      <c r="K187" s="48" t="s">
        <v>554</v>
      </c>
      <c r="L187" s="48" t="s">
        <v>554</v>
      </c>
      <c r="M187" s="48" t="s">
        <v>554</v>
      </c>
      <c r="N187" s="48" t="s">
        <v>554</v>
      </c>
      <c r="O187" s="48" t="s">
        <v>554</v>
      </c>
      <c r="P187" s="48" t="s">
        <v>554</v>
      </c>
      <c r="Q187" s="48" t="s">
        <v>554</v>
      </c>
      <c r="R187" s="48" t="s">
        <v>554</v>
      </c>
      <c r="S187" s="48" t="s">
        <v>554</v>
      </c>
      <c r="T187" s="48" t="s">
        <v>554</v>
      </c>
      <c r="U187" s="48" t="s">
        <v>554</v>
      </c>
      <c r="V187" s="603"/>
      <c r="W187" s="680" t="s">
        <v>554</v>
      </c>
      <c r="X187" s="680" t="s">
        <v>554</v>
      </c>
      <c r="Y187" s="48" t="s">
        <v>554</v>
      </c>
      <c r="Z187" s="706" t="s">
        <v>554</v>
      </c>
      <c r="AA187" s="706" t="s">
        <v>554</v>
      </c>
      <c r="AB187" s="703" t="s">
        <v>554</v>
      </c>
      <c r="AC187" s="706" t="s">
        <v>554</v>
      </c>
      <c r="AD187" s="706" t="s">
        <v>554</v>
      </c>
      <c r="AE187" s="704" t="s">
        <v>560</v>
      </c>
      <c r="AF187" s="680" t="s">
        <v>554</v>
      </c>
      <c r="AG187" s="680" t="s">
        <v>554</v>
      </c>
      <c r="AH187" s="48" t="s">
        <v>554</v>
      </c>
      <c r="AI187" s="680" t="s">
        <v>554</v>
      </c>
      <c r="AJ187" s="680" t="s">
        <v>554</v>
      </c>
      <c r="AK187" s="679" t="s">
        <v>554</v>
      </c>
      <c r="AL187" s="48" t="s">
        <v>554</v>
      </c>
      <c r="AM187" s="48" t="s">
        <v>554</v>
      </c>
      <c r="AN187" s="703" t="s">
        <v>554</v>
      </c>
      <c r="AO187" s="603"/>
      <c r="AP187" s="603"/>
      <c r="AQ187" s="703" t="s">
        <v>554</v>
      </c>
      <c r="AR187" s="603"/>
      <c r="AS187" s="603"/>
      <c r="AT187" s="703" t="s">
        <v>554</v>
      </c>
      <c r="AU187" s="680" t="s">
        <v>554</v>
      </c>
      <c r="AV187" s="680" t="s">
        <v>554</v>
      </c>
      <c r="AW187" s="48" t="s">
        <v>554</v>
      </c>
      <c r="AX187" s="603"/>
      <c r="AY187" s="603"/>
      <c r="AZ187" s="679" t="s">
        <v>554</v>
      </c>
      <c r="BA187" s="603"/>
      <c r="BB187" s="603"/>
      <c r="BC187" s="679" t="s">
        <v>554</v>
      </c>
      <c r="BD187" s="603"/>
      <c r="BE187" s="603"/>
      <c r="BF187" s="679" t="s">
        <v>554</v>
      </c>
      <c r="BG187" s="678">
        <v>43534</v>
      </c>
      <c r="BH187" s="680" t="s">
        <v>554</v>
      </c>
      <c r="BI187" s="706" t="s">
        <v>554</v>
      </c>
      <c r="BJ187" s="48" t="s">
        <v>554</v>
      </c>
      <c r="BK187" s="682" t="s">
        <v>807</v>
      </c>
      <c r="BL187" s="682" t="s">
        <v>807</v>
      </c>
      <c r="BM187" s="48" t="s">
        <v>554</v>
      </c>
      <c r="BN187" s="598" t="s">
        <v>807</v>
      </c>
      <c r="BO187" s="598" t="s">
        <v>807</v>
      </c>
      <c r="BP187" s="603"/>
      <c r="BQ187" s="48" t="s">
        <v>554</v>
      </c>
      <c r="BR187" s="48" t="s">
        <v>554</v>
      </c>
      <c r="BS187" s="603"/>
      <c r="BT187" s="615"/>
      <c r="BU187" s="615"/>
      <c r="BV187" s="603"/>
      <c r="BW187" s="706" t="s">
        <v>554</v>
      </c>
      <c r="BX187" s="706" t="s">
        <v>554</v>
      </c>
      <c r="BY187" s="706" t="s">
        <v>554</v>
      </c>
      <c r="BZ187" s="713" t="s">
        <v>560</v>
      </c>
      <c r="CA187" s="706" t="s">
        <v>554</v>
      </c>
      <c r="CB187" s="598" t="s">
        <v>560</v>
      </c>
      <c r="CC187" s="48" t="s">
        <v>554</v>
      </c>
      <c r="CD187" s="48" t="s">
        <v>554</v>
      </c>
      <c r="CE187" s="48" t="s">
        <v>554</v>
      </c>
      <c r="CF187" s="603"/>
      <c r="CG187" s="603"/>
      <c r="CH187" s="598" t="s">
        <v>807</v>
      </c>
      <c r="CI187" s="616"/>
      <c r="CJ187" s="616"/>
      <c r="CK187" s="48" t="s">
        <v>554</v>
      </c>
      <c r="CL187" s="616"/>
      <c r="CM187" s="616"/>
      <c r="CN187" s="48" t="s">
        <v>554</v>
      </c>
      <c r="CO187" s="48" t="s">
        <v>554</v>
      </c>
      <c r="CP187" s="680" t="s">
        <v>554</v>
      </c>
      <c r="CQ187" s="679" t="s">
        <v>554</v>
      </c>
      <c r="CR187" s="706" t="s">
        <v>554</v>
      </c>
      <c r="CS187" s="680" t="s">
        <v>554</v>
      </c>
      <c r="CT187" s="603"/>
      <c r="CU187" s="705" t="s">
        <v>554</v>
      </c>
      <c r="CV187" s="704" t="s">
        <v>560</v>
      </c>
      <c r="CW187" s="615" t="s">
        <v>554</v>
      </c>
      <c r="CX187" s="680" t="s">
        <v>554</v>
      </c>
      <c r="CY187" s="680" t="s">
        <v>554</v>
      </c>
      <c r="CZ187" s="48" t="s">
        <v>554</v>
      </c>
      <c r="DA187" s="682" t="s">
        <v>560</v>
      </c>
      <c r="DB187" s="682" t="s">
        <v>560</v>
      </c>
      <c r="DC187" s="703" t="s">
        <v>554</v>
      </c>
    </row>
    <row r="188" spans="1:107" ht="14" x14ac:dyDescent="0.15">
      <c r="A188" s="678">
        <v>43535</v>
      </c>
      <c r="B188" s="706" t="s">
        <v>554</v>
      </c>
      <c r="C188" s="48" t="s">
        <v>554</v>
      </c>
      <c r="D188" s="679" t="s">
        <v>554</v>
      </c>
      <c r="E188" s="615" t="s">
        <v>554</v>
      </c>
      <c r="F188" s="615" t="s">
        <v>554</v>
      </c>
      <c r="G188" s="615" t="s">
        <v>554</v>
      </c>
      <c r="H188" s="48" t="s">
        <v>554</v>
      </c>
      <c r="I188" s="48" t="s">
        <v>554</v>
      </c>
      <c r="J188" s="48" t="s">
        <v>554</v>
      </c>
      <c r="K188" s="48" t="s">
        <v>554</v>
      </c>
      <c r="L188" s="48" t="s">
        <v>554</v>
      </c>
      <c r="M188" s="48" t="s">
        <v>554</v>
      </c>
      <c r="N188" s="48" t="s">
        <v>554</v>
      </c>
      <c r="O188" s="48" t="s">
        <v>554</v>
      </c>
      <c r="P188" s="48" t="s">
        <v>554</v>
      </c>
      <c r="Q188" s="48" t="s">
        <v>554</v>
      </c>
      <c r="R188" s="48" t="s">
        <v>554</v>
      </c>
      <c r="S188" s="48" t="s">
        <v>554</v>
      </c>
      <c r="T188" s="48" t="s">
        <v>554</v>
      </c>
      <c r="U188" s="48" t="s">
        <v>554</v>
      </c>
      <c r="V188" s="603"/>
      <c r="W188" s="680" t="s">
        <v>554</v>
      </c>
      <c r="X188" s="680" t="s">
        <v>554</v>
      </c>
      <c r="Y188" s="48" t="s">
        <v>554</v>
      </c>
      <c r="Z188" s="706" t="s">
        <v>554</v>
      </c>
      <c r="AA188" s="711" t="s">
        <v>554</v>
      </c>
      <c r="AB188" s="702" t="s">
        <v>554</v>
      </c>
      <c r="AC188" s="706" t="s">
        <v>554</v>
      </c>
      <c r="AD188" s="706" t="s">
        <v>554</v>
      </c>
      <c r="AE188" s="703" t="s">
        <v>554</v>
      </c>
      <c r="AF188" s="680" t="s">
        <v>554</v>
      </c>
      <c r="AG188" s="680" t="s">
        <v>554</v>
      </c>
      <c r="AH188" s="48" t="s">
        <v>554</v>
      </c>
      <c r="AI188" s="680" t="s">
        <v>554</v>
      </c>
      <c r="AJ188" s="680" t="s">
        <v>554</v>
      </c>
      <c r="AK188" s="679" t="s">
        <v>554</v>
      </c>
      <c r="AL188" s="48" t="s">
        <v>554</v>
      </c>
      <c r="AM188" s="48" t="s">
        <v>554</v>
      </c>
      <c r="AN188" s="703" t="s">
        <v>554</v>
      </c>
      <c r="AO188" s="603"/>
      <c r="AP188" s="603"/>
      <c r="AQ188" s="703" t="s">
        <v>554</v>
      </c>
      <c r="AR188" s="603"/>
      <c r="AS188" s="603"/>
      <c r="AT188" s="703" t="s">
        <v>554</v>
      </c>
      <c r="AU188" s="680" t="s">
        <v>554</v>
      </c>
      <c r="AV188" s="680" t="s">
        <v>554</v>
      </c>
      <c r="AW188" s="48" t="s">
        <v>554</v>
      </c>
      <c r="AX188" s="603"/>
      <c r="AY188" s="603"/>
      <c r="AZ188" s="679" t="s">
        <v>554</v>
      </c>
      <c r="BA188" s="603"/>
      <c r="BB188" s="603"/>
      <c r="BC188" s="679" t="s">
        <v>554</v>
      </c>
      <c r="BD188" s="603"/>
      <c r="BE188" s="603"/>
      <c r="BF188" s="679" t="s">
        <v>554</v>
      </c>
      <c r="BG188" s="678">
        <v>43535</v>
      </c>
      <c r="BH188" s="680" t="s">
        <v>554</v>
      </c>
      <c r="BI188" s="706" t="s">
        <v>554</v>
      </c>
      <c r="BJ188" s="48" t="s">
        <v>554</v>
      </c>
      <c r="BK188" s="682" t="s">
        <v>807</v>
      </c>
      <c r="BL188" s="682" t="s">
        <v>807</v>
      </c>
      <c r="BM188" s="48" t="s">
        <v>554</v>
      </c>
      <c r="BN188" s="598" t="s">
        <v>807</v>
      </c>
      <c r="BO188" s="598" t="s">
        <v>807</v>
      </c>
      <c r="BP188" s="603"/>
      <c r="BQ188" s="48" t="s">
        <v>554</v>
      </c>
      <c r="BR188" s="48" t="s">
        <v>554</v>
      </c>
      <c r="BS188" s="603"/>
      <c r="BT188" s="615"/>
      <c r="BU188" s="615"/>
      <c r="BV188" s="603"/>
      <c r="BW188" s="706" t="s">
        <v>554</v>
      </c>
      <c r="BX188" s="706" t="s">
        <v>554</v>
      </c>
      <c r="BY188" s="706" t="s">
        <v>554</v>
      </c>
      <c r="BZ188" s="706" t="s">
        <v>554</v>
      </c>
      <c r="CA188" s="706" t="s">
        <v>554</v>
      </c>
      <c r="CB188" s="615" t="s">
        <v>554</v>
      </c>
      <c r="CC188" s="48" t="s">
        <v>554</v>
      </c>
      <c r="CD188" s="48" t="s">
        <v>554</v>
      </c>
      <c r="CE188" s="48" t="s">
        <v>554</v>
      </c>
      <c r="CF188" s="603"/>
      <c r="CG188" s="603"/>
      <c r="CH188" s="598" t="s">
        <v>807</v>
      </c>
      <c r="CI188" s="616"/>
      <c r="CJ188" s="616"/>
      <c r="CK188" s="48" t="s">
        <v>554</v>
      </c>
      <c r="CL188" s="616"/>
      <c r="CM188" s="616"/>
      <c r="CN188" s="48" t="s">
        <v>554</v>
      </c>
      <c r="CO188" s="48" t="s">
        <v>554</v>
      </c>
      <c r="CP188" s="680" t="s">
        <v>554</v>
      </c>
      <c r="CQ188" s="679" t="s">
        <v>554</v>
      </c>
      <c r="CR188" s="706" t="s">
        <v>554</v>
      </c>
      <c r="CS188" s="680" t="s">
        <v>554</v>
      </c>
      <c r="CT188" s="603"/>
      <c r="CU188" s="713" t="s">
        <v>560</v>
      </c>
      <c r="CV188" s="704" t="s">
        <v>560</v>
      </c>
      <c r="CW188" s="615" t="s">
        <v>554</v>
      </c>
      <c r="CX188" s="680" t="s">
        <v>554</v>
      </c>
      <c r="CY188" s="680" t="s">
        <v>554</v>
      </c>
      <c r="CZ188" s="48" t="s">
        <v>554</v>
      </c>
      <c r="DA188" s="682" t="s">
        <v>560</v>
      </c>
      <c r="DB188" s="682" t="s">
        <v>560</v>
      </c>
      <c r="DC188" s="703" t="s">
        <v>554</v>
      </c>
    </row>
    <row r="189" spans="1:107" ht="15" x14ac:dyDescent="0.2">
      <c r="A189" s="678">
        <v>43536</v>
      </c>
      <c r="B189" s="706" t="s">
        <v>554</v>
      </c>
      <c r="C189" s="615" t="s">
        <v>554</v>
      </c>
      <c r="D189" s="717" t="s">
        <v>554</v>
      </c>
      <c r="E189" s="615" t="s">
        <v>554</v>
      </c>
      <c r="F189" s="615" t="s">
        <v>554</v>
      </c>
      <c r="G189" s="615" t="s">
        <v>554</v>
      </c>
      <c r="H189" s="48" t="s">
        <v>554</v>
      </c>
      <c r="I189" s="48" t="s">
        <v>554</v>
      </c>
      <c r="J189" s="48" t="s">
        <v>554</v>
      </c>
      <c r="K189" s="48" t="s">
        <v>554</v>
      </c>
      <c r="L189" s="48" t="s">
        <v>554</v>
      </c>
      <c r="M189" s="48" t="s">
        <v>554</v>
      </c>
      <c r="N189" s="48" t="s">
        <v>554</v>
      </c>
      <c r="O189" s="48" t="s">
        <v>554</v>
      </c>
      <c r="P189" s="48" t="s">
        <v>554</v>
      </c>
      <c r="Q189" s="48" t="s">
        <v>554</v>
      </c>
      <c r="R189" s="48" t="s">
        <v>554</v>
      </c>
      <c r="S189" s="48" t="s">
        <v>554</v>
      </c>
      <c r="T189" s="48" t="s">
        <v>554</v>
      </c>
      <c r="U189" s="48" t="s">
        <v>554</v>
      </c>
      <c r="V189" s="603"/>
      <c r="W189" s="680" t="s">
        <v>554</v>
      </c>
      <c r="X189" s="680" t="s">
        <v>554</v>
      </c>
      <c r="Y189" s="48" t="s">
        <v>554</v>
      </c>
      <c r="Z189" s="706" t="s">
        <v>554</v>
      </c>
      <c r="AA189" s="711" t="s">
        <v>554</v>
      </c>
      <c r="AB189" s="702" t="s">
        <v>554</v>
      </c>
      <c r="AC189" s="706" t="s">
        <v>554</v>
      </c>
      <c r="AD189" s="706" t="s">
        <v>554</v>
      </c>
      <c r="AE189" s="703" t="s">
        <v>554</v>
      </c>
      <c r="AF189" s="680" t="s">
        <v>554</v>
      </c>
      <c r="AG189" s="680" t="s">
        <v>554</v>
      </c>
      <c r="AH189" s="48" t="s">
        <v>554</v>
      </c>
      <c r="AI189" s="680" t="s">
        <v>554</v>
      </c>
      <c r="AJ189" s="680" t="s">
        <v>554</v>
      </c>
      <c r="AK189" s="679" t="s">
        <v>554</v>
      </c>
      <c r="AL189" s="48" t="s">
        <v>554</v>
      </c>
      <c r="AM189" s="48" t="s">
        <v>554</v>
      </c>
      <c r="AN189" s="703" t="s">
        <v>554</v>
      </c>
      <c r="AO189" s="603"/>
      <c r="AP189" s="603"/>
      <c r="AQ189" s="703" t="s">
        <v>554</v>
      </c>
      <c r="AR189" s="603"/>
      <c r="AS189" s="603"/>
      <c r="AT189" s="703" t="s">
        <v>554</v>
      </c>
      <c r="AU189" s="680" t="s">
        <v>554</v>
      </c>
      <c r="AV189" s="680" t="s">
        <v>554</v>
      </c>
      <c r="AW189" s="48" t="s">
        <v>554</v>
      </c>
      <c r="AX189" s="603"/>
      <c r="AY189" s="603"/>
      <c r="AZ189" s="679" t="s">
        <v>554</v>
      </c>
      <c r="BA189" s="603"/>
      <c r="BB189" s="603"/>
      <c r="BC189" s="679" t="s">
        <v>554</v>
      </c>
      <c r="BD189" s="603"/>
      <c r="BE189" s="603"/>
      <c r="BF189" s="679" t="s">
        <v>554</v>
      </c>
      <c r="BG189" s="678">
        <v>43536</v>
      </c>
      <c r="BH189" s="680" t="s">
        <v>554</v>
      </c>
      <c r="BI189" s="706" t="s">
        <v>554</v>
      </c>
      <c r="BJ189" s="48" t="s">
        <v>554</v>
      </c>
      <c r="BK189" s="682" t="s">
        <v>807</v>
      </c>
      <c r="BL189" s="682" t="s">
        <v>807</v>
      </c>
      <c r="BM189" s="48" t="s">
        <v>554</v>
      </c>
      <c r="BN189" s="598" t="s">
        <v>807</v>
      </c>
      <c r="BO189" s="598" t="s">
        <v>807</v>
      </c>
      <c r="BP189" s="603"/>
      <c r="BQ189" s="48" t="s">
        <v>554</v>
      </c>
      <c r="BR189" s="48" t="s">
        <v>554</v>
      </c>
      <c r="BS189" s="603"/>
      <c r="BT189" s="615"/>
      <c r="BU189" s="615"/>
      <c r="BV189" s="603"/>
      <c r="BW189" s="713" t="s">
        <v>560</v>
      </c>
      <c r="BX189" s="706" t="s">
        <v>554</v>
      </c>
      <c r="BY189" s="702" t="s">
        <v>554</v>
      </c>
      <c r="BZ189" s="713" t="s">
        <v>560</v>
      </c>
      <c r="CA189" s="706" t="s">
        <v>554</v>
      </c>
      <c r="CB189" s="598" t="s">
        <v>560</v>
      </c>
      <c r="CC189" s="48" t="s">
        <v>554</v>
      </c>
      <c r="CD189" s="48" t="s">
        <v>554</v>
      </c>
      <c r="CE189" s="48" t="s">
        <v>554</v>
      </c>
      <c r="CF189" s="603"/>
      <c r="CG189" s="603"/>
      <c r="CH189" s="598" t="s">
        <v>807</v>
      </c>
      <c r="CI189" s="616"/>
      <c r="CJ189" s="616"/>
      <c r="CK189" s="48" t="s">
        <v>554</v>
      </c>
      <c r="CL189" s="616"/>
      <c r="CM189" s="616"/>
      <c r="CN189" s="48" t="s">
        <v>554</v>
      </c>
      <c r="CO189" s="48" t="s">
        <v>554</v>
      </c>
      <c r="CP189" s="680" t="s">
        <v>554</v>
      </c>
      <c r="CQ189" s="679" t="s">
        <v>554</v>
      </c>
      <c r="CR189" s="706" t="s">
        <v>554</v>
      </c>
      <c r="CS189" s="680" t="s">
        <v>554</v>
      </c>
      <c r="CT189" s="603"/>
      <c r="CU189" s="705" t="s">
        <v>554</v>
      </c>
      <c r="CV189" s="702" t="s">
        <v>554</v>
      </c>
      <c r="CW189" s="615" t="s">
        <v>554</v>
      </c>
      <c r="CX189" s="680" t="s">
        <v>554</v>
      </c>
      <c r="CY189" s="680" t="s">
        <v>554</v>
      </c>
      <c r="CZ189" s="48" t="s">
        <v>554</v>
      </c>
      <c r="DA189" s="682" t="s">
        <v>560</v>
      </c>
      <c r="DB189" s="682" t="s">
        <v>560</v>
      </c>
      <c r="DC189" s="703" t="s">
        <v>554</v>
      </c>
    </row>
    <row r="190" spans="1:107" ht="14" x14ac:dyDescent="0.15">
      <c r="A190" s="678">
        <v>43537</v>
      </c>
      <c r="B190" s="706" t="s">
        <v>554</v>
      </c>
      <c r="C190" s="48" t="s">
        <v>554</v>
      </c>
      <c r="D190" s="679" t="s">
        <v>554</v>
      </c>
      <c r="E190" s="615" t="s">
        <v>554</v>
      </c>
      <c r="F190" s="615" t="s">
        <v>554</v>
      </c>
      <c r="G190" s="615" t="s">
        <v>554</v>
      </c>
      <c r="H190" s="48" t="s">
        <v>554</v>
      </c>
      <c r="I190" s="48" t="s">
        <v>554</v>
      </c>
      <c r="J190" s="48" t="s">
        <v>554</v>
      </c>
      <c r="K190" s="48" t="s">
        <v>554</v>
      </c>
      <c r="L190" s="48" t="s">
        <v>554</v>
      </c>
      <c r="M190" s="48" t="s">
        <v>554</v>
      </c>
      <c r="N190" s="48" t="s">
        <v>554</v>
      </c>
      <c r="O190" s="48" t="s">
        <v>554</v>
      </c>
      <c r="P190" s="48" t="s">
        <v>554</v>
      </c>
      <c r="Q190" s="48" t="s">
        <v>554</v>
      </c>
      <c r="R190" s="48" t="s">
        <v>554</v>
      </c>
      <c r="S190" s="48" t="s">
        <v>554</v>
      </c>
      <c r="T190" s="48" t="s">
        <v>554</v>
      </c>
      <c r="U190" s="48" t="s">
        <v>554</v>
      </c>
      <c r="V190" s="603"/>
      <c r="W190" s="680" t="s">
        <v>554</v>
      </c>
      <c r="X190" s="680" t="s">
        <v>554</v>
      </c>
      <c r="Y190" s="48" t="s">
        <v>554</v>
      </c>
      <c r="Z190" s="706" t="s">
        <v>554</v>
      </c>
      <c r="AA190" s="711" t="s">
        <v>554</v>
      </c>
      <c r="AB190" s="702" t="s">
        <v>554</v>
      </c>
      <c r="AC190" s="706" t="s">
        <v>554</v>
      </c>
      <c r="AD190" s="706" t="s">
        <v>554</v>
      </c>
      <c r="AE190" s="711" t="s">
        <v>554</v>
      </c>
      <c r="AF190" s="680" t="s">
        <v>554</v>
      </c>
      <c r="AG190" s="680" t="s">
        <v>554</v>
      </c>
      <c r="AH190" s="48" t="s">
        <v>554</v>
      </c>
      <c r="AI190" s="680" t="s">
        <v>554</v>
      </c>
      <c r="AJ190" s="680" t="s">
        <v>554</v>
      </c>
      <c r="AK190" s="711" t="s">
        <v>554</v>
      </c>
      <c r="AL190" s="48" t="s">
        <v>554</v>
      </c>
      <c r="AM190" s="48" t="s">
        <v>554</v>
      </c>
      <c r="AN190" s="703" t="s">
        <v>554</v>
      </c>
      <c r="AO190" s="603"/>
      <c r="AP190" s="603"/>
      <c r="AQ190" s="711" t="s">
        <v>554</v>
      </c>
      <c r="AR190" s="603"/>
      <c r="AS190" s="603"/>
      <c r="AT190" s="711" t="s">
        <v>554</v>
      </c>
      <c r="AU190" s="680" t="s">
        <v>554</v>
      </c>
      <c r="AV190" s="680" t="s">
        <v>554</v>
      </c>
      <c r="AW190" s="48" t="s">
        <v>554</v>
      </c>
      <c r="AX190" s="603"/>
      <c r="AY190" s="603"/>
      <c r="AZ190" s="679" t="s">
        <v>554</v>
      </c>
      <c r="BA190" s="603"/>
      <c r="BB190" s="603"/>
      <c r="BC190" s="711" t="s">
        <v>554</v>
      </c>
      <c r="BD190" s="603"/>
      <c r="BE190" s="603"/>
      <c r="BF190" s="679" t="s">
        <v>554</v>
      </c>
      <c r="BG190" s="678">
        <v>43537</v>
      </c>
      <c r="BH190" s="680" t="s">
        <v>554</v>
      </c>
      <c r="BI190" s="706" t="s">
        <v>554</v>
      </c>
      <c r="BJ190" s="48" t="s">
        <v>554</v>
      </c>
      <c r="BK190" s="682" t="s">
        <v>807</v>
      </c>
      <c r="BL190" s="682" t="s">
        <v>807</v>
      </c>
      <c r="BM190" s="48" t="s">
        <v>554</v>
      </c>
      <c r="BN190" s="598" t="s">
        <v>807</v>
      </c>
      <c r="BO190" s="598" t="s">
        <v>807</v>
      </c>
      <c r="BP190" s="603"/>
      <c r="BQ190" s="48" t="s">
        <v>554</v>
      </c>
      <c r="BR190" s="48" t="s">
        <v>554</v>
      </c>
      <c r="BS190" s="603"/>
      <c r="BT190" s="615"/>
      <c r="BU190" s="615"/>
      <c r="BV190" s="603"/>
      <c r="BW190" s="702" t="s">
        <v>554</v>
      </c>
      <c r="BX190" s="711" t="s">
        <v>554</v>
      </c>
      <c r="BY190" s="702" t="s">
        <v>554</v>
      </c>
      <c r="BZ190" s="713" t="s">
        <v>560</v>
      </c>
      <c r="CA190" s="706" t="s">
        <v>554</v>
      </c>
      <c r="CB190" s="709" t="s">
        <v>560</v>
      </c>
      <c r="CC190" s="48" t="s">
        <v>554</v>
      </c>
      <c r="CD190" s="48" t="s">
        <v>554</v>
      </c>
      <c r="CE190" s="48" t="s">
        <v>554</v>
      </c>
      <c r="CF190" s="603"/>
      <c r="CG190" s="603"/>
      <c r="CH190" s="598" t="s">
        <v>807</v>
      </c>
      <c r="CI190" s="616"/>
      <c r="CJ190" s="616"/>
      <c r="CK190" s="48" t="s">
        <v>554</v>
      </c>
      <c r="CL190" s="615" t="s">
        <v>554</v>
      </c>
      <c r="CM190" s="615" t="s">
        <v>554</v>
      </c>
      <c r="CN190" s="48" t="s">
        <v>554</v>
      </c>
      <c r="CO190" s="48" t="s">
        <v>554</v>
      </c>
      <c r="CP190" s="680" t="s">
        <v>554</v>
      </c>
      <c r="CQ190" s="679" t="s">
        <v>554</v>
      </c>
      <c r="CR190" s="706" t="s">
        <v>554</v>
      </c>
      <c r="CS190" s="680" t="s">
        <v>554</v>
      </c>
      <c r="CT190" s="603"/>
      <c r="CU190" s="702" t="s">
        <v>554</v>
      </c>
      <c r="CV190" s="709" t="s">
        <v>560</v>
      </c>
      <c r="CW190" s="615" t="s">
        <v>554</v>
      </c>
      <c r="CX190" s="680" t="s">
        <v>554</v>
      </c>
      <c r="CY190" s="680" t="s">
        <v>554</v>
      </c>
      <c r="CZ190" s="48" t="s">
        <v>554</v>
      </c>
      <c r="DA190" s="682" t="s">
        <v>560</v>
      </c>
      <c r="DB190" s="709" t="s">
        <v>560</v>
      </c>
      <c r="DC190" s="703" t="s">
        <v>554</v>
      </c>
    </row>
    <row r="191" spans="1:107" ht="14" x14ac:dyDescent="0.15">
      <c r="A191" s="678">
        <v>43538</v>
      </c>
      <c r="B191" s="706" t="s">
        <v>554</v>
      </c>
      <c r="C191" s="48" t="s">
        <v>554</v>
      </c>
      <c r="D191" s="679" t="s">
        <v>554</v>
      </c>
      <c r="E191" s="615" t="s">
        <v>554</v>
      </c>
      <c r="F191" s="615" t="s">
        <v>554</v>
      </c>
      <c r="G191" s="615" t="s">
        <v>554</v>
      </c>
      <c r="H191" s="48" t="s">
        <v>554</v>
      </c>
      <c r="I191" s="48" t="s">
        <v>554</v>
      </c>
      <c r="J191" s="48" t="s">
        <v>554</v>
      </c>
      <c r="K191" s="48" t="s">
        <v>554</v>
      </c>
      <c r="L191" s="48" t="s">
        <v>554</v>
      </c>
      <c r="M191" s="48" t="s">
        <v>554</v>
      </c>
      <c r="N191" s="48" t="s">
        <v>554</v>
      </c>
      <c r="O191" s="48" t="s">
        <v>554</v>
      </c>
      <c r="P191" s="48" t="s">
        <v>554</v>
      </c>
      <c r="Q191" s="48" t="s">
        <v>554</v>
      </c>
      <c r="R191" s="48" t="s">
        <v>554</v>
      </c>
      <c r="S191" s="48" t="s">
        <v>554</v>
      </c>
      <c r="T191" s="48" t="s">
        <v>554</v>
      </c>
      <c r="U191" s="48" t="s">
        <v>554</v>
      </c>
      <c r="V191" s="603"/>
      <c r="W191" s="680" t="s">
        <v>554</v>
      </c>
      <c r="X191" s="680" t="s">
        <v>554</v>
      </c>
      <c r="Y191" s="48" t="s">
        <v>554</v>
      </c>
      <c r="Z191" s="706" t="s">
        <v>554</v>
      </c>
      <c r="AA191" s="711" t="s">
        <v>554</v>
      </c>
      <c r="AB191" s="702" t="s">
        <v>554</v>
      </c>
      <c r="AC191" s="706" t="s">
        <v>554</v>
      </c>
      <c r="AD191" s="706" t="s">
        <v>554</v>
      </c>
      <c r="AE191" s="711" t="s">
        <v>554</v>
      </c>
      <c r="AF191" s="680" t="s">
        <v>554</v>
      </c>
      <c r="AG191" s="680" t="s">
        <v>554</v>
      </c>
      <c r="AH191" s="48" t="s">
        <v>554</v>
      </c>
      <c r="AI191" s="680" t="s">
        <v>554</v>
      </c>
      <c r="AJ191" s="680" t="s">
        <v>554</v>
      </c>
      <c r="AK191" s="711" t="s">
        <v>554</v>
      </c>
      <c r="AL191" s="48" t="s">
        <v>554</v>
      </c>
      <c r="AM191" s="48" t="s">
        <v>554</v>
      </c>
      <c r="AN191" s="703" t="s">
        <v>554</v>
      </c>
      <c r="AO191" s="603"/>
      <c r="AP191" s="603"/>
      <c r="AQ191" s="711" t="s">
        <v>554</v>
      </c>
      <c r="AR191" s="603"/>
      <c r="AS191" s="603"/>
      <c r="AT191" s="711" t="s">
        <v>554</v>
      </c>
      <c r="AU191" s="680" t="s">
        <v>554</v>
      </c>
      <c r="AV191" s="680" t="s">
        <v>554</v>
      </c>
      <c r="AW191" s="48" t="s">
        <v>554</v>
      </c>
      <c r="AX191" s="603"/>
      <c r="AY191" s="603"/>
      <c r="AZ191" s="681" t="s">
        <v>554</v>
      </c>
      <c r="BA191" s="603"/>
      <c r="BB191" s="603"/>
      <c r="BC191" s="711" t="s">
        <v>554</v>
      </c>
      <c r="BD191" s="603"/>
      <c r="BE191" s="603"/>
      <c r="BF191" s="679" t="s">
        <v>554</v>
      </c>
      <c r="BG191" s="678">
        <v>43538</v>
      </c>
      <c r="BH191" s="680" t="s">
        <v>554</v>
      </c>
      <c r="BI191" s="706" t="s">
        <v>554</v>
      </c>
      <c r="BJ191" s="48" t="s">
        <v>554</v>
      </c>
      <c r="BK191" s="682" t="s">
        <v>807</v>
      </c>
      <c r="BL191" s="682" t="s">
        <v>807</v>
      </c>
      <c r="BM191" s="48" t="s">
        <v>554</v>
      </c>
      <c r="BN191" s="598" t="s">
        <v>807</v>
      </c>
      <c r="BO191" s="598" t="s">
        <v>807</v>
      </c>
      <c r="BP191" s="603"/>
      <c r="BQ191" s="48" t="s">
        <v>554</v>
      </c>
      <c r="BR191" s="48" t="s">
        <v>554</v>
      </c>
      <c r="BS191" s="603"/>
      <c r="BT191" s="615"/>
      <c r="BU191" s="615"/>
      <c r="BV191" s="603"/>
      <c r="BW191" s="709" t="s">
        <v>560</v>
      </c>
      <c r="BX191" s="711" t="s">
        <v>554</v>
      </c>
      <c r="BY191" s="702" t="s">
        <v>554</v>
      </c>
      <c r="BZ191" s="713" t="s">
        <v>560</v>
      </c>
      <c r="CA191" s="706" t="s">
        <v>554</v>
      </c>
      <c r="CB191" s="711" t="s">
        <v>554</v>
      </c>
      <c r="CC191" s="48" t="s">
        <v>554</v>
      </c>
      <c r="CD191" s="48" t="s">
        <v>554</v>
      </c>
      <c r="CE191" s="48" t="s">
        <v>554</v>
      </c>
      <c r="CF191" s="603"/>
      <c r="CG191" s="603"/>
      <c r="CH191" s="598" t="s">
        <v>807</v>
      </c>
      <c r="CI191" s="616"/>
      <c r="CJ191" s="616"/>
      <c r="CK191" s="48" t="s">
        <v>554</v>
      </c>
      <c r="CL191" s="615" t="s">
        <v>554</v>
      </c>
      <c r="CM191" s="615" t="s">
        <v>554</v>
      </c>
      <c r="CN191" s="48" t="s">
        <v>554</v>
      </c>
      <c r="CO191" s="48" t="s">
        <v>554</v>
      </c>
      <c r="CP191" s="680" t="s">
        <v>554</v>
      </c>
      <c r="CQ191" s="681" t="s">
        <v>554</v>
      </c>
      <c r="CR191" s="706" t="s">
        <v>554</v>
      </c>
      <c r="CS191" s="680" t="s">
        <v>554</v>
      </c>
      <c r="CT191" s="603"/>
      <c r="CU191" s="709" t="s">
        <v>560</v>
      </c>
      <c r="CV191" s="705" t="s">
        <v>554</v>
      </c>
      <c r="CW191" s="615" t="s">
        <v>554</v>
      </c>
      <c r="CX191" s="684" t="s">
        <v>554</v>
      </c>
      <c r="CY191" s="684" t="s">
        <v>554</v>
      </c>
      <c r="CZ191" s="48" t="s">
        <v>554</v>
      </c>
      <c r="DA191" s="682" t="s">
        <v>560</v>
      </c>
      <c r="DB191" s="709" t="s">
        <v>560</v>
      </c>
      <c r="DC191" s="703" t="s">
        <v>554</v>
      </c>
    </row>
    <row r="192" spans="1:107" ht="14" x14ac:dyDescent="0.15">
      <c r="A192" s="678">
        <v>43539</v>
      </c>
      <c r="B192" s="706" t="s">
        <v>554</v>
      </c>
      <c r="C192" s="48" t="s">
        <v>554</v>
      </c>
      <c r="D192" s="679" t="s">
        <v>554</v>
      </c>
      <c r="E192" s="615" t="s">
        <v>554</v>
      </c>
      <c r="F192" s="615" t="s">
        <v>554</v>
      </c>
      <c r="G192" s="615" t="s">
        <v>554</v>
      </c>
      <c r="H192" s="48" t="s">
        <v>554</v>
      </c>
      <c r="I192" s="48" t="s">
        <v>554</v>
      </c>
      <c r="J192" s="48" t="s">
        <v>554</v>
      </c>
      <c r="K192" s="48" t="s">
        <v>554</v>
      </c>
      <c r="L192" s="48" t="s">
        <v>554</v>
      </c>
      <c r="M192" s="48" t="s">
        <v>554</v>
      </c>
      <c r="N192" s="48" t="s">
        <v>554</v>
      </c>
      <c r="O192" s="48" t="s">
        <v>554</v>
      </c>
      <c r="P192" s="48" t="s">
        <v>554</v>
      </c>
      <c r="Q192" s="48" t="s">
        <v>554</v>
      </c>
      <c r="R192" s="48" t="s">
        <v>554</v>
      </c>
      <c r="S192" s="48" t="s">
        <v>554</v>
      </c>
      <c r="T192" s="48" t="s">
        <v>554</v>
      </c>
      <c r="U192" s="48" t="s">
        <v>554</v>
      </c>
      <c r="V192" s="603"/>
      <c r="W192" s="680" t="s">
        <v>554</v>
      </c>
      <c r="X192" s="680" t="s">
        <v>554</v>
      </c>
      <c r="Y192" s="48" t="s">
        <v>554</v>
      </c>
      <c r="Z192" s="706" t="s">
        <v>554</v>
      </c>
      <c r="AA192" s="711" t="s">
        <v>554</v>
      </c>
      <c r="AB192" s="702" t="s">
        <v>554</v>
      </c>
      <c r="AC192" s="706" t="s">
        <v>554</v>
      </c>
      <c r="AD192" s="706" t="s">
        <v>554</v>
      </c>
      <c r="AE192" s="711" t="s">
        <v>554</v>
      </c>
      <c r="AF192" s="680" t="s">
        <v>554</v>
      </c>
      <c r="AG192" s="680" t="s">
        <v>554</v>
      </c>
      <c r="AH192" s="48" t="s">
        <v>554</v>
      </c>
      <c r="AI192" s="680" t="s">
        <v>554</v>
      </c>
      <c r="AJ192" s="680" t="s">
        <v>554</v>
      </c>
      <c r="AK192" s="711" t="s">
        <v>554</v>
      </c>
      <c r="AL192" s="48" t="s">
        <v>554</v>
      </c>
      <c r="AM192" s="48" t="s">
        <v>554</v>
      </c>
      <c r="AN192" s="703" t="s">
        <v>554</v>
      </c>
      <c r="AO192" s="603"/>
      <c r="AP192" s="603"/>
      <c r="AQ192" s="711" t="s">
        <v>554</v>
      </c>
      <c r="AR192" s="603"/>
      <c r="AS192" s="603"/>
      <c r="AT192" s="711" t="s">
        <v>554</v>
      </c>
      <c r="AU192" s="680" t="s">
        <v>554</v>
      </c>
      <c r="AV192" s="680" t="s">
        <v>554</v>
      </c>
      <c r="AW192" s="48" t="s">
        <v>554</v>
      </c>
      <c r="AX192" s="603"/>
      <c r="AY192" s="603"/>
      <c r="AZ192" s="679" t="s">
        <v>554</v>
      </c>
      <c r="BA192" s="603"/>
      <c r="BB192" s="603"/>
      <c r="BC192" s="711" t="s">
        <v>554</v>
      </c>
      <c r="BD192" s="603"/>
      <c r="BE192" s="603"/>
      <c r="BF192" s="679" t="s">
        <v>554</v>
      </c>
      <c r="BG192" s="678">
        <v>43539</v>
      </c>
      <c r="BH192" s="680" t="s">
        <v>554</v>
      </c>
      <c r="BI192" s="706" t="s">
        <v>554</v>
      </c>
      <c r="BJ192" s="48" t="s">
        <v>554</v>
      </c>
      <c r="BK192" s="682" t="s">
        <v>807</v>
      </c>
      <c r="BL192" s="682" t="s">
        <v>807</v>
      </c>
      <c r="BM192" s="48" t="s">
        <v>554</v>
      </c>
      <c r="BN192" s="598" t="s">
        <v>807</v>
      </c>
      <c r="BO192" s="598" t="s">
        <v>807</v>
      </c>
      <c r="BP192" s="603"/>
      <c r="BQ192" s="48" t="s">
        <v>554</v>
      </c>
      <c r="BR192" s="48" t="s">
        <v>554</v>
      </c>
      <c r="BS192" s="603"/>
      <c r="BT192" s="615"/>
      <c r="BU192" s="615"/>
      <c r="BV192" s="603"/>
      <c r="BW192" s="709" t="s">
        <v>560</v>
      </c>
      <c r="BX192" s="711" t="s">
        <v>554</v>
      </c>
      <c r="BY192" s="702" t="s">
        <v>554</v>
      </c>
      <c r="BZ192" s="713" t="s">
        <v>560</v>
      </c>
      <c r="CA192" s="706" t="s">
        <v>554</v>
      </c>
      <c r="CB192" s="711" t="s">
        <v>554</v>
      </c>
      <c r="CC192" s="48" t="s">
        <v>554</v>
      </c>
      <c r="CD192" s="48" t="s">
        <v>554</v>
      </c>
      <c r="CE192" s="48" t="s">
        <v>554</v>
      </c>
      <c r="CF192" s="603"/>
      <c r="CG192" s="603"/>
      <c r="CH192" s="598" t="s">
        <v>807</v>
      </c>
      <c r="CI192" s="616"/>
      <c r="CJ192" s="616"/>
      <c r="CK192" s="48" t="s">
        <v>554</v>
      </c>
      <c r="CL192" s="615" t="s">
        <v>554</v>
      </c>
      <c r="CM192" s="615" t="s">
        <v>554</v>
      </c>
      <c r="CN192" s="48" t="s">
        <v>554</v>
      </c>
      <c r="CO192" s="48" t="s">
        <v>554</v>
      </c>
      <c r="CP192" s="680" t="s">
        <v>554</v>
      </c>
      <c r="CQ192" s="681" t="s">
        <v>554</v>
      </c>
      <c r="CR192" s="706" t="s">
        <v>554</v>
      </c>
      <c r="CS192" s="680" t="s">
        <v>554</v>
      </c>
      <c r="CT192" s="603"/>
      <c r="CU192" s="708" t="s">
        <v>566</v>
      </c>
      <c r="CV192" s="709" t="s">
        <v>560</v>
      </c>
      <c r="CW192" s="615" t="s">
        <v>554</v>
      </c>
      <c r="CX192" s="684" t="s">
        <v>554</v>
      </c>
      <c r="CY192" s="684" t="s">
        <v>554</v>
      </c>
      <c r="CZ192" s="48" t="s">
        <v>554</v>
      </c>
      <c r="DA192" s="682" t="s">
        <v>560</v>
      </c>
      <c r="DB192" s="709" t="s">
        <v>560</v>
      </c>
      <c r="DC192" s="703" t="s">
        <v>554</v>
      </c>
    </row>
    <row r="193" spans="1:107" ht="14" x14ac:dyDescent="0.15">
      <c r="A193" s="678">
        <v>43540</v>
      </c>
      <c r="B193" s="706" t="s">
        <v>554</v>
      </c>
      <c r="C193" s="48" t="s">
        <v>554</v>
      </c>
      <c r="D193" s="679" t="s">
        <v>554</v>
      </c>
      <c r="E193" s="615" t="s">
        <v>554</v>
      </c>
      <c r="F193" s="615" t="s">
        <v>554</v>
      </c>
      <c r="G193" s="615" t="s">
        <v>554</v>
      </c>
      <c r="H193" s="48" t="s">
        <v>554</v>
      </c>
      <c r="I193" s="48" t="s">
        <v>554</v>
      </c>
      <c r="J193" s="48" t="s">
        <v>554</v>
      </c>
      <c r="K193" s="48" t="s">
        <v>554</v>
      </c>
      <c r="L193" s="48" t="s">
        <v>554</v>
      </c>
      <c r="M193" s="48" t="s">
        <v>554</v>
      </c>
      <c r="N193" s="48" t="s">
        <v>554</v>
      </c>
      <c r="O193" s="48" t="s">
        <v>554</v>
      </c>
      <c r="P193" s="48" t="s">
        <v>554</v>
      </c>
      <c r="Q193" s="48" t="s">
        <v>554</v>
      </c>
      <c r="R193" s="48" t="s">
        <v>554</v>
      </c>
      <c r="S193" s="48" t="s">
        <v>554</v>
      </c>
      <c r="T193" s="48" t="s">
        <v>554</v>
      </c>
      <c r="U193" s="48" t="s">
        <v>554</v>
      </c>
      <c r="V193" s="603"/>
      <c r="W193" s="680" t="s">
        <v>554</v>
      </c>
      <c r="X193" s="680" t="s">
        <v>554</v>
      </c>
      <c r="Y193" s="48" t="s">
        <v>554</v>
      </c>
      <c r="Z193" s="706" t="s">
        <v>554</v>
      </c>
      <c r="AA193" s="711" t="s">
        <v>554</v>
      </c>
      <c r="AB193" s="702" t="s">
        <v>554</v>
      </c>
      <c r="AC193" s="706" t="s">
        <v>554</v>
      </c>
      <c r="AD193" s="706" t="s">
        <v>554</v>
      </c>
      <c r="AE193" s="711" t="s">
        <v>554</v>
      </c>
      <c r="AF193" s="680" t="s">
        <v>554</v>
      </c>
      <c r="AG193" s="680" t="s">
        <v>554</v>
      </c>
      <c r="AH193" s="48" t="s">
        <v>554</v>
      </c>
      <c r="AI193" s="680" t="s">
        <v>554</v>
      </c>
      <c r="AJ193" s="680" t="s">
        <v>554</v>
      </c>
      <c r="AK193" s="711" t="s">
        <v>554</v>
      </c>
      <c r="AL193" s="48" t="s">
        <v>554</v>
      </c>
      <c r="AM193" s="48" t="s">
        <v>554</v>
      </c>
      <c r="AN193" s="703" t="s">
        <v>554</v>
      </c>
      <c r="AO193" s="603"/>
      <c r="AP193" s="603"/>
      <c r="AQ193" s="711" t="s">
        <v>554</v>
      </c>
      <c r="AR193" s="603"/>
      <c r="AS193" s="603"/>
      <c r="AT193" s="711" t="s">
        <v>554</v>
      </c>
      <c r="AU193" s="680" t="s">
        <v>554</v>
      </c>
      <c r="AV193" s="680" t="s">
        <v>554</v>
      </c>
      <c r="AW193" s="48" t="s">
        <v>554</v>
      </c>
      <c r="AX193" s="603"/>
      <c r="AY193" s="603"/>
      <c r="AZ193" s="679" t="s">
        <v>554</v>
      </c>
      <c r="BA193" s="603"/>
      <c r="BB193" s="603"/>
      <c r="BC193" s="711" t="s">
        <v>554</v>
      </c>
      <c r="BD193" s="603"/>
      <c r="BE193" s="603"/>
      <c r="BF193" s="679" t="s">
        <v>554</v>
      </c>
      <c r="BG193" s="678">
        <v>43540</v>
      </c>
      <c r="BH193" s="680" t="s">
        <v>554</v>
      </c>
      <c r="BI193" s="706" t="s">
        <v>554</v>
      </c>
      <c r="BJ193" s="48" t="s">
        <v>554</v>
      </c>
      <c r="BK193" s="682" t="s">
        <v>807</v>
      </c>
      <c r="BL193" s="682" t="s">
        <v>807</v>
      </c>
      <c r="BM193" s="48" t="s">
        <v>554</v>
      </c>
      <c r="BN193" s="598" t="s">
        <v>807</v>
      </c>
      <c r="BO193" s="598" t="s">
        <v>807</v>
      </c>
      <c r="BP193" s="603"/>
      <c r="BQ193" s="48" t="s">
        <v>554</v>
      </c>
      <c r="BR193" s="48" t="s">
        <v>554</v>
      </c>
      <c r="BS193" s="603"/>
      <c r="BT193" s="615"/>
      <c r="BU193" s="615"/>
      <c r="BV193" s="603"/>
      <c r="BW193" s="709" t="s">
        <v>560</v>
      </c>
      <c r="BX193" s="711" t="s">
        <v>554</v>
      </c>
      <c r="BY193" s="702" t="s">
        <v>554</v>
      </c>
      <c r="BZ193" s="713" t="s">
        <v>560</v>
      </c>
      <c r="CA193" s="706" t="s">
        <v>554</v>
      </c>
      <c r="CB193" s="709" t="s">
        <v>560</v>
      </c>
      <c r="CC193" s="48" t="s">
        <v>554</v>
      </c>
      <c r="CD193" s="48" t="s">
        <v>554</v>
      </c>
      <c r="CE193" s="48" t="s">
        <v>554</v>
      </c>
      <c r="CF193" s="603"/>
      <c r="CG193" s="603"/>
      <c r="CH193" s="598" t="s">
        <v>807</v>
      </c>
      <c r="CI193" s="616"/>
      <c r="CJ193" s="616"/>
      <c r="CK193" s="48" t="s">
        <v>554</v>
      </c>
      <c r="CL193" s="615" t="s">
        <v>554</v>
      </c>
      <c r="CM193" s="615" t="s">
        <v>554</v>
      </c>
      <c r="CN193" s="48" t="s">
        <v>554</v>
      </c>
      <c r="CO193" s="48" t="s">
        <v>554</v>
      </c>
      <c r="CP193" s="680" t="s">
        <v>554</v>
      </c>
      <c r="CQ193" s="679" t="s">
        <v>554</v>
      </c>
      <c r="CR193" s="706" t="s">
        <v>554</v>
      </c>
      <c r="CS193" s="680" t="s">
        <v>554</v>
      </c>
      <c r="CT193" s="603"/>
      <c r="CU193" s="708" t="s">
        <v>566</v>
      </c>
      <c r="CV193" s="709" t="s">
        <v>560</v>
      </c>
      <c r="CW193" s="615" t="s">
        <v>554</v>
      </c>
      <c r="CX193" s="684" t="s">
        <v>554</v>
      </c>
      <c r="CY193" s="680" t="s">
        <v>554</v>
      </c>
      <c r="CZ193" s="48" t="s">
        <v>554</v>
      </c>
      <c r="DA193" s="682" t="s">
        <v>560</v>
      </c>
      <c r="DB193" s="709" t="s">
        <v>560</v>
      </c>
      <c r="DC193" s="703" t="s">
        <v>554</v>
      </c>
    </row>
    <row r="194" spans="1:107" ht="14" x14ac:dyDescent="0.15">
      <c r="A194" s="678">
        <v>43541</v>
      </c>
      <c r="B194" s="706" t="s">
        <v>554</v>
      </c>
      <c r="C194" s="48" t="s">
        <v>554</v>
      </c>
      <c r="D194" s="679" t="s">
        <v>554</v>
      </c>
      <c r="E194" s="615" t="s">
        <v>554</v>
      </c>
      <c r="F194" s="615" t="s">
        <v>554</v>
      </c>
      <c r="G194" s="615" t="s">
        <v>554</v>
      </c>
      <c r="H194" s="48" t="s">
        <v>554</v>
      </c>
      <c r="I194" s="48" t="s">
        <v>554</v>
      </c>
      <c r="J194" s="48" t="s">
        <v>554</v>
      </c>
      <c r="K194" s="48" t="s">
        <v>554</v>
      </c>
      <c r="L194" s="48" t="s">
        <v>554</v>
      </c>
      <c r="M194" s="48" t="s">
        <v>554</v>
      </c>
      <c r="N194" s="48" t="s">
        <v>554</v>
      </c>
      <c r="O194" s="48" t="s">
        <v>554</v>
      </c>
      <c r="P194" s="48" t="s">
        <v>554</v>
      </c>
      <c r="Q194" s="48" t="s">
        <v>554</v>
      </c>
      <c r="R194" s="48" t="s">
        <v>554</v>
      </c>
      <c r="S194" s="48" t="s">
        <v>554</v>
      </c>
      <c r="T194" s="48" t="s">
        <v>554</v>
      </c>
      <c r="U194" s="48" t="s">
        <v>554</v>
      </c>
      <c r="V194" s="603"/>
      <c r="W194" s="680" t="s">
        <v>554</v>
      </c>
      <c r="X194" s="680" t="s">
        <v>554</v>
      </c>
      <c r="Y194" s="48" t="s">
        <v>554</v>
      </c>
      <c r="Z194" s="706" t="s">
        <v>554</v>
      </c>
      <c r="AA194" s="711" t="s">
        <v>554</v>
      </c>
      <c r="AB194" s="702" t="s">
        <v>554</v>
      </c>
      <c r="AC194" s="706" t="s">
        <v>554</v>
      </c>
      <c r="AD194" s="706" t="s">
        <v>554</v>
      </c>
      <c r="AE194" s="711" t="s">
        <v>554</v>
      </c>
      <c r="AF194" s="680" t="s">
        <v>554</v>
      </c>
      <c r="AG194" s="680" t="s">
        <v>554</v>
      </c>
      <c r="AH194" s="48" t="s">
        <v>554</v>
      </c>
      <c r="AI194" s="680" t="s">
        <v>554</v>
      </c>
      <c r="AJ194" s="680" t="s">
        <v>554</v>
      </c>
      <c r="AK194" s="711" t="s">
        <v>554</v>
      </c>
      <c r="AL194" s="48" t="s">
        <v>554</v>
      </c>
      <c r="AM194" s="48" t="s">
        <v>554</v>
      </c>
      <c r="AN194" s="703" t="s">
        <v>554</v>
      </c>
      <c r="AO194" s="603"/>
      <c r="AP194" s="603"/>
      <c r="AQ194" s="711" t="s">
        <v>554</v>
      </c>
      <c r="AR194" s="603"/>
      <c r="AS194" s="603"/>
      <c r="AT194" s="711" t="s">
        <v>554</v>
      </c>
      <c r="AU194" s="680" t="s">
        <v>554</v>
      </c>
      <c r="AV194" s="680" t="s">
        <v>554</v>
      </c>
      <c r="AW194" s="48" t="s">
        <v>554</v>
      </c>
      <c r="AX194" s="603"/>
      <c r="AY194" s="603"/>
      <c r="AZ194" s="679" t="s">
        <v>554</v>
      </c>
      <c r="BA194" s="603"/>
      <c r="BB194" s="603"/>
      <c r="BC194" s="711" t="s">
        <v>554</v>
      </c>
      <c r="BD194" s="603"/>
      <c r="BE194" s="603"/>
      <c r="BF194" s="679" t="s">
        <v>554</v>
      </c>
      <c r="BG194" s="678">
        <v>43541</v>
      </c>
      <c r="BH194" s="680" t="s">
        <v>554</v>
      </c>
      <c r="BI194" s="706" t="s">
        <v>554</v>
      </c>
      <c r="BJ194" s="48" t="s">
        <v>554</v>
      </c>
      <c r="BK194" s="682" t="s">
        <v>807</v>
      </c>
      <c r="BL194" s="682" t="s">
        <v>807</v>
      </c>
      <c r="BM194" s="48" t="s">
        <v>554</v>
      </c>
      <c r="BN194" s="598" t="s">
        <v>807</v>
      </c>
      <c r="BO194" s="598" t="s">
        <v>807</v>
      </c>
      <c r="BP194" s="603"/>
      <c r="BQ194" s="48" t="s">
        <v>554</v>
      </c>
      <c r="BR194" s="48" t="s">
        <v>554</v>
      </c>
      <c r="BS194" s="603"/>
      <c r="BT194" s="615"/>
      <c r="BU194" s="615"/>
      <c r="BV194" s="603"/>
      <c r="BW194" s="709" t="s">
        <v>560</v>
      </c>
      <c r="BX194" s="711" t="s">
        <v>554</v>
      </c>
      <c r="BY194" s="702" t="s">
        <v>554</v>
      </c>
      <c r="BZ194" s="713" t="s">
        <v>560</v>
      </c>
      <c r="CA194" s="706" t="s">
        <v>554</v>
      </c>
      <c r="CB194" s="709" t="s">
        <v>560</v>
      </c>
      <c r="CC194" s="48" t="s">
        <v>554</v>
      </c>
      <c r="CD194" s="48" t="s">
        <v>554</v>
      </c>
      <c r="CE194" s="48" t="s">
        <v>554</v>
      </c>
      <c r="CF194" s="603"/>
      <c r="CG194" s="603"/>
      <c r="CH194" s="598" t="s">
        <v>807</v>
      </c>
      <c r="CI194" s="616"/>
      <c r="CJ194" s="616"/>
      <c r="CK194" s="48" t="s">
        <v>554</v>
      </c>
      <c r="CL194" s="615" t="s">
        <v>554</v>
      </c>
      <c r="CM194" s="615" t="s">
        <v>554</v>
      </c>
      <c r="CN194" s="48" t="s">
        <v>554</v>
      </c>
      <c r="CO194" s="48" t="s">
        <v>554</v>
      </c>
      <c r="CP194" s="680" t="s">
        <v>554</v>
      </c>
      <c r="CQ194" s="679" t="s">
        <v>554</v>
      </c>
      <c r="CR194" s="706" t="s">
        <v>554</v>
      </c>
      <c r="CS194" s="680" t="s">
        <v>554</v>
      </c>
      <c r="CT194" s="603"/>
      <c r="CU194" s="711" t="s">
        <v>554</v>
      </c>
      <c r="CV194" s="709" t="s">
        <v>560</v>
      </c>
      <c r="CW194" s="615" t="s">
        <v>554</v>
      </c>
      <c r="CX194" s="680" t="s">
        <v>554</v>
      </c>
      <c r="CY194" s="680" t="s">
        <v>554</v>
      </c>
      <c r="CZ194" s="48" t="s">
        <v>554</v>
      </c>
      <c r="DA194" s="682" t="s">
        <v>560</v>
      </c>
      <c r="DB194" s="709" t="s">
        <v>560</v>
      </c>
      <c r="DC194" s="703" t="s">
        <v>554</v>
      </c>
    </row>
    <row r="195" spans="1:107" ht="14" x14ac:dyDescent="0.15">
      <c r="A195" s="678">
        <v>43542</v>
      </c>
      <c r="B195" s="706" t="s">
        <v>554</v>
      </c>
      <c r="C195" s="48" t="s">
        <v>554</v>
      </c>
      <c r="D195" s="679" t="s">
        <v>554</v>
      </c>
      <c r="E195" s="615" t="s">
        <v>554</v>
      </c>
      <c r="F195" s="615" t="s">
        <v>554</v>
      </c>
      <c r="G195" s="615" t="s">
        <v>554</v>
      </c>
      <c r="H195" s="48" t="s">
        <v>554</v>
      </c>
      <c r="I195" s="48" t="s">
        <v>554</v>
      </c>
      <c r="J195" s="48" t="s">
        <v>554</v>
      </c>
      <c r="K195" s="48" t="s">
        <v>554</v>
      </c>
      <c r="L195" s="48" t="s">
        <v>554</v>
      </c>
      <c r="M195" s="48" t="s">
        <v>554</v>
      </c>
      <c r="N195" s="48" t="s">
        <v>554</v>
      </c>
      <c r="O195" s="48" t="s">
        <v>554</v>
      </c>
      <c r="P195" s="48" t="s">
        <v>554</v>
      </c>
      <c r="Q195" s="48" t="s">
        <v>554</v>
      </c>
      <c r="R195" s="48" t="s">
        <v>554</v>
      </c>
      <c r="S195" s="48" t="s">
        <v>554</v>
      </c>
      <c r="T195" s="48" t="s">
        <v>554</v>
      </c>
      <c r="U195" s="48" t="s">
        <v>554</v>
      </c>
      <c r="V195" s="603"/>
      <c r="W195" s="680" t="s">
        <v>554</v>
      </c>
      <c r="X195" s="680" t="s">
        <v>554</v>
      </c>
      <c r="Y195" s="48" t="s">
        <v>554</v>
      </c>
      <c r="Z195" s="706" t="s">
        <v>554</v>
      </c>
      <c r="AA195" s="711" t="s">
        <v>554</v>
      </c>
      <c r="AB195" s="702" t="s">
        <v>554</v>
      </c>
      <c r="AC195" s="706" t="s">
        <v>554</v>
      </c>
      <c r="AD195" s="706" t="s">
        <v>554</v>
      </c>
      <c r="AE195" s="711" t="s">
        <v>554</v>
      </c>
      <c r="AF195" s="680" t="s">
        <v>554</v>
      </c>
      <c r="AG195" s="680" t="s">
        <v>554</v>
      </c>
      <c r="AH195" s="48" t="s">
        <v>554</v>
      </c>
      <c r="AI195" s="680" t="s">
        <v>554</v>
      </c>
      <c r="AJ195" s="680" t="s">
        <v>554</v>
      </c>
      <c r="AK195" s="711" t="s">
        <v>554</v>
      </c>
      <c r="AL195" s="48" t="s">
        <v>554</v>
      </c>
      <c r="AM195" s="48" t="s">
        <v>554</v>
      </c>
      <c r="AN195" s="703" t="s">
        <v>554</v>
      </c>
      <c r="AO195" s="603"/>
      <c r="AP195" s="603"/>
      <c r="AQ195" s="711" t="s">
        <v>554</v>
      </c>
      <c r="AR195" s="603"/>
      <c r="AS195" s="603"/>
      <c r="AT195" s="711" t="s">
        <v>554</v>
      </c>
      <c r="AU195" s="680" t="s">
        <v>554</v>
      </c>
      <c r="AV195" s="680" t="s">
        <v>554</v>
      </c>
      <c r="AW195" s="48" t="s">
        <v>554</v>
      </c>
      <c r="AX195" s="603"/>
      <c r="AY195" s="603"/>
      <c r="AZ195" s="679" t="s">
        <v>554</v>
      </c>
      <c r="BA195" s="603"/>
      <c r="BB195" s="603"/>
      <c r="BC195" s="711" t="s">
        <v>554</v>
      </c>
      <c r="BD195" s="603"/>
      <c r="BE195" s="603"/>
      <c r="BF195" s="679" t="s">
        <v>554</v>
      </c>
      <c r="BG195" s="678">
        <v>43542</v>
      </c>
      <c r="BH195" s="680" t="s">
        <v>554</v>
      </c>
      <c r="BI195" s="706" t="s">
        <v>554</v>
      </c>
      <c r="BJ195" s="48" t="s">
        <v>554</v>
      </c>
      <c r="BK195" s="682" t="s">
        <v>807</v>
      </c>
      <c r="BL195" s="682" t="s">
        <v>807</v>
      </c>
      <c r="BM195" s="48" t="s">
        <v>554</v>
      </c>
      <c r="BN195" s="598" t="s">
        <v>807</v>
      </c>
      <c r="BO195" s="598" t="s">
        <v>807</v>
      </c>
      <c r="BP195" s="603"/>
      <c r="BQ195" s="48" t="s">
        <v>554</v>
      </c>
      <c r="BR195" s="48" t="s">
        <v>554</v>
      </c>
      <c r="BS195" s="603"/>
      <c r="BT195" s="615"/>
      <c r="BU195" s="615"/>
      <c r="BV195" s="603"/>
      <c r="BW195" s="709" t="s">
        <v>560</v>
      </c>
      <c r="BX195" s="711" t="s">
        <v>554</v>
      </c>
      <c r="BY195" s="702" t="s">
        <v>554</v>
      </c>
      <c r="BZ195" s="713" t="s">
        <v>560</v>
      </c>
      <c r="CA195" s="706" t="s">
        <v>554</v>
      </c>
      <c r="CB195" s="709" t="s">
        <v>560</v>
      </c>
      <c r="CC195" s="48" t="s">
        <v>554</v>
      </c>
      <c r="CD195" s="48" t="s">
        <v>554</v>
      </c>
      <c r="CE195" s="48" t="s">
        <v>554</v>
      </c>
      <c r="CF195" s="603"/>
      <c r="CG195" s="603"/>
      <c r="CH195" s="598" t="s">
        <v>807</v>
      </c>
      <c r="CI195" s="616"/>
      <c r="CJ195" s="616"/>
      <c r="CK195" s="48" t="s">
        <v>554</v>
      </c>
      <c r="CL195" s="615" t="s">
        <v>554</v>
      </c>
      <c r="CM195" s="615" t="s">
        <v>554</v>
      </c>
      <c r="CN195" s="48" t="s">
        <v>554</v>
      </c>
      <c r="CO195" s="48" t="s">
        <v>554</v>
      </c>
      <c r="CP195" s="680" t="s">
        <v>554</v>
      </c>
      <c r="CQ195" s="679" t="s">
        <v>554</v>
      </c>
      <c r="CR195" s="706" t="s">
        <v>554</v>
      </c>
      <c r="CS195" s="680" t="s">
        <v>554</v>
      </c>
      <c r="CT195" s="603"/>
      <c r="CU195" s="705" t="s">
        <v>554</v>
      </c>
      <c r="CV195" s="709" t="s">
        <v>560</v>
      </c>
      <c r="CW195" s="615" t="s">
        <v>554</v>
      </c>
      <c r="CX195" s="680" t="s">
        <v>554</v>
      </c>
      <c r="CY195" s="680" t="s">
        <v>554</v>
      </c>
      <c r="CZ195" s="48" t="s">
        <v>554</v>
      </c>
      <c r="DA195" s="682" t="s">
        <v>560</v>
      </c>
      <c r="DB195" s="705" t="s">
        <v>554</v>
      </c>
      <c r="DC195" s="703" t="s">
        <v>554</v>
      </c>
    </row>
    <row r="196" spans="1:107" ht="14" x14ac:dyDescent="0.15">
      <c r="A196" s="678">
        <v>43543</v>
      </c>
      <c r="B196" s="706" t="s">
        <v>554</v>
      </c>
      <c r="C196" s="48" t="s">
        <v>554</v>
      </c>
      <c r="D196" s="679" t="s">
        <v>554</v>
      </c>
      <c r="E196" s="615" t="s">
        <v>554</v>
      </c>
      <c r="F196" s="615" t="s">
        <v>554</v>
      </c>
      <c r="G196" s="615" t="s">
        <v>554</v>
      </c>
      <c r="H196" s="48" t="s">
        <v>554</v>
      </c>
      <c r="I196" s="48" t="s">
        <v>554</v>
      </c>
      <c r="J196" s="48" t="s">
        <v>554</v>
      </c>
      <c r="K196" s="48" t="s">
        <v>554</v>
      </c>
      <c r="L196" s="48" t="s">
        <v>554</v>
      </c>
      <c r="M196" s="48" t="s">
        <v>554</v>
      </c>
      <c r="N196" s="48" t="s">
        <v>554</v>
      </c>
      <c r="O196" s="48" t="s">
        <v>554</v>
      </c>
      <c r="P196" s="48" t="s">
        <v>554</v>
      </c>
      <c r="Q196" s="48" t="s">
        <v>554</v>
      </c>
      <c r="R196" s="48" t="s">
        <v>554</v>
      </c>
      <c r="S196" s="48" t="s">
        <v>554</v>
      </c>
      <c r="T196" s="48" t="s">
        <v>554</v>
      </c>
      <c r="U196" s="48" t="s">
        <v>554</v>
      </c>
      <c r="V196" s="603"/>
      <c r="W196" s="680" t="s">
        <v>554</v>
      </c>
      <c r="X196" s="680" t="s">
        <v>554</v>
      </c>
      <c r="Y196" s="48" t="s">
        <v>554</v>
      </c>
      <c r="Z196" s="706" t="s">
        <v>554</v>
      </c>
      <c r="AA196" s="711" t="s">
        <v>554</v>
      </c>
      <c r="AB196" s="702" t="s">
        <v>554</v>
      </c>
      <c r="AC196" s="706" t="s">
        <v>554</v>
      </c>
      <c r="AD196" s="706" t="s">
        <v>554</v>
      </c>
      <c r="AE196" s="711" t="s">
        <v>554</v>
      </c>
      <c r="AF196" s="680" t="s">
        <v>554</v>
      </c>
      <c r="AG196" s="680" t="s">
        <v>554</v>
      </c>
      <c r="AH196" s="48" t="s">
        <v>554</v>
      </c>
      <c r="AI196" s="680" t="s">
        <v>554</v>
      </c>
      <c r="AJ196" s="680" t="s">
        <v>554</v>
      </c>
      <c r="AK196" s="711" t="s">
        <v>554</v>
      </c>
      <c r="AL196" s="48" t="s">
        <v>554</v>
      </c>
      <c r="AM196" s="48" t="s">
        <v>554</v>
      </c>
      <c r="AN196" s="703" t="s">
        <v>554</v>
      </c>
      <c r="AO196" s="603"/>
      <c r="AP196" s="603"/>
      <c r="AQ196" s="711" t="s">
        <v>554</v>
      </c>
      <c r="AR196" s="603"/>
      <c r="AS196" s="603"/>
      <c r="AT196" s="711" t="s">
        <v>554</v>
      </c>
      <c r="AU196" s="680" t="s">
        <v>554</v>
      </c>
      <c r="AV196" s="680" t="s">
        <v>554</v>
      </c>
      <c r="AW196" s="48" t="s">
        <v>554</v>
      </c>
      <c r="AX196" s="603"/>
      <c r="AY196" s="603"/>
      <c r="AZ196" s="679" t="s">
        <v>554</v>
      </c>
      <c r="BA196" s="603"/>
      <c r="BB196" s="603"/>
      <c r="BC196" s="711" t="s">
        <v>554</v>
      </c>
      <c r="BD196" s="603"/>
      <c r="BE196" s="603"/>
      <c r="BF196" s="679" t="s">
        <v>554</v>
      </c>
      <c r="BG196" s="678">
        <v>43543</v>
      </c>
      <c r="BH196" s="680" t="s">
        <v>554</v>
      </c>
      <c r="BI196" s="706" t="s">
        <v>554</v>
      </c>
      <c r="BJ196" s="48" t="s">
        <v>554</v>
      </c>
      <c r="BK196" s="682" t="s">
        <v>807</v>
      </c>
      <c r="BL196" s="682" t="s">
        <v>807</v>
      </c>
      <c r="BM196" s="48" t="s">
        <v>554</v>
      </c>
      <c r="BN196" s="598" t="s">
        <v>807</v>
      </c>
      <c r="BO196" s="598" t="s">
        <v>807</v>
      </c>
      <c r="BP196" s="603"/>
      <c r="BQ196" s="48" t="s">
        <v>554</v>
      </c>
      <c r="BR196" s="48" t="s">
        <v>554</v>
      </c>
      <c r="BS196" s="603"/>
      <c r="BT196" s="615"/>
      <c r="BU196" s="615"/>
      <c r="BV196" s="603"/>
      <c r="BW196" s="709" t="s">
        <v>560</v>
      </c>
      <c r="BX196" s="711" t="s">
        <v>554</v>
      </c>
      <c r="BY196" s="702" t="s">
        <v>554</v>
      </c>
      <c r="BZ196" s="713" t="s">
        <v>560</v>
      </c>
      <c r="CA196" s="706" t="s">
        <v>554</v>
      </c>
      <c r="CB196" s="711" t="s">
        <v>554</v>
      </c>
      <c r="CC196" s="48" t="s">
        <v>554</v>
      </c>
      <c r="CD196" s="48" t="s">
        <v>554</v>
      </c>
      <c r="CE196" s="48" t="s">
        <v>554</v>
      </c>
      <c r="CF196" s="603"/>
      <c r="CG196" s="603"/>
      <c r="CH196" s="598" t="s">
        <v>807</v>
      </c>
      <c r="CI196" s="616"/>
      <c r="CJ196" s="616"/>
      <c r="CK196" s="48" t="s">
        <v>554</v>
      </c>
      <c r="CL196" s="615" t="s">
        <v>554</v>
      </c>
      <c r="CM196" s="615" t="s">
        <v>554</v>
      </c>
      <c r="CN196" s="48" t="s">
        <v>554</v>
      </c>
      <c r="CO196" s="48" t="s">
        <v>554</v>
      </c>
      <c r="CP196" s="680" t="s">
        <v>554</v>
      </c>
      <c r="CQ196" s="679" t="s">
        <v>554</v>
      </c>
      <c r="CR196" s="706" t="s">
        <v>554</v>
      </c>
      <c r="CS196" s="680" t="s">
        <v>554</v>
      </c>
      <c r="CT196" s="603"/>
      <c r="CU196" s="709" t="s">
        <v>560</v>
      </c>
      <c r="CV196" s="709" t="s">
        <v>560</v>
      </c>
      <c r="CW196" s="615" t="s">
        <v>554</v>
      </c>
      <c r="CX196" s="680" t="s">
        <v>554</v>
      </c>
      <c r="CY196" s="680" t="s">
        <v>554</v>
      </c>
      <c r="CZ196" s="48" t="s">
        <v>554</v>
      </c>
      <c r="DA196" s="682" t="s">
        <v>560</v>
      </c>
      <c r="DB196" s="709" t="s">
        <v>560</v>
      </c>
      <c r="DC196" s="703" t="s">
        <v>554</v>
      </c>
    </row>
    <row r="197" spans="1:107" ht="14" x14ac:dyDescent="0.15">
      <c r="A197" s="678">
        <v>43544</v>
      </c>
      <c r="B197" s="706" t="s">
        <v>554</v>
      </c>
      <c r="C197" s="48" t="s">
        <v>554</v>
      </c>
      <c r="D197" s="679" t="s">
        <v>554</v>
      </c>
      <c r="E197" s="615" t="s">
        <v>554</v>
      </c>
      <c r="F197" s="615" t="s">
        <v>554</v>
      </c>
      <c r="G197" s="615" t="s">
        <v>554</v>
      </c>
      <c r="H197" s="48" t="s">
        <v>554</v>
      </c>
      <c r="I197" s="48" t="s">
        <v>554</v>
      </c>
      <c r="J197" s="48" t="s">
        <v>554</v>
      </c>
      <c r="K197" s="48" t="s">
        <v>554</v>
      </c>
      <c r="L197" s="48" t="s">
        <v>554</v>
      </c>
      <c r="M197" s="48" t="s">
        <v>554</v>
      </c>
      <c r="N197" s="48" t="s">
        <v>554</v>
      </c>
      <c r="O197" s="48" t="s">
        <v>554</v>
      </c>
      <c r="P197" s="48" t="s">
        <v>554</v>
      </c>
      <c r="Q197" s="48" t="s">
        <v>554</v>
      </c>
      <c r="R197" s="48" t="s">
        <v>554</v>
      </c>
      <c r="S197" s="48" t="s">
        <v>554</v>
      </c>
      <c r="T197" s="48" t="s">
        <v>554</v>
      </c>
      <c r="U197" s="48" t="s">
        <v>554</v>
      </c>
      <c r="V197" s="603"/>
      <c r="W197" s="680" t="s">
        <v>554</v>
      </c>
      <c r="X197" s="680" t="s">
        <v>554</v>
      </c>
      <c r="Y197" s="48" t="s">
        <v>554</v>
      </c>
      <c r="Z197" s="706" t="s">
        <v>554</v>
      </c>
      <c r="AA197" s="711" t="s">
        <v>554</v>
      </c>
      <c r="AB197" s="702" t="s">
        <v>554</v>
      </c>
      <c r="AC197" s="706" t="s">
        <v>554</v>
      </c>
      <c r="AD197" s="706" t="s">
        <v>554</v>
      </c>
      <c r="AE197" s="711" t="s">
        <v>554</v>
      </c>
      <c r="AF197" s="680" t="s">
        <v>554</v>
      </c>
      <c r="AG197" s="680" t="s">
        <v>554</v>
      </c>
      <c r="AH197" s="48" t="s">
        <v>554</v>
      </c>
      <c r="AI197" s="680" t="s">
        <v>554</v>
      </c>
      <c r="AJ197" s="680" t="s">
        <v>554</v>
      </c>
      <c r="AK197" s="711" t="s">
        <v>554</v>
      </c>
      <c r="AL197" s="48" t="s">
        <v>554</v>
      </c>
      <c r="AM197" s="48" t="s">
        <v>554</v>
      </c>
      <c r="AN197" s="703" t="s">
        <v>554</v>
      </c>
      <c r="AO197" s="603"/>
      <c r="AP197" s="603"/>
      <c r="AQ197" s="711" t="s">
        <v>554</v>
      </c>
      <c r="AR197" s="603"/>
      <c r="AS197" s="603"/>
      <c r="AT197" s="711" t="s">
        <v>554</v>
      </c>
      <c r="AU197" s="680" t="s">
        <v>554</v>
      </c>
      <c r="AV197" s="680" t="s">
        <v>554</v>
      </c>
      <c r="AW197" s="48" t="s">
        <v>554</v>
      </c>
      <c r="AX197" s="603"/>
      <c r="AY197" s="603"/>
      <c r="AZ197" s="679" t="s">
        <v>554</v>
      </c>
      <c r="BA197" s="603"/>
      <c r="BB197" s="603"/>
      <c r="BC197" s="711" t="s">
        <v>554</v>
      </c>
      <c r="BD197" s="603"/>
      <c r="BE197" s="603"/>
      <c r="BF197" s="679" t="s">
        <v>554</v>
      </c>
      <c r="BG197" s="678">
        <v>43544</v>
      </c>
      <c r="BH197" s="680" t="s">
        <v>554</v>
      </c>
      <c r="BI197" s="706" t="s">
        <v>554</v>
      </c>
      <c r="BJ197" s="48" t="s">
        <v>554</v>
      </c>
      <c r="BK197" s="682" t="s">
        <v>807</v>
      </c>
      <c r="BL197" s="682" t="s">
        <v>807</v>
      </c>
      <c r="BM197" s="48" t="s">
        <v>554</v>
      </c>
      <c r="BN197" s="598" t="s">
        <v>807</v>
      </c>
      <c r="BO197" s="598" t="s">
        <v>807</v>
      </c>
      <c r="BP197" s="603"/>
      <c r="BQ197" s="48" t="s">
        <v>554</v>
      </c>
      <c r="BR197" s="48" t="s">
        <v>554</v>
      </c>
      <c r="BS197" s="603"/>
      <c r="BT197" s="615"/>
      <c r="BU197" s="615"/>
      <c r="BV197" s="603"/>
      <c r="BW197" s="702" t="s">
        <v>554</v>
      </c>
      <c r="BX197" s="711" t="s">
        <v>554</v>
      </c>
      <c r="BY197" s="702" t="s">
        <v>554</v>
      </c>
      <c r="BZ197" s="702" t="s">
        <v>554</v>
      </c>
      <c r="CA197" s="706" t="s">
        <v>554</v>
      </c>
      <c r="CB197" s="709" t="s">
        <v>560</v>
      </c>
      <c r="CC197" s="48" t="s">
        <v>554</v>
      </c>
      <c r="CD197" s="48" t="s">
        <v>554</v>
      </c>
      <c r="CE197" s="48" t="s">
        <v>554</v>
      </c>
      <c r="CF197" s="603"/>
      <c r="CG197" s="603"/>
      <c r="CH197" s="598" t="s">
        <v>807</v>
      </c>
      <c r="CI197" s="616"/>
      <c r="CJ197" s="616"/>
      <c r="CK197" s="48" t="s">
        <v>554</v>
      </c>
      <c r="CL197" s="615" t="s">
        <v>554</v>
      </c>
      <c r="CM197" s="615" t="s">
        <v>554</v>
      </c>
      <c r="CN197" s="48" t="s">
        <v>554</v>
      </c>
      <c r="CO197" s="48" t="s">
        <v>554</v>
      </c>
      <c r="CP197" s="680" t="s">
        <v>554</v>
      </c>
      <c r="CQ197" s="679" t="s">
        <v>554</v>
      </c>
      <c r="CR197" s="706" t="s">
        <v>554</v>
      </c>
      <c r="CS197" s="680" t="s">
        <v>554</v>
      </c>
      <c r="CT197" s="603"/>
      <c r="CU197" s="709" t="s">
        <v>560</v>
      </c>
      <c r="CV197" s="709" t="s">
        <v>560</v>
      </c>
      <c r="CW197" s="615" t="s">
        <v>554</v>
      </c>
      <c r="CX197" s="680" t="s">
        <v>554</v>
      </c>
      <c r="CY197" s="680" t="s">
        <v>554</v>
      </c>
      <c r="CZ197" s="48" t="s">
        <v>554</v>
      </c>
      <c r="DA197" s="682" t="s">
        <v>560</v>
      </c>
      <c r="DB197" s="709" t="s">
        <v>560</v>
      </c>
      <c r="DC197" s="703" t="s">
        <v>554</v>
      </c>
    </row>
    <row r="198" spans="1:107" ht="14" x14ac:dyDescent="0.15">
      <c r="A198" s="678">
        <v>43545</v>
      </c>
      <c r="B198" s="706" t="s">
        <v>554</v>
      </c>
      <c r="C198" s="48" t="s">
        <v>554</v>
      </c>
      <c r="D198" s="679" t="s">
        <v>554</v>
      </c>
      <c r="E198" s="615" t="s">
        <v>554</v>
      </c>
      <c r="F198" s="615" t="s">
        <v>554</v>
      </c>
      <c r="G198" s="615" t="s">
        <v>554</v>
      </c>
      <c r="H198" s="48" t="s">
        <v>554</v>
      </c>
      <c r="I198" s="48" t="s">
        <v>554</v>
      </c>
      <c r="J198" s="48" t="s">
        <v>554</v>
      </c>
      <c r="K198" s="48" t="s">
        <v>554</v>
      </c>
      <c r="L198" s="48" t="s">
        <v>554</v>
      </c>
      <c r="M198" s="48" t="s">
        <v>554</v>
      </c>
      <c r="N198" s="48" t="s">
        <v>554</v>
      </c>
      <c r="O198" s="48" t="s">
        <v>554</v>
      </c>
      <c r="P198" s="48" t="s">
        <v>554</v>
      </c>
      <c r="Q198" s="48" t="s">
        <v>554</v>
      </c>
      <c r="R198" s="48" t="s">
        <v>554</v>
      </c>
      <c r="S198" s="48" t="s">
        <v>554</v>
      </c>
      <c r="T198" s="48" t="s">
        <v>554</v>
      </c>
      <c r="U198" s="48" t="s">
        <v>554</v>
      </c>
      <c r="V198" s="603"/>
      <c r="W198" s="680" t="s">
        <v>554</v>
      </c>
      <c r="X198" s="680" t="s">
        <v>554</v>
      </c>
      <c r="Y198" s="48" t="s">
        <v>554</v>
      </c>
      <c r="Z198" s="706" t="s">
        <v>554</v>
      </c>
      <c r="AA198" s="711" t="s">
        <v>554</v>
      </c>
      <c r="AB198" s="702" t="s">
        <v>554</v>
      </c>
      <c r="AC198" s="706" t="s">
        <v>554</v>
      </c>
      <c r="AD198" s="706" t="s">
        <v>554</v>
      </c>
      <c r="AE198" s="711" t="s">
        <v>554</v>
      </c>
      <c r="AF198" s="680" t="s">
        <v>554</v>
      </c>
      <c r="AG198" s="680" t="s">
        <v>554</v>
      </c>
      <c r="AH198" s="48" t="s">
        <v>554</v>
      </c>
      <c r="AI198" s="680" t="s">
        <v>554</v>
      </c>
      <c r="AJ198" s="680" t="s">
        <v>554</v>
      </c>
      <c r="AK198" s="711" t="s">
        <v>554</v>
      </c>
      <c r="AL198" s="48" t="s">
        <v>554</v>
      </c>
      <c r="AM198" s="48" t="s">
        <v>554</v>
      </c>
      <c r="AN198" s="703" t="s">
        <v>554</v>
      </c>
      <c r="AO198" s="603"/>
      <c r="AP198" s="603"/>
      <c r="AQ198" s="711" t="s">
        <v>554</v>
      </c>
      <c r="AR198" s="603"/>
      <c r="AS198" s="603"/>
      <c r="AT198" s="711" t="s">
        <v>554</v>
      </c>
      <c r="AU198" s="680" t="s">
        <v>554</v>
      </c>
      <c r="AV198" s="680" t="s">
        <v>554</v>
      </c>
      <c r="AW198" s="48" t="s">
        <v>554</v>
      </c>
      <c r="AX198" s="603"/>
      <c r="AY198" s="603"/>
      <c r="AZ198" s="679" t="s">
        <v>554</v>
      </c>
      <c r="BA198" s="603"/>
      <c r="BB198" s="603"/>
      <c r="BC198" s="711" t="s">
        <v>554</v>
      </c>
      <c r="BD198" s="603"/>
      <c r="BE198" s="603"/>
      <c r="BF198" s="679" t="s">
        <v>554</v>
      </c>
      <c r="BG198" s="678">
        <v>43545</v>
      </c>
      <c r="BH198" s="680" t="s">
        <v>554</v>
      </c>
      <c r="BI198" s="706" t="s">
        <v>554</v>
      </c>
      <c r="BJ198" s="48" t="s">
        <v>554</v>
      </c>
      <c r="BK198" s="682" t="s">
        <v>807</v>
      </c>
      <c r="BL198" s="682" t="s">
        <v>807</v>
      </c>
      <c r="BM198" s="48" t="s">
        <v>554</v>
      </c>
      <c r="BN198" s="598" t="s">
        <v>807</v>
      </c>
      <c r="BO198" s="598" t="s">
        <v>807</v>
      </c>
      <c r="BP198" s="603"/>
      <c r="BQ198" s="48" t="s">
        <v>554</v>
      </c>
      <c r="BR198" s="48" t="s">
        <v>554</v>
      </c>
      <c r="BS198" s="603"/>
      <c r="BT198" s="615"/>
      <c r="BU198" s="615"/>
      <c r="BV198" s="603"/>
      <c r="BW198" s="711" t="s">
        <v>554</v>
      </c>
      <c r="BX198" s="711" t="s">
        <v>554</v>
      </c>
      <c r="BY198" s="702" t="s">
        <v>554</v>
      </c>
      <c r="BZ198" s="711" t="s">
        <v>554</v>
      </c>
      <c r="CA198" s="706" t="s">
        <v>554</v>
      </c>
      <c r="CB198" s="709" t="s">
        <v>560</v>
      </c>
      <c r="CC198" s="48" t="s">
        <v>554</v>
      </c>
      <c r="CD198" s="48" t="s">
        <v>554</v>
      </c>
      <c r="CE198" s="48" t="s">
        <v>554</v>
      </c>
      <c r="CF198" s="603"/>
      <c r="CG198" s="603"/>
      <c r="CH198" s="598" t="s">
        <v>807</v>
      </c>
      <c r="CI198" s="616"/>
      <c r="CJ198" s="616"/>
      <c r="CK198" s="48" t="s">
        <v>554</v>
      </c>
      <c r="CL198" s="615" t="s">
        <v>554</v>
      </c>
      <c r="CM198" s="615" t="s">
        <v>554</v>
      </c>
      <c r="CN198" s="48" t="s">
        <v>554</v>
      </c>
      <c r="CO198" s="48" t="s">
        <v>554</v>
      </c>
      <c r="CP198" s="680" t="s">
        <v>554</v>
      </c>
      <c r="CQ198" s="679" t="s">
        <v>554</v>
      </c>
      <c r="CR198" s="706" t="s">
        <v>554</v>
      </c>
      <c r="CS198" s="680" t="s">
        <v>554</v>
      </c>
      <c r="CT198" s="603"/>
      <c r="CU198" s="709" t="s">
        <v>560</v>
      </c>
      <c r="CV198" s="709" t="s">
        <v>560</v>
      </c>
      <c r="CW198" s="615" t="s">
        <v>554</v>
      </c>
      <c r="CX198" s="680" t="s">
        <v>554</v>
      </c>
      <c r="CY198" s="680" t="s">
        <v>554</v>
      </c>
      <c r="CZ198" s="48" t="s">
        <v>554</v>
      </c>
      <c r="DA198" s="682" t="s">
        <v>560</v>
      </c>
      <c r="DB198" s="709" t="s">
        <v>560</v>
      </c>
      <c r="DC198" s="703" t="s">
        <v>554</v>
      </c>
    </row>
    <row r="199" spans="1:107" ht="14" x14ac:dyDescent="0.15">
      <c r="A199" s="678">
        <v>43546</v>
      </c>
      <c r="B199" s="706" t="s">
        <v>554</v>
      </c>
      <c r="C199" s="48" t="s">
        <v>554</v>
      </c>
      <c r="D199" s="679" t="s">
        <v>554</v>
      </c>
      <c r="E199" s="615" t="s">
        <v>554</v>
      </c>
      <c r="F199" s="615" t="s">
        <v>554</v>
      </c>
      <c r="G199" s="615" t="s">
        <v>554</v>
      </c>
      <c r="H199" s="48" t="s">
        <v>554</v>
      </c>
      <c r="I199" s="48" t="s">
        <v>554</v>
      </c>
      <c r="J199" s="48" t="s">
        <v>554</v>
      </c>
      <c r="K199" s="48" t="s">
        <v>554</v>
      </c>
      <c r="L199" s="48" t="s">
        <v>554</v>
      </c>
      <c r="M199" s="48" t="s">
        <v>554</v>
      </c>
      <c r="N199" s="48" t="s">
        <v>554</v>
      </c>
      <c r="O199" s="48" t="s">
        <v>554</v>
      </c>
      <c r="P199" s="48" t="s">
        <v>554</v>
      </c>
      <c r="Q199" s="48" t="s">
        <v>554</v>
      </c>
      <c r="R199" s="48" t="s">
        <v>554</v>
      </c>
      <c r="S199" s="48" t="s">
        <v>554</v>
      </c>
      <c r="T199" s="48" t="s">
        <v>554</v>
      </c>
      <c r="U199" s="48" t="s">
        <v>554</v>
      </c>
      <c r="V199" s="603"/>
      <c r="W199" s="680" t="s">
        <v>554</v>
      </c>
      <c r="X199" s="680" t="s">
        <v>554</v>
      </c>
      <c r="Y199" s="48" t="s">
        <v>554</v>
      </c>
      <c r="Z199" s="706" t="s">
        <v>554</v>
      </c>
      <c r="AA199" s="711" t="s">
        <v>554</v>
      </c>
      <c r="AB199" s="702" t="s">
        <v>554</v>
      </c>
      <c r="AC199" s="706" t="s">
        <v>554</v>
      </c>
      <c r="AD199" s="706" t="s">
        <v>554</v>
      </c>
      <c r="AE199" s="711" t="s">
        <v>554</v>
      </c>
      <c r="AF199" s="680" t="s">
        <v>554</v>
      </c>
      <c r="AG199" s="680" t="s">
        <v>554</v>
      </c>
      <c r="AH199" s="48" t="s">
        <v>554</v>
      </c>
      <c r="AI199" s="680" t="s">
        <v>554</v>
      </c>
      <c r="AJ199" s="680" t="s">
        <v>554</v>
      </c>
      <c r="AK199" s="711" t="s">
        <v>554</v>
      </c>
      <c r="AL199" s="48" t="s">
        <v>554</v>
      </c>
      <c r="AM199" s="48" t="s">
        <v>554</v>
      </c>
      <c r="AN199" s="703" t="s">
        <v>554</v>
      </c>
      <c r="AO199" s="603"/>
      <c r="AP199" s="603"/>
      <c r="AQ199" s="711" t="s">
        <v>554</v>
      </c>
      <c r="AR199" s="603"/>
      <c r="AS199" s="603"/>
      <c r="AT199" s="711" t="s">
        <v>554</v>
      </c>
      <c r="AU199" s="680" t="s">
        <v>554</v>
      </c>
      <c r="AV199" s="680" t="s">
        <v>554</v>
      </c>
      <c r="AW199" s="48" t="s">
        <v>554</v>
      </c>
      <c r="AX199" s="603"/>
      <c r="AY199" s="603"/>
      <c r="AZ199" s="679" t="s">
        <v>554</v>
      </c>
      <c r="BA199" s="603"/>
      <c r="BB199" s="603"/>
      <c r="BC199" s="711" t="s">
        <v>554</v>
      </c>
      <c r="BD199" s="603"/>
      <c r="BE199" s="603"/>
      <c r="BF199" s="679" t="s">
        <v>554</v>
      </c>
      <c r="BG199" s="678">
        <v>43546</v>
      </c>
      <c r="BH199" s="680" t="s">
        <v>554</v>
      </c>
      <c r="BI199" s="706" t="s">
        <v>554</v>
      </c>
      <c r="BJ199" s="48" t="s">
        <v>554</v>
      </c>
      <c r="BK199" s="682" t="s">
        <v>807</v>
      </c>
      <c r="BL199" s="682" t="s">
        <v>807</v>
      </c>
      <c r="BM199" s="48" t="s">
        <v>554</v>
      </c>
      <c r="BN199" s="598" t="s">
        <v>807</v>
      </c>
      <c r="BO199" s="598" t="s">
        <v>807</v>
      </c>
      <c r="BP199" s="603"/>
      <c r="BQ199" s="48" t="s">
        <v>554</v>
      </c>
      <c r="BR199" s="48" t="s">
        <v>554</v>
      </c>
      <c r="BS199" s="603"/>
      <c r="BT199" s="615"/>
      <c r="BU199" s="615"/>
      <c r="BV199" s="603"/>
      <c r="BW199" s="713" t="s">
        <v>560</v>
      </c>
      <c r="BX199" s="711" t="s">
        <v>554</v>
      </c>
      <c r="BY199" s="702" t="s">
        <v>554</v>
      </c>
      <c r="BZ199" s="713" t="s">
        <v>560</v>
      </c>
      <c r="CA199" s="706" t="s">
        <v>554</v>
      </c>
      <c r="CB199" s="709" t="s">
        <v>560</v>
      </c>
      <c r="CC199" s="48" t="s">
        <v>554</v>
      </c>
      <c r="CD199" s="48" t="s">
        <v>554</v>
      </c>
      <c r="CE199" s="48" t="s">
        <v>554</v>
      </c>
      <c r="CF199" s="603"/>
      <c r="CG199" s="603"/>
      <c r="CH199" s="598" t="s">
        <v>807</v>
      </c>
      <c r="CI199" s="616"/>
      <c r="CJ199" s="616"/>
      <c r="CK199" s="48" t="s">
        <v>554</v>
      </c>
      <c r="CL199" s="615" t="s">
        <v>554</v>
      </c>
      <c r="CM199" s="615" t="s">
        <v>554</v>
      </c>
      <c r="CN199" s="48" t="s">
        <v>554</v>
      </c>
      <c r="CO199" s="48" t="s">
        <v>554</v>
      </c>
      <c r="CP199" s="680" t="s">
        <v>554</v>
      </c>
      <c r="CQ199" s="679" t="s">
        <v>554</v>
      </c>
      <c r="CR199" s="706" t="s">
        <v>554</v>
      </c>
      <c r="CS199" s="680" t="s">
        <v>554</v>
      </c>
      <c r="CT199" s="603"/>
      <c r="CU199" s="708" t="s">
        <v>566</v>
      </c>
      <c r="CV199" s="705" t="s">
        <v>554</v>
      </c>
      <c r="CW199" s="615" t="s">
        <v>554</v>
      </c>
      <c r="CX199" s="680" t="s">
        <v>554</v>
      </c>
      <c r="CY199" s="680" t="s">
        <v>554</v>
      </c>
      <c r="CZ199" s="48" t="s">
        <v>554</v>
      </c>
      <c r="DA199" s="682" t="s">
        <v>560</v>
      </c>
      <c r="DB199" s="709" t="s">
        <v>560</v>
      </c>
      <c r="DC199" s="703" t="s">
        <v>554</v>
      </c>
    </row>
    <row r="200" spans="1:107" ht="14" x14ac:dyDescent="0.15">
      <c r="A200" s="678">
        <v>43547</v>
      </c>
      <c r="B200" s="702" t="s">
        <v>554</v>
      </c>
      <c r="C200" s="48" t="s">
        <v>554</v>
      </c>
      <c r="D200" s="679" t="s">
        <v>554</v>
      </c>
      <c r="E200" s="615" t="s">
        <v>554</v>
      </c>
      <c r="F200" s="615" t="s">
        <v>554</v>
      </c>
      <c r="G200" s="615" t="s">
        <v>554</v>
      </c>
      <c r="H200" s="48" t="s">
        <v>554</v>
      </c>
      <c r="I200" s="48" t="s">
        <v>554</v>
      </c>
      <c r="J200" s="48" t="s">
        <v>554</v>
      </c>
      <c r="K200" s="48" t="s">
        <v>554</v>
      </c>
      <c r="L200" s="48" t="s">
        <v>554</v>
      </c>
      <c r="M200" s="48" t="s">
        <v>554</v>
      </c>
      <c r="N200" s="48" t="s">
        <v>554</v>
      </c>
      <c r="O200" s="48" t="s">
        <v>554</v>
      </c>
      <c r="P200" s="48" t="s">
        <v>554</v>
      </c>
      <c r="Q200" s="48" t="s">
        <v>554</v>
      </c>
      <c r="R200" s="48" t="s">
        <v>554</v>
      </c>
      <c r="S200" s="48" t="s">
        <v>554</v>
      </c>
      <c r="T200" s="48" t="s">
        <v>554</v>
      </c>
      <c r="U200" s="48" t="s">
        <v>554</v>
      </c>
      <c r="V200" s="603"/>
      <c r="W200" s="680" t="s">
        <v>554</v>
      </c>
      <c r="X200" s="680" t="s">
        <v>554</v>
      </c>
      <c r="Y200" s="48" t="s">
        <v>554</v>
      </c>
      <c r="Z200" s="706" t="s">
        <v>554</v>
      </c>
      <c r="AA200" s="711" t="s">
        <v>554</v>
      </c>
      <c r="AB200" s="702" t="s">
        <v>554</v>
      </c>
      <c r="AC200" s="706" t="s">
        <v>554</v>
      </c>
      <c r="AD200" s="706" t="s">
        <v>554</v>
      </c>
      <c r="AE200" s="711" t="s">
        <v>554</v>
      </c>
      <c r="AF200" s="680" t="s">
        <v>554</v>
      </c>
      <c r="AG200" s="680" t="s">
        <v>554</v>
      </c>
      <c r="AH200" s="48" t="s">
        <v>554</v>
      </c>
      <c r="AI200" s="680" t="s">
        <v>554</v>
      </c>
      <c r="AJ200" s="680" t="s">
        <v>554</v>
      </c>
      <c r="AK200" s="711" t="s">
        <v>554</v>
      </c>
      <c r="AL200" s="48" t="s">
        <v>554</v>
      </c>
      <c r="AM200" s="48" t="s">
        <v>554</v>
      </c>
      <c r="AN200" s="703" t="s">
        <v>554</v>
      </c>
      <c r="AO200" s="603"/>
      <c r="AP200" s="603"/>
      <c r="AQ200" s="711" t="s">
        <v>554</v>
      </c>
      <c r="AR200" s="603"/>
      <c r="AS200" s="603"/>
      <c r="AT200" s="711" t="s">
        <v>554</v>
      </c>
      <c r="AU200" s="680" t="s">
        <v>554</v>
      </c>
      <c r="AV200" s="680" t="s">
        <v>554</v>
      </c>
      <c r="AW200" s="48" t="s">
        <v>554</v>
      </c>
      <c r="AX200" s="603"/>
      <c r="AY200" s="603"/>
      <c r="AZ200" s="679" t="s">
        <v>554</v>
      </c>
      <c r="BA200" s="603"/>
      <c r="BB200" s="603"/>
      <c r="BC200" s="711" t="s">
        <v>554</v>
      </c>
      <c r="BD200" s="603"/>
      <c r="BE200" s="603"/>
      <c r="BF200" s="679" t="s">
        <v>554</v>
      </c>
      <c r="BG200" s="678">
        <v>43547</v>
      </c>
      <c r="BH200" s="680" t="s">
        <v>554</v>
      </c>
      <c r="BI200" s="706" t="s">
        <v>554</v>
      </c>
      <c r="BJ200" s="48" t="s">
        <v>554</v>
      </c>
      <c r="BK200" s="682" t="s">
        <v>807</v>
      </c>
      <c r="BL200" s="682" t="s">
        <v>807</v>
      </c>
      <c r="BM200" s="48" t="s">
        <v>554</v>
      </c>
      <c r="BN200" s="598" t="s">
        <v>807</v>
      </c>
      <c r="BO200" s="598" t="s">
        <v>807</v>
      </c>
      <c r="BP200" s="603"/>
      <c r="BQ200" s="48" t="s">
        <v>554</v>
      </c>
      <c r="BR200" s="48" t="s">
        <v>554</v>
      </c>
      <c r="BS200" s="603"/>
      <c r="BT200" s="615"/>
      <c r="BU200" s="615"/>
      <c r="BV200" s="603"/>
      <c r="BW200" s="702" t="s">
        <v>554</v>
      </c>
      <c r="BX200" s="711" t="s">
        <v>554</v>
      </c>
      <c r="BY200" s="702" t="s">
        <v>554</v>
      </c>
      <c r="BZ200" s="702" t="s">
        <v>554</v>
      </c>
      <c r="CA200" s="706" t="s">
        <v>554</v>
      </c>
      <c r="CB200" s="709" t="s">
        <v>560</v>
      </c>
      <c r="CC200" s="48" t="s">
        <v>554</v>
      </c>
      <c r="CD200" s="48" t="s">
        <v>554</v>
      </c>
      <c r="CE200" s="48" t="s">
        <v>554</v>
      </c>
      <c r="CF200" s="603"/>
      <c r="CG200" s="603"/>
      <c r="CH200" s="598" t="s">
        <v>807</v>
      </c>
      <c r="CI200" s="616"/>
      <c r="CJ200" s="616"/>
      <c r="CK200" s="48" t="s">
        <v>554</v>
      </c>
      <c r="CL200" s="615" t="s">
        <v>554</v>
      </c>
      <c r="CM200" s="615" t="s">
        <v>554</v>
      </c>
      <c r="CN200" s="48" t="s">
        <v>554</v>
      </c>
      <c r="CO200" s="48" t="s">
        <v>554</v>
      </c>
      <c r="CP200" s="680" t="s">
        <v>554</v>
      </c>
      <c r="CQ200" s="679" t="s">
        <v>554</v>
      </c>
      <c r="CR200" s="706" t="s">
        <v>554</v>
      </c>
      <c r="CS200" s="680" t="s">
        <v>554</v>
      </c>
      <c r="CT200" s="603"/>
      <c r="CU200" s="708" t="s">
        <v>566</v>
      </c>
      <c r="CV200" s="709" t="s">
        <v>560</v>
      </c>
      <c r="CW200" s="615" t="s">
        <v>554</v>
      </c>
      <c r="CX200" s="680" t="s">
        <v>554</v>
      </c>
      <c r="CY200" s="680" t="s">
        <v>554</v>
      </c>
      <c r="CZ200" s="48" t="s">
        <v>554</v>
      </c>
      <c r="DA200" s="682" t="s">
        <v>560</v>
      </c>
      <c r="DB200" s="709" t="s">
        <v>560</v>
      </c>
      <c r="DC200" s="703" t="s">
        <v>554</v>
      </c>
    </row>
    <row r="201" spans="1:107" ht="14" x14ac:dyDescent="0.15">
      <c r="A201" s="678">
        <v>43548</v>
      </c>
      <c r="B201" s="702" t="s">
        <v>554</v>
      </c>
      <c r="C201" s="48" t="s">
        <v>554</v>
      </c>
      <c r="D201" s="679" t="s">
        <v>554</v>
      </c>
      <c r="E201" s="615" t="s">
        <v>554</v>
      </c>
      <c r="F201" s="615" t="s">
        <v>554</v>
      </c>
      <c r="G201" s="615" t="s">
        <v>554</v>
      </c>
      <c r="H201" s="48" t="s">
        <v>554</v>
      </c>
      <c r="I201" s="48" t="s">
        <v>554</v>
      </c>
      <c r="J201" s="48" t="s">
        <v>554</v>
      </c>
      <c r="K201" s="48" t="s">
        <v>554</v>
      </c>
      <c r="L201" s="48" t="s">
        <v>554</v>
      </c>
      <c r="M201" s="48" t="s">
        <v>554</v>
      </c>
      <c r="N201" s="48" t="s">
        <v>554</v>
      </c>
      <c r="O201" s="48" t="s">
        <v>554</v>
      </c>
      <c r="P201" s="48" t="s">
        <v>554</v>
      </c>
      <c r="Q201" s="48" t="s">
        <v>554</v>
      </c>
      <c r="R201" s="48" t="s">
        <v>554</v>
      </c>
      <c r="S201" s="48" t="s">
        <v>554</v>
      </c>
      <c r="T201" s="48" t="s">
        <v>554</v>
      </c>
      <c r="U201" s="48" t="s">
        <v>554</v>
      </c>
      <c r="V201" s="603"/>
      <c r="W201" s="680" t="s">
        <v>554</v>
      </c>
      <c r="X201" s="680" t="s">
        <v>554</v>
      </c>
      <c r="Y201" s="48" t="s">
        <v>554</v>
      </c>
      <c r="Z201" s="706" t="s">
        <v>554</v>
      </c>
      <c r="AA201" s="711" t="s">
        <v>554</v>
      </c>
      <c r="AB201" s="702" t="s">
        <v>554</v>
      </c>
      <c r="AC201" s="706" t="s">
        <v>554</v>
      </c>
      <c r="AD201" s="706" t="s">
        <v>554</v>
      </c>
      <c r="AE201" s="711" t="s">
        <v>554</v>
      </c>
      <c r="AF201" s="680" t="s">
        <v>554</v>
      </c>
      <c r="AG201" s="680" t="s">
        <v>554</v>
      </c>
      <c r="AH201" s="48" t="s">
        <v>554</v>
      </c>
      <c r="AI201" s="680" t="s">
        <v>554</v>
      </c>
      <c r="AJ201" s="680" t="s">
        <v>554</v>
      </c>
      <c r="AK201" s="711" t="s">
        <v>554</v>
      </c>
      <c r="AL201" s="48" t="s">
        <v>554</v>
      </c>
      <c r="AM201" s="48" t="s">
        <v>554</v>
      </c>
      <c r="AN201" s="703" t="s">
        <v>554</v>
      </c>
      <c r="AO201" s="603"/>
      <c r="AP201" s="603"/>
      <c r="AQ201" s="711" t="s">
        <v>554</v>
      </c>
      <c r="AR201" s="603"/>
      <c r="AS201" s="603"/>
      <c r="AT201" s="711" t="s">
        <v>554</v>
      </c>
      <c r="AU201" s="680" t="s">
        <v>554</v>
      </c>
      <c r="AV201" s="680" t="s">
        <v>554</v>
      </c>
      <c r="AW201" s="48" t="s">
        <v>554</v>
      </c>
      <c r="AX201" s="603"/>
      <c r="AY201" s="603"/>
      <c r="AZ201" s="679" t="s">
        <v>554</v>
      </c>
      <c r="BA201" s="603"/>
      <c r="BB201" s="603"/>
      <c r="BC201" s="711" t="s">
        <v>554</v>
      </c>
      <c r="BD201" s="603"/>
      <c r="BE201" s="603"/>
      <c r="BF201" s="679" t="s">
        <v>554</v>
      </c>
      <c r="BG201" s="678">
        <v>43548</v>
      </c>
      <c r="BH201" s="680" t="s">
        <v>554</v>
      </c>
      <c r="BI201" s="706" t="s">
        <v>554</v>
      </c>
      <c r="BJ201" s="48" t="s">
        <v>554</v>
      </c>
      <c r="BK201" s="682" t="s">
        <v>807</v>
      </c>
      <c r="BL201" s="682" t="s">
        <v>807</v>
      </c>
      <c r="BM201" s="48" t="s">
        <v>554</v>
      </c>
      <c r="BN201" s="598" t="s">
        <v>807</v>
      </c>
      <c r="BO201" s="598" t="s">
        <v>807</v>
      </c>
      <c r="BP201" s="603"/>
      <c r="BQ201" s="48" t="s">
        <v>554</v>
      </c>
      <c r="BR201" s="48" t="s">
        <v>554</v>
      </c>
      <c r="BS201" s="603"/>
      <c r="BT201" s="615"/>
      <c r="BU201" s="615"/>
      <c r="BV201" s="603"/>
      <c r="BW201" s="711" t="s">
        <v>554</v>
      </c>
      <c r="BX201" s="711" t="s">
        <v>554</v>
      </c>
      <c r="BY201" s="702" t="s">
        <v>554</v>
      </c>
      <c r="BZ201" s="711" t="s">
        <v>554</v>
      </c>
      <c r="CA201" s="706" t="s">
        <v>554</v>
      </c>
      <c r="CB201" s="709" t="s">
        <v>560</v>
      </c>
      <c r="CC201" s="48" t="s">
        <v>554</v>
      </c>
      <c r="CD201" s="48" t="s">
        <v>554</v>
      </c>
      <c r="CE201" s="48" t="s">
        <v>554</v>
      </c>
      <c r="CF201" s="603"/>
      <c r="CG201" s="603"/>
      <c r="CH201" s="598" t="s">
        <v>807</v>
      </c>
      <c r="CI201" s="616"/>
      <c r="CJ201" s="616"/>
      <c r="CK201" s="48" t="s">
        <v>554</v>
      </c>
      <c r="CL201" s="615" t="s">
        <v>554</v>
      </c>
      <c r="CM201" s="615" t="s">
        <v>554</v>
      </c>
      <c r="CN201" s="48" t="s">
        <v>554</v>
      </c>
      <c r="CO201" s="48" t="s">
        <v>554</v>
      </c>
      <c r="CP201" s="680" t="s">
        <v>554</v>
      </c>
      <c r="CQ201" s="679" t="s">
        <v>554</v>
      </c>
      <c r="CR201" s="706" t="s">
        <v>554</v>
      </c>
      <c r="CS201" s="680" t="s">
        <v>554</v>
      </c>
      <c r="CT201" s="603"/>
      <c r="CU201" s="711" t="s">
        <v>554</v>
      </c>
      <c r="CV201" s="709" t="s">
        <v>560</v>
      </c>
      <c r="CW201" s="615" t="s">
        <v>554</v>
      </c>
      <c r="CX201" s="680" t="s">
        <v>554</v>
      </c>
      <c r="CY201" s="680" t="s">
        <v>554</v>
      </c>
      <c r="CZ201" s="48" t="s">
        <v>554</v>
      </c>
      <c r="DA201" s="682" t="s">
        <v>560</v>
      </c>
      <c r="DB201" s="709" t="s">
        <v>560</v>
      </c>
      <c r="DC201" s="703" t="s">
        <v>554</v>
      </c>
    </row>
    <row r="202" spans="1:107" ht="14" x14ac:dyDescent="0.15">
      <c r="A202" s="678">
        <v>43549</v>
      </c>
      <c r="B202" s="702" t="s">
        <v>554</v>
      </c>
      <c r="C202" s="48" t="s">
        <v>554</v>
      </c>
      <c r="D202" s="679" t="s">
        <v>554</v>
      </c>
      <c r="E202" s="615" t="s">
        <v>554</v>
      </c>
      <c r="F202" s="615" t="s">
        <v>554</v>
      </c>
      <c r="G202" s="615" t="s">
        <v>554</v>
      </c>
      <c r="H202" s="48" t="s">
        <v>554</v>
      </c>
      <c r="I202" s="48" t="s">
        <v>554</v>
      </c>
      <c r="J202" s="48" t="s">
        <v>554</v>
      </c>
      <c r="K202" s="48" t="s">
        <v>554</v>
      </c>
      <c r="L202" s="48" t="s">
        <v>554</v>
      </c>
      <c r="M202" s="48" t="s">
        <v>554</v>
      </c>
      <c r="N202" s="48" t="s">
        <v>554</v>
      </c>
      <c r="O202" s="48" t="s">
        <v>554</v>
      </c>
      <c r="P202" s="48" t="s">
        <v>554</v>
      </c>
      <c r="Q202" s="48" t="s">
        <v>554</v>
      </c>
      <c r="R202" s="48" t="s">
        <v>554</v>
      </c>
      <c r="S202" s="48" t="s">
        <v>554</v>
      </c>
      <c r="T202" s="48" t="s">
        <v>554</v>
      </c>
      <c r="U202" s="48" t="s">
        <v>554</v>
      </c>
      <c r="V202" s="603"/>
      <c r="W202" s="680" t="s">
        <v>554</v>
      </c>
      <c r="X202" s="680" t="s">
        <v>554</v>
      </c>
      <c r="Y202" s="48" t="s">
        <v>554</v>
      </c>
      <c r="Z202" s="706" t="s">
        <v>554</v>
      </c>
      <c r="AA202" s="711" t="s">
        <v>554</v>
      </c>
      <c r="AB202" s="702" t="s">
        <v>554</v>
      </c>
      <c r="AC202" s="706" t="s">
        <v>554</v>
      </c>
      <c r="AD202" s="706" t="s">
        <v>554</v>
      </c>
      <c r="AE202" s="711" t="s">
        <v>554</v>
      </c>
      <c r="AF202" s="680" t="s">
        <v>554</v>
      </c>
      <c r="AG202" s="680" t="s">
        <v>554</v>
      </c>
      <c r="AH202" s="48" t="s">
        <v>554</v>
      </c>
      <c r="AI202" s="680" t="s">
        <v>554</v>
      </c>
      <c r="AJ202" s="680" t="s">
        <v>554</v>
      </c>
      <c r="AK202" s="711" t="s">
        <v>554</v>
      </c>
      <c r="AL202" s="48" t="s">
        <v>554</v>
      </c>
      <c r="AM202" s="48" t="s">
        <v>554</v>
      </c>
      <c r="AN202" s="703" t="s">
        <v>554</v>
      </c>
      <c r="AO202" s="603"/>
      <c r="AP202" s="603"/>
      <c r="AQ202" s="711" t="s">
        <v>554</v>
      </c>
      <c r="AR202" s="603"/>
      <c r="AS202" s="603"/>
      <c r="AT202" s="711" t="s">
        <v>554</v>
      </c>
      <c r="AU202" s="680" t="s">
        <v>554</v>
      </c>
      <c r="AV202" s="680" t="s">
        <v>554</v>
      </c>
      <c r="AW202" s="48" t="s">
        <v>554</v>
      </c>
      <c r="AX202" s="603"/>
      <c r="AY202" s="603"/>
      <c r="AZ202" s="679" t="s">
        <v>554</v>
      </c>
      <c r="BA202" s="603"/>
      <c r="BB202" s="603"/>
      <c r="BC202" s="711" t="s">
        <v>554</v>
      </c>
      <c r="BD202" s="603"/>
      <c r="BE202" s="603"/>
      <c r="BF202" s="679" t="s">
        <v>554</v>
      </c>
      <c r="BG202" s="678">
        <v>43549</v>
      </c>
      <c r="BH202" s="680" t="s">
        <v>554</v>
      </c>
      <c r="BI202" s="706" t="s">
        <v>554</v>
      </c>
      <c r="BJ202" s="48" t="s">
        <v>554</v>
      </c>
      <c r="BK202" s="682" t="s">
        <v>807</v>
      </c>
      <c r="BL202" s="682" t="s">
        <v>807</v>
      </c>
      <c r="BM202" s="48" t="s">
        <v>554</v>
      </c>
      <c r="BN202" s="598" t="s">
        <v>807</v>
      </c>
      <c r="BO202" s="598" t="s">
        <v>807</v>
      </c>
      <c r="BP202" s="603"/>
      <c r="BQ202" s="48" t="s">
        <v>554</v>
      </c>
      <c r="BR202" s="48" t="s">
        <v>554</v>
      </c>
      <c r="BS202" s="603"/>
      <c r="BT202" s="615"/>
      <c r="BU202" s="615"/>
      <c r="BV202" s="603"/>
      <c r="BW202" s="711" t="s">
        <v>554</v>
      </c>
      <c r="BX202" s="711" t="s">
        <v>554</v>
      </c>
      <c r="BY202" s="702" t="s">
        <v>554</v>
      </c>
      <c r="BZ202" s="711" t="s">
        <v>554</v>
      </c>
      <c r="CA202" s="706" t="s">
        <v>554</v>
      </c>
      <c r="CB202" s="709" t="s">
        <v>560</v>
      </c>
      <c r="CC202" s="48" t="s">
        <v>554</v>
      </c>
      <c r="CD202" s="48" t="s">
        <v>554</v>
      </c>
      <c r="CE202" s="48" t="s">
        <v>554</v>
      </c>
      <c r="CF202" s="603"/>
      <c r="CG202" s="603"/>
      <c r="CH202" s="598" t="s">
        <v>807</v>
      </c>
      <c r="CI202" s="616"/>
      <c r="CJ202" s="616"/>
      <c r="CK202" s="48" t="s">
        <v>554</v>
      </c>
      <c r="CL202" s="615" t="s">
        <v>554</v>
      </c>
      <c r="CM202" s="615" t="s">
        <v>554</v>
      </c>
      <c r="CN202" s="48" t="s">
        <v>554</v>
      </c>
      <c r="CO202" s="48" t="s">
        <v>554</v>
      </c>
      <c r="CP202" s="680" t="s">
        <v>554</v>
      </c>
      <c r="CQ202" s="679" t="s">
        <v>554</v>
      </c>
      <c r="CR202" s="706" t="s">
        <v>554</v>
      </c>
      <c r="CS202" s="680" t="s">
        <v>554</v>
      </c>
      <c r="CT202" s="603"/>
      <c r="CU202" s="705" t="s">
        <v>554</v>
      </c>
      <c r="CV202" s="709" t="s">
        <v>560</v>
      </c>
      <c r="CW202" s="615" t="s">
        <v>554</v>
      </c>
      <c r="CX202" s="680" t="s">
        <v>554</v>
      </c>
      <c r="CY202" s="680" t="s">
        <v>554</v>
      </c>
      <c r="CZ202" s="48" t="s">
        <v>554</v>
      </c>
      <c r="DA202" s="682" t="s">
        <v>560</v>
      </c>
      <c r="DB202" s="709" t="s">
        <v>560</v>
      </c>
      <c r="DC202" s="703" t="s">
        <v>554</v>
      </c>
    </row>
    <row r="203" spans="1:107" ht="14" x14ac:dyDescent="0.15">
      <c r="A203" s="678">
        <v>43550</v>
      </c>
      <c r="B203" s="706" t="s">
        <v>554</v>
      </c>
      <c r="C203" s="48" t="s">
        <v>554</v>
      </c>
      <c r="D203" s="679" t="s">
        <v>554</v>
      </c>
      <c r="E203" s="615" t="s">
        <v>554</v>
      </c>
      <c r="F203" s="615" t="s">
        <v>554</v>
      </c>
      <c r="G203" s="615" t="s">
        <v>554</v>
      </c>
      <c r="H203" s="48" t="s">
        <v>554</v>
      </c>
      <c r="I203" s="48" t="s">
        <v>554</v>
      </c>
      <c r="J203" s="48" t="s">
        <v>554</v>
      </c>
      <c r="K203" s="48" t="s">
        <v>554</v>
      </c>
      <c r="L203" s="48" t="s">
        <v>554</v>
      </c>
      <c r="M203" s="48" t="s">
        <v>554</v>
      </c>
      <c r="N203" s="48" t="s">
        <v>554</v>
      </c>
      <c r="O203" s="48" t="s">
        <v>554</v>
      </c>
      <c r="P203" s="48" t="s">
        <v>554</v>
      </c>
      <c r="Q203" s="48" t="s">
        <v>554</v>
      </c>
      <c r="R203" s="48" t="s">
        <v>554</v>
      </c>
      <c r="S203" s="48" t="s">
        <v>554</v>
      </c>
      <c r="T203" s="48" t="s">
        <v>554</v>
      </c>
      <c r="U203" s="48" t="s">
        <v>554</v>
      </c>
      <c r="V203" s="603"/>
      <c r="W203" s="680" t="s">
        <v>554</v>
      </c>
      <c r="X203" s="680" t="s">
        <v>554</v>
      </c>
      <c r="Y203" s="48" t="s">
        <v>554</v>
      </c>
      <c r="Z203" s="706" t="s">
        <v>554</v>
      </c>
      <c r="AA203" s="711" t="s">
        <v>554</v>
      </c>
      <c r="AB203" s="702" t="s">
        <v>554</v>
      </c>
      <c r="AC203" s="706" t="s">
        <v>554</v>
      </c>
      <c r="AD203" s="706" t="s">
        <v>554</v>
      </c>
      <c r="AE203" s="711" t="s">
        <v>554</v>
      </c>
      <c r="AF203" s="680" t="s">
        <v>554</v>
      </c>
      <c r="AG203" s="680" t="s">
        <v>554</v>
      </c>
      <c r="AH203" s="48" t="s">
        <v>554</v>
      </c>
      <c r="AI203" s="680" t="s">
        <v>554</v>
      </c>
      <c r="AJ203" s="680" t="s">
        <v>554</v>
      </c>
      <c r="AK203" s="711" t="s">
        <v>554</v>
      </c>
      <c r="AL203" s="48" t="s">
        <v>554</v>
      </c>
      <c r="AM203" s="48" t="s">
        <v>554</v>
      </c>
      <c r="AN203" s="703" t="s">
        <v>554</v>
      </c>
      <c r="AO203" s="603"/>
      <c r="AP203" s="603"/>
      <c r="AQ203" s="711" t="s">
        <v>554</v>
      </c>
      <c r="AR203" s="603"/>
      <c r="AS203" s="603"/>
      <c r="AT203" s="711" t="s">
        <v>554</v>
      </c>
      <c r="AU203" s="680" t="s">
        <v>554</v>
      </c>
      <c r="AV203" s="680" t="s">
        <v>554</v>
      </c>
      <c r="AW203" s="48" t="s">
        <v>554</v>
      </c>
      <c r="AX203" s="603"/>
      <c r="AY203" s="603"/>
      <c r="AZ203" s="679" t="s">
        <v>554</v>
      </c>
      <c r="BA203" s="603"/>
      <c r="BB203" s="603"/>
      <c r="BC203" s="711" t="s">
        <v>554</v>
      </c>
      <c r="BD203" s="603"/>
      <c r="BE203" s="603"/>
      <c r="BF203" s="679" t="s">
        <v>554</v>
      </c>
      <c r="BG203" s="678">
        <v>43550</v>
      </c>
      <c r="BH203" s="680" t="s">
        <v>554</v>
      </c>
      <c r="BI203" s="706" t="s">
        <v>554</v>
      </c>
      <c r="BJ203" s="48" t="s">
        <v>554</v>
      </c>
      <c r="BK203" s="682" t="s">
        <v>807</v>
      </c>
      <c r="BL203" s="682" t="s">
        <v>807</v>
      </c>
      <c r="BM203" s="48" t="s">
        <v>554</v>
      </c>
      <c r="BN203" s="598" t="s">
        <v>807</v>
      </c>
      <c r="BO203" s="598" t="s">
        <v>807</v>
      </c>
      <c r="BP203" s="603"/>
      <c r="BQ203" s="48" t="s">
        <v>554</v>
      </c>
      <c r="BR203" s="48" t="s">
        <v>554</v>
      </c>
      <c r="BS203" s="603"/>
      <c r="BT203" s="615"/>
      <c r="BU203" s="615"/>
      <c r="BV203" s="603"/>
      <c r="BW203" s="711" t="s">
        <v>554</v>
      </c>
      <c r="BX203" s="711" t="s">
        <v>554</v>
      </c>
      <c r="BY203" s="702" t="s">
        <v>554</v>
      </c>
      <c r="BZ203" s="711" t="s">
        <v>554</v>
      </c>
      <c r="CA203" s="706" t="s">
        <v>554</v>
      </c>
      <c r="CB203" s="709" t="s">
        <v>560</v>
      </c>
      <c r="CC203" s="48" t="s">
        <v>554</v>
      </c>
      <c r="CD203" s="48" t="s">
        <v>554</v>
      </c>
      <c r="CE203" s="48" t="s">
        <v>554</v>
      </c>
      <c r="CF203" s="603"/>
      <c r="CG203" s="603"/>
      <c r="CH203" s="598" t="s">
        <v>807</v>
      </c>
      <c r="CI203" s="616"/>
      <c r="CJ203" s="616"/>
      <c r="CK203" s="48" t="s">
        <v>554</v>
      </c>
      <c r="CL203" s="615" t="s">
        <v>554</v>
      </c>
      <c r="CM203" s="615" t="s">
        <v>554</v>
      </c>
      <c r="CN203" s="48" t="s">
        <v>554</v>
      </c>
      <c r="CO203" s="48" t="s">
        <v>554</v>
      </c>
      <c r="CP203" s="680" t="s">
        <v>554</v>
      </c>
      <c r="CQ203" s="679" t="s">
        <v>554</v>
      </c>
      <c r="CR203" s="706" t="s">
        <v>554</v>
      </c>
      <c r="CS203" s="680" t="s">
        <v>554</v>
      </c>
      <c r="CT203" s="603"/>
      <c r="CU203" s="709" t="s">
        <v>560</v>
      </c>
      <c r="CV203" s="709" t="s">
        <v>560</v>
      </c>
      <c r="CW203" s="615" t="s">
        <v>554</v>
      </c>
      <c r="CX203" s="680" t="s">
        <v>554</v>
      </c>
      <c r="CY203" s="680" t="s">
        <v>554</v>
      </c>
      <c r="CZ203" s="48" t="s">
        <v>554</v>
      </c>
      <c r="DA203" s="682" t="s">
        <v>560</v>
      </c>
      <c r="DB203" s="709" t="s">
        <v>560</v>
      </c>
      <c r="DC203" s="703" t="s">
        <v>554</v>
      </c>
    </row>
    <row r="204" spans="1:107" ht="14" x14ac:dyDescent="0.15">
      <c r="A204" s="678">
        <v>43551</v>
      </c>
      <c r="B204" s="706" t="s">
        <v>554</v>
      </c>
      <c r="C204" s="48" t="s">
        <v>554</v>
      </c>
      <c r="D204" s="679" t="s">
        <v>554</v>
      </c>
      <c r="E204" s="615" t="s">
        <v>554</v>
      </c>
      <c r="F204" s="615" t="s">
        <v>554</v>
      </c>
      <c r="G204" s="615" t="s">
        <v>554</v>
      </c>
      <c r="H204" s="48" t="s">
        <v>554</v>
      </c>
      <c r="I204" s="48" t="s">
        <v>554</v>
      </c>
      <c r="J204" s="48" t="s">
        <v>554</v>
      </c>
      <c r="K204" s="48" t="s">
        <v>554</v>
      </c>
      <c r="L204" s="48" t="s">
        <v>554</v>
      </c>
      <c r="M204" s="48" t="s">
        <v>554</v>
      </c>
      <c r="N204" s="48" t="s">
        <v>554</v>
      </c>
      <c r="O204" s="48" t="s">
        <v>554</v>
      </c>
      <c r="P204" s="48" t="s">
        <v>554</v>
      </c>
      <c r="Q204" s="48" t="s">
        <v>554</v>
      </c>
      <c r="R204" s="48" t="s">
        <v>554</v>
      </c>
      <c r="S204" s="48" t="s">
        <v>554</v>
      </c>
      <c r="T204" s="48" t="s">
        <v>554</v>
      </c>
      <c r="U204" s="48" t="s">
        <v>554</v>
      </c>
      <c r="V204" s="603"/>
      <c r="W204" s="680" t="s">
        <v>554</v>
      </c>
      <c r="X204" s="680" t="s">
        <v>554</v>
      </c>
      <c r="Y204" s="48" t="s">
        <v>554</v>
      </c>
      <c r="Z204" s="706" t="s">
        <v>554</v>
      </c>
      <c r="AA204" s="711" t="s">
        <v>554</v>
      </c>
      <c r="AB204" s="702" t="s">
        <v>554</v>
      </c>
      <c r="AC204" s="706" t="s">
        <v>554</v>
      </c>
      <c r="AD204" s="706" t="s">
        <v>554</v>
      </c>
      <c r="AE204" s="711" t="s">
        <v>554</v>
      </c>
      <c r="AF204" s="680" t="s">
        <v>554</v>
      </c>
      <c r="AG204" s="680" t="s">
        <v>554</v>
      </c>
      <c r="AH204" s="48" t="s">
        <v>554</v>
      </c>
      <c r="AI204" s="680" t="s">
        <v>554</v>
      </c>
      <c r="AJ204" s="680" t="s">
        <v>554</v>
      </c>
      <c r="AK204" s="711" t="s">
        <v>554</v>
      </c>
      <c r="AL204" s="48" t="s">
        <v>554</v>
      </c>
      <c r="AM204" s="48" t="s">
        <v>554</v>
      </c>
      <c r="AN204" s="703" t="s">
        <v>554</v>
      </c>
      <c r="AO204" s="603"/>
      <c r="AP204" s="603"/>
      <c r="AQ204" s="711" t="s">
        <v>554</v>
      </c>
      <c r="AR204" s="603"/>
      <c r="AS204" s="603"/>
      <c r="AT204" s="711" t="s">
        <v>554</v>
      </c>
      <c r="AU204" s="680" t="s">
        <v>554</v>
      </c>
      <c r="AV204" s="680" t="s">
        <v>554</v>
      </c>
      <c r="AW204" s="48" t="s">
        <v>554</v>
      </c>
      <c r="AX204" s="603"/>
      <c r="AY204" s="603"/>
      <c r="AZ204" s="679" t="s">
        <v>554</v>
      </c>
      <c r="BA204" s="603"/>
      <c r="BB204" s="603"/>
      <c r="BC204" s="711" t="s">
        <v>554</v>
      </c>
      <c r="BD204" s="603"/>
      <c r="BE204" s="603"/>
      <c r="BF204" s="679" t="s">
        <v>554</v>
      </c>
      <c r="BG204" s="678">
        <v>43551</v>
      </c>
      <c r="BH204" s="680" t="s">
        <v>554</v>
      </c>
      <c r="BI204" s="706" t="s">
        <v>554</v>
      </c>
      <c r="BJ204" s="48" t="s">
        <v>554</v>
      </c>
      <c r="BK204" s="682" t="s">
        <v>807</v>
      </c>
      <c r="BL204" s="682" t="s">
        <v>807</v>
      </c>
      <c r="BM204" s="48" t="s">
        <v>554</v>
      </c>
      <c r="BN204" s="598" t="s">
        <v>807</v>
      </c>
      <c r="BO204" s="598" t="s">
        <v>807</v>
      </c>
      <c r="BP204" s="603"/>
      <c r="BQ204" s="48" t="s">
        <v>554</v>
      </c>
      <c r="BR204" s="48" t="s">
        <v>554</v>
      </c>
      <c r="BS204" s="603"/>
      <c r="BT204" s="615"/>
      <c r="BU204" s="615"/>
      <c r="BV204" s="603"/>
      <c r="BW204" s="711" t="s">
        <v>554</v>
      </c>
      <c r="BX204" s="711" t="s">
        <v>554</v>
      </c>
      <c r="BY204" s="702" t="s">
        <v>554</v>
      </c>
      <c r="BZ204" s="711" t="s">
        <v>554</v>
      </c>
      <c r="CA204" s="706" t="s">
        <v>554</v>
      </c>
      <c r="CB204" s="709" t="s">
        <v>560</v>
      </c>
      <c r="CC204" s="48" t="s">
        <v>554</v>
      </c>
      <c r="CD204" s="48" t="s">
        <v>554</v>
      </c>
      <c r="CE204" s="48" t="s">
        <v>554</v>
      </c>
      <c r="CF204" s="603"/>
      <c r="CG204" s="603"/>
      <c r="CH204" s="598" t="s">
        <v>807</v>
      </c>
      <c r="CI204" s="616"/>
      <c r="CJ204" s="616"/>
      <c r="CK204" s="48" t="s">
        <v>554</v>
      </c>
      <c r="CL204" s="615" t="s">
        <v>554</v>
      </c>
      <c r="CM204" s="615" t="s">
        <v>554</v>
      </c>
      <c r="CN204" s="48" t="s">
        <v>554</v>
      </c>
      <c r="CO204" s="48" t="s">
        <v>554</v>
      </c>
      <c r="CP204" s="680" t="s">
        <v>554</v>
      </c>
      <c r="CQ204" s="679" t="s">
        <v>554</v>
      </c>
      <c r="CR204" s="706" t="s">
        <v>554</v>
      </c>
      <c r="CS204" s="680" t="s">
        <v>554</v>
      </c>
      <c r="CT204" s="603"/>
      <c r="CU204" s="709" t="s">
        <v>560</v>
      </c>
      <c r="CV204" s="705" t="s">
        <v>554</v>
      </c>
      <c r="CW204" s="615" t="s">
        <v>554</v>
      </c>
      <c r="CX204" s="680" t="s">
        <v>554</v>
      </c>
      <c r="CY204" s="680" t="s">
        <v>554</v>
      </c>
      <c r="CZ204" s="48" t="s">
        <v>554</v>
      </c>
      <c r="DA204" s="682" t="s">
        <v>560</v>
      </c>
      <c r="DB204" s="709" t="s">
        <v>560</v>
      </c>
      <c r="DC204" s="703" t="s">
        <v>554</v>
      </c>
    </row>
    <row r="205" spans="1:107" ht="14" x14ac:dyDescent="0.15">
      <c r="A205" s="678">
        <v>43552</v>
      </c>
      <c r="B205" s="706" t="s">
        <v>554</v>
      </c>
      <c r="C205" s="48" t="s">
        <v>554</v>
      </c>
      <c r="D205" s="679" t="s">
        <v>554</v>
      </c>
      <c r="E205" s="615" t="s">
        <v>554</v>
      </c>
      <c r="F205" s="615" t="s">
        <v>554</v>
      </c>
      <c r="G205" s="615" t="s">
        <v>554</v>
      </c>
      <c r="H205" s="48" t="s">
        <v>554</v>
      </c>
      <c r="I205" s="48" t="s">
        <v>554</v>
      </c>
      <c r="J205" s="48" t="s">
        <v>554</v>
      </c>
      <c r="K205" s="48" t="s">
        <v>554</v>
      </c>
      <c r="L205" s="48" t="s">
        <v>554</v>
      </c>
      <c r="M205" s="48" t="s">
        <v>554</v>
      </c>
      <c r="N205" s="48" t="s">
        <v>554</v>
      </c>
      <c r="O205" s="48" t="s">
        <v>554</v>
      </c>
      <c r="P205" s="48" t="s">
        <v>554</v>
      </c>
      <c r="Q205" s="48" t="s">
        <v>554</v>
      </c>
      <c r="R205" s="48" t="s">
        <v>554</v>
      </c>
      <c r="S205" s="48" t="s">
        <v>554</v>
      </c>
      <c r="T205" s="48" t="s">
        <v>554</v>
      </c>
      <c r="U205" s="48" t="s">
        <v>554</v>
      </c>
      <c r="V205" s="603"/>
      <c r="W205" s="680" t="s">
        <v>554</v>
      </c>
      <c r="X205" s="680" t="s">
        <v>554</v>
      </c>
      <c r="Y205" s="48" t="s">
        <v>554</v>
      </c>
      <c r="Z205" s="706" t="s">
        <v>554</v>
      </c>
      <c r="AA205" s="711" t="s">
        <v>554</v>
      </c>
      <c r="AB205" s="702" t="s">
        <v>554</v>
      </c>
      <c r="AC205" s="706" t="s">
        <v>554</v>
      </c>
      <c r="AD205" s="706" t="s">
        <v>554</v>
      </c>
      <c r="AE205" s="711" t="s">
        <v>554</v>
      </c>
      <c r="AF205" s="680" t="s">
        <v>554</v>
      </c>
      <c r="AG205" s="680" t="s">
        <v>554</v>
      </c>
      <c r="AH205" s="48" t="s">
        <v>554</v>
      </c>
      <c r="AI205" s="680" t="s">
        <v>554</v>
      </c>
      <c r="AJ205" s="680" t="s">
        <v>554</v>
      </c>
      <c r="AK205" s="711" t="s">
        <v>554</v>
      </c>
      <c r="AL205" s="48" t="s">
        <v>554</v>
      </c>
      <c r="AM205" s="48" t="s">
        <v>554</v>
      </c>
      <c r="AN205" s="703" t="s">
        <v>554</v>
      </c>
      <c r="AO205" s="603"/>
      <c r="AP205" s="603"/>
      <c r="AQ205" s="711" t="s">
        <v>554</v>
      </c>
      <c r="AR205" s="603"/>
      <c r="AS205" s="603"/>
      <c r="AT205" s="711" t="s">
        <v>554</v>
      </c>
      <c r="AU205" s="680" t="s">
        <v>554</v>
      </c>
      <c r="AV205" s="680" t="s">
        <v>554</v>
      </c>
      <c r="AW205" s="48" t="s">
        <v>554</v>
      </c>
      <c r="AX205" s="603"/>
      <c r="AY205" s="603"/>
      <c r="AZ205" s="679" t="s">
        <v>554</v>
      </c>
      <c r="BA205" s="603"/>
      <c r="BB205" s="603"/>
      <c r="BC205" s="711" t="s">
        <v>554</v>
      </c>
      <c r="BD205" s="603"/>
      <c r="BE205" s="603"/>
      <c r="BF205" s="679" t="s">
        <v>554</v>
      </c>
      <c r="BG205" s="678">
        <v>43552</v>
      </c>
      <c r="BH205" s="680" t="s">
        <v>554</v>
      </c>
      <c r="BI205" s="706" t="s">
        <v>554</v>
      </c>
      <c r="BJ205" s="48" t="s">
        <v>554</v>
      </c>
      <c r="BK205" s="682" t="s">
        <v>807</v>
      </c>
      <c r="BL205" s="682" t="s">
        <v>807</v>
      </c>
      <c r="BM205" s="48" t="s">
        <v>554</v>
      </c>
      <c r="BN205" s="598" t="s">
        <v>807</v>
      </c>
      <c r="BO205" s="598" t="s">
        <v>807</v>
      </c>
      <c r="BP205" s="603"/>
      <c r="BQ205" s="48" t="s">
        <v>554</v>
      </c>
      <c r="BR205" s="48" t="s">
        <v>554</v>
      </c>
      <c r="BS205" s="603"/>
      <c r="BT205" s="615"/>
      <c r="BU205" s="615"/>
      <c r="BV205" s="603"/>
      <c r="BW205" s="711" t="s">
        <v>554</v>
      </c>
      <c r="BX205" s="711" t="s">
        <v>554</v>
      </c>
      <c r="BY205" s="702" t="s">
        <v>554</v>
      </c>
      <c r="BZ205" s="711" t="s">
        <v>554</v>
      </c>
      <c r="CA205" s="706" t="s">
        <v>554</v>
      </c>
      <c r="CB205" s="711" t="s">
        <v>554</v>
      </c>
      <c r="CC205" s="48" t="s">
        <v>554</v>
      </c>
      <c r="CD205" s="48" t="s">
        <v>554</v>
      </c>
      <c r="CE205" s="48" t="s">
        <v>554</v>
      </c>
      <c r="CF205" s="603"/>
      <c r="CG205" s="603"/>
      <c r="CH205" s="598" t="s">
        <v>807</v>
      </c>
      <c r="CI205" s="616"/>
      <c r="CJ205" s="616"/>
      <c r="CK205" s="48" t="s">
        <v>554</v>
      </c>
      <c r="CL205" s="615" t="s">
        <v>554</v>
      </c>
      <c r="CM205" s="615" t="s">
        <v>554</v>
      </c>
      <c r="CN205" s="48" t="s">
        <v>554</v>
      </c>
      <c r="CO205" s="48" t="s">
        <v>554</v>
      </c>
      <c r="CP205" s="680" t="s">
        <v>554</v>
      </c>
      <c r="CQ205" s="679" t="s">
        <v>554</v>
      </c>
      <c r="CR205" s="706" t="s">
        <v>554</v>
      </c>
      <c r="CS205" s="680" t="s">
        <v>554</v>
      </c>
      <c r="CT205" s="603"/>
      <c r="CU205" s="711" t="s">
        <v>554</v>
      </c>
      <c r="CV205" s="705" t="s">
        <v>554</v>
      </c>
      <c r="CW205" s="615" t="s">
        <v>554</v>
      </c>
      <c r="CX205" s="680" t="s">
        <v>554</v>
      </c>
      <c r="CY205" s="680" t="s">
        <v>554</v>
      </c>
      <c r="CZ205" s="48" t="s">
        <v>554</v>
      </c>
      <c r="DA205" s="682" t="s">
        <v>560</v>
      </c>
      <c r="DB205" s="709" t="s">
        <v>560</v>
      </c>
      <c r="DC205" s="703" t="s">
        <v>554</v>
      </c>
    </row>
    <row r="206" spans="1:107" ht="14" x14ac:dyDescent="0.15">
      <c r="A206" s="678">
        <v>43553</v>
      </c>
      <c r="B206" s="706" t="s">
        <v>554</v>
      </c>
      <c r="C206" s="48" t="s">
        <v>554</v>
      </c>
      <c r="D206" s="679" t="s">
        <v>554</v>
      </c>
      <c r="E206" s="615" t="s">
        <v>554</v>
      </c>
      <c r="F206" s="615" t="s">
        <v>554</v>
      </c>
      <c r="G206" s="615" t="s">
        <v>554</v>
      </c>
      <c r="H206" s="48" t="s">
        <v>554</v>
      </c>
      <c r="I206" s="48" t="s">
        <v>554</v>
      </c>
      <c r="J206" s="48" t="s">
        <v>554</v>
      </c>
      <c r="K206" s="48" t="s">
        <v>554</v>
      </c>
      <c r="L206" s="48" t="s">
        <v>554</v>
      </c>
      <c r="M206" s="48" t="s">
        <v>554</v>
      </c>
      <c r="N206" s="48" t="s">
        <v>554</v>
      </c>
      <c r="O206" s="48" t="s">
        <v>554</v>
      </c>
      <c r="P206" s="48" t="s">
        <v>554</v>
      </c>
      <c r="Q206" s="48" t="s">
        <v>554</v>
      </c>
      <c r="R206" s="48" t="s">
        <v>554</v>
      </c>
      <c r="S206" s="48" t="s">
        <v>554</v>
      </c>
      <c r="T206" s="48" t="s">
        <v>554</v>
      </c>
      <c r="U206" s="48" t="s">
        <v>554</v>
      </c>
      <c r="V206" s="603"/>
      <c r="W206" s="680" t="s">
        <v>554</v>
      </c>
      <c r="X206" s="680" t="s">
        <v>554</v>
      </c>
      <c r="Y206" s="48" t="s">
        <v>554</v>
      </c>
      <c r="Z206" s="706" t="s">
        <v>554</v>
      </c>
      <c r="AA206" s="711" t="s">
        <v>554</v>
      </c>
      <c r="AB206" s="702" t="s">
        <v>554</v>
      </c>
      <c r="AC206" s="706" t="s">
        <v>554</v>
      </c>
      <c r="AD206" s="706" t="s">
        <v>554</v>
      </c>
      <c r="AE206" s="711" t="s">
        <v>554</v>
      </c>
      <c r="AF206" s="680" t="s">
        <v>554</v>
      </c>
      <c r="AG206" s="680" t="s">
        <v>554</v>
      </c>
      <c r="AH206" s="48" t="s">
        <v>554</v>
      </c>
      <c r="AI206" s="680" t="s">
        <v>554</v>
      </c>
      <c r="AJ206" s="680" t="s">
        <v>554</v>
      </c>
      <c r="AK206" s="711" t="s">
        <v>554</v>
      </c>
      <c r="AL206" s="48" t="s">
        <v>554</v>
      </c>
      <c r="AM206" s="48" t="s">
        <v>554</v>
      </c>
      <c r="AN206" s="703" t="s">
        <v>554</v>
      </c>
      <c r="AO206" s="603"/>
      <c r="AP206" s="603"/>
      <c r="AQ206" s="711" t="s">
        <v>554</v>
      </c>
      <c r="AR206" s="603"/>
      <c r="AS206" s="603"/>
      <c r="AT206" s="711" t="s">
        <v>554</v>
      </c>
      <c r="AU206" s="680" t="s">
        <v>554</v>
      </c>
      <c r="AV206" s="680" t="s">
        <v>554</v>
      </c>
      <c r="AW206" s="48" t="s">
        <v>554</v>
      </c>
      <c r="AX206" s="603"/>
      <c r="AY206" s="603"/>
      <c r="AZ206" s="679" t="s">
        <v>554</v>
      </c>
      <c r="BA206" s="603"/>
      <c r="BB206" s="603"/>
      <c r="BC206" s="711" t="s">
        <v>554</v>
      </c>
      <c r="BD206" s="603"/>
      <c r="BE206" s="603"/>
      <c r="BF206" s="679" t="s">
        <v>554</v>
      </c>
      <c r="BG206" s="678">
        <v>43553</v>
      </c>
      <c r="BH206" s="680" t="s">
        <v>554</v>
      </c>
      <c r="BI206" s="706" t="s">
        <v>554</v>
      </c>
      <c r="BJ206" s="48" t="s">
        <v>554</v>
      </c>
      <c r="BK206" s="682" t="s">
        <v>807</v>
      </c>
      <c r="BL206" s="682" t="s">
        <v>807</v>
      </c>
      <c r="BM206" s="48" t="s">
        <v>554</v>
      </c>
      <c r="BN206" s="598" t="s">
        <v>807</v>
      </c>
      <c r="BO206" s="598" t="s">
        <v>807</v>
      </c>
      <c r="BP206" s="603"/>
      <c r="BQ206" s="48" t="s">
        <v>554</v>
      </c>
      <c r="BR206" s="48" t="s">
        <v>554</v>
      </c>
      <c r="BS206" s="603"/>
      <c r="BT206" s="615"/>
      <c r="BU206" s="615"/>
      <c r="BV206" s="603"/>
      <c r="BW206" s="711" t="s">
        <v>554</v>
      </c>
      <c r="BX206" s="711" t="s">
        <v>554</v>
      </c>
      <c r="BY206" s="702" t="s">
        <v>554</v>
      </c>
      <c r="BZ206" s="711" t="s">
        <v>554</v>
      </c>
      <c r="CA206" s="706" t="s">
        <v>554</v>
      </c>
      <c r="CB206" s="709" t="s">
        <v>560</v>
      </c>
      <c r="CC206" s="48" t="s">
        <v>554</v>
      </c>
      <c r="CD206" s="48" t="s">
        <v>554</v>
      </c>
      <c r="CE206" s="48" t="s">
        <v>554</v>
      </c>
      <c r="CF206" s="603"/>
      <c r="CG206" s="603"/>
      <c r="CH206" s="598" t="s">
        <v>807</v>
      </c>
      <c r="CI206" s="616"/>
      <c r="CJ206" s="616"/>
      <c r="CK206" s="48" t="s">
        <v>554</v>
      </c>
      <c r="CL206" s="615" t="s">
        <v>554</v>
      </c>
      <c r="CM206" s="615" t="s">
        <v>554</v>
      </c>
      <c r="CN206" s="48" t="s">
        <v>554</v>
      </c>
      <c r="CO206" s="48" t="s">
        <v>554</v>
      </c>
      <c r="CP206" s="680" t="s">
        <v>554</v>
      </c>
      <c r="CQ206" s="679" t="s">
        <v>554</v>
      </c>
      <c r="CR206" s="706" t="s">
        <v>554</v>
      </c>
      <c r="CS206" s="680" t="s">
        <v>554</v>
      </c>
      <c r="CT206" s="603"/>
      <c r="CU206" s="708" t="s">
        <v>566</v>
      </c>
      <c r="CV206" s="705" t="s">
        <v>554</v>
      </c>
      <c r="CW206" s="615" t="s">
        <v>554</v>
      </c>
      <c r="CX206" s="680" t="s">
        <v>554</v>
      </c>
      <c r="CY206" s="680" t="s">
        <v>554</v>
      </c>
      <c r="CZ206" s="48" t="s">
        <v>554</v>
      </c>
      <c r="DA206" s="682" t="s">
        <v>560</v>
      </c>
      <c r="DB206" s="709" t="s">
        <v>560</v>
      </c>
      <c r="DC206" s="703" t="s">
        <v>554</v>
      </c>
    </row>
    <row r="207" spans="1:107" ht="14" x14ac:dyDescent="0.15">
      <c r="A207" s="678">
        <v>43554</v>
      </c>
      <c r="B207" s="706" t="s">
        <v>554</v>
      </c>
      <c r="C207" s="48" t="s">
        <v>554</v>
      </c>
      <c r="D207" s="679" t="s">
        <v>554</v>
      </c>
      <c r="E207" s="615" t="s">
        <v>554</v>
      </c>
      <c r="F207" s="615" t="s">
        <v>554</v>
      </c>
      <c r="G207" s="615" t="s">
        <v>554</v>
      </c>
      <c r="H207" s="48" t="s">
        <v>554</v>
      </c>
      <c r="I207" s="48" t="s">
        <v>554</v>
      </c>
      <c r="J207" s="48" t="s">
        <v>554</v>
      </c>
      <c r="K207" s="48" t="s">
        <v>554</v>
      </c>
      <c r="L207" s="48" t="s">
        <v>554</v>
      </c>
      <c r="M207" s="48" t="s">
        <v>554</v>
      </c>
      <c r="N207" s="48" t="s">
        <v>554</v>
      </c>
      <c r="O207" s="48" t="s">
        <v>554</v>
      </c>
      <c r="P207" s="48" t="s">
        <v>554</v>
      </c>
      <c r="Q207" s="48" t="s">
        <v>554</v>
      </c>
      <c r="R207" s="48" t="s">
        <v>554</v>
      </c>
      <c r="S207" s="48" t="s">
        <v>554</v>
      </c>
      <c r="T207" s="48" t="s">
        <v>554</v>
      </c>
      <c r="U207" s="48" t="s">
        <v>554</v>
      </c>
      <c r="V207" s="603"/>
      <c r="W207" s="680" t="s">
        <v>554</v>
      </c>
      <c r="X207" s="680" t="s">
        <v>554</v>
      </c>
      <c r="Y207" s="48" t="s">
        <v>554</v>
      </c>
      <c r="Z207" s="706" t="s">
        <v>554</v>
      </c>
      <c r="AA207" s="711" t="s">
        <v>554</v>
      </c>
      <c r="AB207" s="702" t="s">
        <v>554</v>
      </c>
      <c r="AC207" s="706" t="s">
        <v>554</v>
      </c>
      <c r="AD207" s="706" t="s">
        <v>554</v>
      </c>
      <c r="AE207" s="711" t="s">
        <v>554</v>
      </c>
      <c r="AF207" s="680" t="s">
        <v>554</v>
      </c>
      <c r="AG207" s="680" t="s">
        <v>554</v>
      </c>
      <c r="AH207" s="48" t="s">
        <v>554</v>
      </c>
      <c r="AI207" s="680" t="s">
        <v>554</v>
      </c>
      <c r="AJ207" s="680" t="s">
        <v>554</v>
      </c>
      <c r="AK207" s="711" t="s">
        <v>554</v>
      </c>
      <c r="AL207" s="48" t="s">
        <v>554</v>
      </c>
      <c r="AM207" s="48" t="s">
        <v>554</v>
      </c>
      <c r="AN207" s="703" t="s">
        <v>554</v>
      </c>
      <c r="AO207" s="603"/>
      <c r="AP207" s="603"/>
      <c r="AQ207" s="711" t="s">
        <v>554</v>
      </c>
      <c r="AR207" s="603"/>
      <c r="AS207" s="603"/>
      <c r="AT207" s="711" t="s">
        <v>554</v>
      </c>
      <c r="AU207" s="680" t="s">
        <v>554</v>
      </c>
      <c r="AV207" s="680" t="s">
        <v>554</v>
      </c>
      <c r="AW207" s="48" t="s">
        <v>554</v>
      </c>
      <c r="AX207" s="603"/>
      <c r="AY207" s="603"/>
      <c r="AZ207" s="679" t="s">
        <v>554</v>
      </c>
      <c r="BA207" s="603"/>
      <c r="BB207" s="603"/>
      <c r="BC207" s="709" t="s">
        <v>560</v>
      </c>
      <c r="BD207" s="603"/>
      <c r="BE207" s="603"/>
      <c r="BF207" s="679" t="s">
        <v>554</v>
      </c>
      <c r="BG207" s="678">
        <v>43554</v>
      </c>
      <c r="BH207" s="680" t="s">
        <v>554</v>
      </c>
      <c r="BI207" s="706" t="s">
        <v>554</v>
      </c>
      <c r="BJ207" s="48" t="s">
        <v>554</v>
      </c>
      <c r="BK207" s="682" t="s">
        <v>807</v>
      </c>
      <c r="BL207" s="682" t="s">
        <v>807</v>
      </c>
      <c r="BM207" s="48" t="s">
        <v>554</v>
      </c>
      <c r="BN207" s="598" t="s">
        <v>807</v>
      </c>
      <c r="BO207" s="598" t="s">
        <v>807</v>
      </c>
      <c r="BP207" s="603"/>
      <c r="BQ207" s="48" t="s">
        <v>554</v>
      </c>
      <c r="BR207" s="48" t="s">
        <v>554</v>
      </c>
      <c r="BS207" s="603"/>
      <c r="BT207" s="615"/>
      <c r="BU207" s="615"/>
      <c r="BV207" s="603"/>
      <c r="BW207" s="711" t="s">
        <v>554</v>
      </c>
      <c r="BX207" s="711" t="s">
        <v>554</v>
      </c>
      <c r="BY207" s="702" t="s">
        <v>554</v>
      </c>
      <c r="BZ207" s="711" t="s">
        <v>554</v>
      </c>
      <c r="CA207" s="706" t="s">
        <v>554</v>
      </c>
      <c r="CB207" s="711" t="s">
        <v>554</v>
      </c>
      <c r="CC207" s="48" t="s">
        <v>554</v>
      </c>
      <c r="CD207" s="48" t="s">
        <v>554</v>
      </c>
      <c r="CE207" s="48" t="s">
        <v>554</v>
      </c>
      <c r="CF207" s="603"/>
      <c r="CG207" s="603"/>
      <c r="CH207" s="598" t="s">
        <v>807</v>
      </c>
      <c r="CI207" s="616"/>
      <c r="CJ207" s="616"/>
      <c r="CK207" s="48" t="s">
        <v>554</v>
      </c>
      <c r="CL207" s="615" t="s">
        <v>554</v>
      </c>
      <c r="CM207" s="615" t="s">
        <v>554</v>
      </c>
      <c r="CN207" s="48" t="s">
        <v>554</v>
      </c>
      <c r="CO207" s="48" t="s">
        <v>554</v>
      </c>
      <c r="CP207" s="680" t="s">
        <v>554</v>
      </c>
      <c r="CQ207" s="679" t="s">
        <v>554</v>
      </c>
      <c r="CR207" s="706" t="s">
        <v>554</v>
      </c>
      <c r="CS207" s="680" t="s">
        <v>554</v>
      </c>
      <c r="CT207" s="603"/>
      <c r="CU207" s="708" t="s">
        <v>566</v>
      </c>
      <c r="CV207" s="709" t="s">
        <v>560</v>
      </c>
      <c r="CW207" s="615" t="s">
        <v>554</v>
      </c>
      <c r="CX207" s="680" t="s">
        <v>554</v>
      </c>
      <c r="CY207" s="680" t="s">
        <v>554</v>
      </c>
      <c r="CZ207" s="48" t="s">
        <v>554</v>
      </c>
      <c r="DA207" s="682" t="s">
        <v>560</v>
      </c>
      <c r="DB207" s="709" t="s">
        <v>560</v>
      </c>
      <c r="DC207" s="703" t="s">
        <v>554</v>
      </c>
    </row>
    <row r="208" spans="1:107" ht="14" x14ac:dyDescent="0.15">
      <c r="A208" s="678">
        <v>43555</v>
      </c>
      <c r="B208" s="706" t="s">
        <v>554</v>
      </c>
      <c r="C208" s="48" t="s">
        <v>554</v>
      </c>
      <c r="D208" s="679" t="s">
        <v>554</v>
      </c>
      <c r="E208" s="615" t="s">
        <v>554</v>
      </c>
      <c r="F208" s="615" t="s">
        <v>554</v>
      </c>
      <c r="G208" s="615" t="s">
        <v>554</v>
      </c>
      <c r="H208" s="48" t="s">
        <v>554</v>
      </c>
      <c r="I208" s="48" t="s">
        <v>554</v>
      </c>
      <c r="J208" s="48" t="s">
        <v>554</v>
      </c>
      <c r="K208" s="48" t="s">
        <v>554</v>
      </c>
      <c r="L208" s="48" t="s">
        <v>554</v>
      </c>
      <c r="M208" s="48" t="s">
        <v>554</v>
      </c>
      <c r="N208" s="48" t="s">
        <v>554</v>
      </c>
      <c r="O208" s="48" t="s">
        <v>554</v>
      </c>
      <c r="P208" s="48" t="s">
        <v>554</v>
      </c>
      <c r="Q208" s="48" t="s">
        <v>554</v>
      </c>
      <c r="R208" s="48" t="s">
        <v>554</v>
      </c>
      <c r="S208" s="48" t="s">
        <v>554</v>
      </c>
      <c r="T208" s="48" t="s">
        <v>554</v>
      </c>
      <c r="U208" s="48" t="s">
        <v>554</v>
      </c>
      <c r="V208" s="603"/>
      <c r="W208" s="680" t="s">
        <v>554</v>
      </c>
      <c r="X208" s="680" t="s">
        <v>554</v>
      </c>
      <c r="Y208" s="48" t="s">
        <v>554</v>
      </c>
      <c r="Z208" s="706" t="s">
        <v>554</v>
      </c>
      <c r="AA208" s="711" t="s">
        <v>554</v>
      </c>
      <c r="AB208" s="702" t="s">
        <v>554</v>
      </c>
      <c r="AC208" s="706" t="s">
        <v>554</v>
      </c>
      <c r="AD208" s="706" t="s">
        <v>554</v>
      </c>
      <c r="AE208" s="711" t="s">
        <v>554</v>
      </c>
      <c r="AF208" s="680" t="s">
        <v>554</v>
      </c>
      <c r="AG208" s="680" t="s">
        <v>554</v>
      </c>
      <c r="AH208" s="48" t="s">
        <v>554</v>
      </c>
      <c r="AI208" s="680" t="s">
        <v>554</v>
      </c>
      <c r="AJ208" s="680" t="s">
        <v>554</v>
      </c>
      <c r="AK208" s="711" t="s">
        <v>554</v>
      </c>
      <c r="AL208" s="48" t="s">
        <v>554</v>
      </c>
      <c r="AM208" s="48" t="s">
        <v>554</v>
      </c>
      <c r="AN208" s="703" t="s">
        <v>554</v>
      </c>
      <c r="AO208" s="603"/>
      <c r="AP208" s="603"/>
      <c r="AQ208" s="711" t="s">
        <v>554</v>
      </c>
      <c r="AR208" s="603"/>
      <c r="AS208" s="603"/>
      <c r="AT208" s="711" t="s">
        <v>554</v>
      </c>
      <c r="AU208" s="680" t="s">
        <v>554</v>
      </c>
      <c r="AV208" s="680" t="s">
        <v>554</v>
      </c>
      <c r="AW208" s="48" t="s">
        <v>554</v>
      </c>
      <c r="AX208" s="603"/>
      <c r="AY208" s="603"/>
      <c r="AZ208" s="679" t="s">
        <v>554</v>
      </c>
      <c r="BA208" s="603"/>
      <c r="BB208" s="603"/>
      <c r="BC208" s="709" t="s">
        <v>560</v>
      </c>
      <c r="BD208" s="603"/>
      <c r="BE208" s="603"/>
      <c r="BF208" s="679" t="s">
        <v>554</v>
      </c>
      <c r="BG208" s="678">
        <v>43555</v>
      </c>
      <c r="BH208" s="680" t="s">
        <v>554</v>
      </c>
      <c r="BI208" s="706" t="s">
        <v>554</v>
      </c>
      <c r="BJ208" s="48" t="s">
        <v>554</v>
      </c>
      <c r="BK208" s="682" t="s">
        <v>807</v>
      </c>
      <c r="BL208" s="682" t="s">
        <v>807</v>
      </c>
      <c r="BM208" s="48" t="s">
        <v>554</v>
      </c>
      <c r="BN208" s="598" t="s">
        <v>807</v>
      </c>
      <c r="BO208" s="598" t="s">
        <v>807</v>
      </c>
      <c r="BP208" s="603"/>
      <c r="BQ208" s="48" t="s">
        <v>554</v>
      </c>
      <c r="BR208" s="48" t="s">
        <v>554</v>
      </c>
      <c r="BS208" s="603"/>
      <c r="BT208" s="615"/>
      <c r="BU208" s="615"/>
      <c r="BV208" s="603"/>
      <c r="BW208" s="711" t="s">
        <v>554</v>
      </c>
      <c r="BX208" s="711" t="s">
        <v>554</v>
      </c>
      <c r="BY208" s="702" t="s">
        <v>554</v>
      </c>
      <c r="BZ208" s="711" t="s">
        <v>554</v>
      </c>
      <c r="CA208" s="706" t="s">
        <v>554</v>
      </c>
      <c r="CB208" s="709" t="s">
        <v>560</v>
      </c>
      <c r="CC208" s="48" t="s">
        <v>554</v>
      </c>
      <c r="CD208" s="48" t="s">
        <v>554</v>
      </c>
      <c r="CE208" s="48" t="s">
        <v>554</v>
      </c>
      <c r="CF208" s="603"/>
      <c r="CG208" s="603"/>
      <c r="CH208" s="598" t="s">
        <v>807</v>
      </c>
      <c r="CI208" s="616"/>
      <c r="CJ208" s="616"/>
      <c r="CK208" s="48" t="s">
        <v>554</v>
      </c>
      <c r="CL208" s="615" t="s">
        <v>554</v>
      </c>
      <c r="CM208" s="615" t="s">
        <v>554</v>
      </c>
      <c r="CN208" s="48" t="s">
        <v>554</v>
      </c>
      <c r="CO208" s="615" t="s">
        <v>554</v>
      </c>
      <c r="CP208" s="684" t="s">
        <v>554</v>
      </c>
      <c r="CQ208" s="679" t="s">
        <v>554</v>
      </c>
      <c r="CR208" s="706" t="s">
        <v>554</v>
      </c>
      <c r="CS208" s="680" t="s">
        <v>554</v>
      </c>
      <c r="CT208" s="603"/>
      <c r="CU208" s="711" t="s">
        <v>554</v>
      </c>
      <c r="CV208" s="709" t="s">
        <v>560</v>
      </c>
      <c r="CW208" s="615" t="s">
        <v>554</v>
      </c>
      <c r="CX208" s="680" t="s">
        <v>554</v>
      </c>
      <c r="CY208" s="680" t="s">
        <v>554</v>
      </c>
      <c r="CZ208" s="48" t="s">
        <v>554</v>
      </c>
      <c r="DA208" s="682" t="s">
        <v>560</v>
      </c>
      <c r="DB208" s="709" t="s">
        <v>560</v>
      </c>
      <c r="DC208" s="703" t="s">
        <v>554</v>
      </c>
    </row>
    <row r="209" spans="1:107" ht="14" x14ac:dyDescent="0.15">
      <c r="A209" s="678">
        <v>43556</v>
      </c>
      <c r="B209" s="706" t="s">
        <v>554</v>
      </c>
      <c r="C209" s="48" t="s">
        <v>554</v>
      </c>
      <c r="D209" s="679" t="s">
        <v>554</v>
      </c>
      <c r="E209" s="615" t="s">
        <v>554</v>
      </c>
      <c r="F209" s="615" t="s">
        <v>554</v>
      </c>
      <c r="G209" s="615" t="s">
        <v>554</v>
      </c>
      <c r="H209" s="48" t="s">
        <v>554</v>
      </c>
      <c r="I209" s="48" t="s">
        <v>554</v>
      </c>
      <c r="J209" s="48" t="s">
        <v>554</v>
      </c>
      <c r="K209" s="48" t="s">
        <v>554</v>
      </c>
      <c r="L209" s="48" t="s">
        <v>554</v>
      </c>
      <c r="M209" s="48" t="s">
        <v>554</v>
      </c>
      <c r="N209" s="48" t="s">
        <v>554</v>
      </c>
      <c r="O209" s="48" t="s">
        <v>554</v>
      </c>
      <c r="P209" s="48" t="s">
        <v>554</v>
      </c>
      <c r="Q209" s="48" t="s">
        <v>554</v>
      </c>
      <c r="R209" s="48" t="s">
        <v>554</v>
      </c>
      <c r="S209" s="48" t="s">
        <v>554</v>
      </c>
      <c r="T209" s="48" t="s">
        <v>554</v>
      </c>
      <c r="U209" s="48" t="s">
        <v>554</v>
      </c>
      <c r="V209" s="603"/>
      <c r="W209" s="680" t="s">
        <v>554</v>
      </c>
      <c r="X209" s="680" t="s">
        <v>554</v>
      </c>
      <c r="Y209" s="48" t="s">
        <v>554</v>
      </c>
      <c r="Z209" s="706" t="s">
        <v>554</v>
      </c>
      <c r="AA209" s="711" t="s">
        <v>554</v>
      </c>
      <c r="AB209" s="702" t="s">
        <v>554</v>
      </c>
      <c r="AC209" s="706" t="s">
        <v>554</v>
      </c>
      <c r="AD209" s="706" t="s">
        <v>554</v>
      </c>
      <c r="AE209" s="711" t="s">
        <v>554</v>
      </c>
      <c r="AF209" s="680" t="s">
        <v>554</v>
      </c>
      <c r="AG209" s="680" t="s">
        <v>554</v>
      </c>
      <c r="AH209" s="48" t="s">
        <v>554</v>
      </c>
      <c r="AI209" s="680" t="s">
        <v>554</v>
      </c>
      <c r="AJ209" s="680" t="s">
        <v>554</v>
      </c>
      <c r="AK209" s="711" t="s">
        <v>554</v>
      </c>
      <c r="AL209" s="48" t="s">
        <v>554</v>
      </c>
      <c r="AM209" s="48" t="s">
        <v>554</v>
      </c>
      <c r="AN209" s="703" t="s">
        <v>554</v>
      </c>
      <c r="AO209" s="603"/>
      <c r="AP209" s="603"/>
      <c r="AQ209" s="711" t="s">
        <v>554</v>
      </c>
      <c r="AR209" s="603"/>
      <c r="AS209" s="603"/>
      <c r="AT209" s="711" t="s">
        <v>554</v>
      </c>
      <c r="AU209" s="680" t="s">
        <v>554</v>
      </c>
      <c r="AV209" s="680" t="s">
        <v>554</v>
      </c>
      <c r="AW209" s="48" t="s">
        <v>554</v>
      </c>
      <c r="AX209" s="603"/>
      <c r="AY209" s="603"/>
      <c r="AZ209" s="679" t="s">
        <v>554</v>
      </c>
      <c r="BA209" s="603"/>
      <c r="BB209" s="603"/>
      <c r="BC209" s="711" t="s">
        <v>554</v>
      </c>
      <c r="BD209" s="603"/>
      <c r="BE209" s="603"/>
      <c r="BF209" s="679" t="s">
        <v>554</v>
      </c>
      <c r="BG209" s="678">
        <v>43556</v>
      </c>
      <c r="BH209" s="680" t="s">
        <v>554</v>
      </c>
      <c r="BI209" s="706" t="s">
        <v>554</v>
      </c>
      <c r="BJ209" s="48" t="s">
        <v>554</v>
      </c>
      <c r="BK209" s="682" t="s">
        <v>807</v>
      </c>
      <c r="BL209" s="682" t="s">
        <v>807</v>
      </c>
      <c r="BM209" s="48" t="s">
        <v>554</v>
      </c>
      <c r="BN209" s="598" t="s">
        <v>807</v>
      </c>
      <c r="BO209" s="598" t="s">
        <v>807</v>
      </c>
      <c r="BP209" s="603"/>
      <c r="BQ209" s="48" t="s">
        <v>554</v>
      </c>
      <c r="BR209" s="48" t="s">
        <v>554</v>
      </c>
      <c r="BS209" s="603"/>
      <c r="BT209" s="615"/>
      <c r="BU209" s="615"/>
      <c r="BV209" s="603"/>
      <c r="BW209" s="711" t="s">
        <v>554</v>
      </c>
      <c r="BX209" s="711" t="s">
        <v>554</v>
      </c>
      <c r="BY209" s="702" t="s">
        <v>554</v>
      </c>
      <c r="BZ209" s="711" t="s">
        <v>554</v>
      </c>
      <c r="CA209" s="706" t="s">
        <v>554</v>
      </c>
      <c r="CB209" s="711" t="s">
        <v>554</v>
      </c>
      <c r="CC209" s="48" t="s">
        <v>554</v>
      </c>
      <c r="CD209" s="48" t="s">
        <v>554</v>
      </c>
      <c r="CE209" s="48" t="s">
        <v>554</v>
      </c>
      <c r="CF209" s="603"/>
      <c r="CG209" s="603"/>
      <c r="CH209" s="598" t="s">
        <v>807</v>
      </c>
      <c r="CI209" s="616"/>
      <c r="CJ209" s="616"/>
      <c r="CK209" s="48" t="s">
        <v>554</v>
      </c>
      <c r="CL209" s="615" t="s">
        <v>554</v>
      </c>
      <c r="CM209" s="615" t="s">
        <v>554</v>
      </c>
      <c r="CN209" s="48" t="s">
        <v>554</v>
      </c>
      <c r="CO209" s="615" t="s">
        <v>554</v>
      </c>
      <c r="CP209" s="684" t="s">
        <v>554</v>
      </c>
      <c r="CQ209" s="679" t="s">
        <v>554</v>
      </c>
      <c r="CR209" s="706" t="s">
        <v>554</v>
      </c>
      <c r="CS209" s="684" t="s">
        <v>554</v>
      </c>
      <c r="CT209" s="603"/>
      <c r="CU209" s="705" t="s">
        <v>554</v>
      </c>
      <c r="CV209" s="709" t="s">
        <v>560</v>
      </c>
      <c r="CW209" s="615" t="s">
        <v>554</v>
      </c>
      <c r="CX209" s="680" t="s">
        <v>554</v>
      </c>
      <c r="CY209" s="680" t="s">
        <v>554</v>
      </c>
      <c r="CZ209" s="48" t="s">
        <v>554</v>
      </c>
      <c r="DA209" s="682" t="s">
        <v>560</v>
      </c>
      <c r="DB209" s="709" t="s">
        <v>560</v>
      </c>
      <c r="DC209" s="703" t="s">
        <v>554</v>
      </c>
    </row>
    <row r="210" spans="1:107" ht="14" x14ac:dyDescent="0.15">
      <c r="A210" s="678">
        <v>43557</v>
      </c>
      <c r="B210" s="706" t="s">
        <v>554</v>
      </c>
      <c r="C210" s="48" t="s">
        <v>554</v>
      </c>
      <c r="D210" s="679" t="s">
        <v>554</v>
      </c>
      <c r="E210" s="615" t="s">
        <v>554</v>
      </c>
      <c r="F210" s="615" t="s">
        <v>554</v>
      </c>
      <c r="G210" s="615" t="s">
        <v>554</v>
      </c>
      <c r="H210" s="48" t="s">
        <v>554</v>
      </c>
      <c r="I210" s="48" t="s">
        <v>554</v>
      </c>
      <c r="J210" s="48" t="s">
        <v>554</v>
      </c>
      <c r="K210" s="48" t="s">
        <v>554</v>
      </c>
      <c r="L210" s="48" t="s">
        <v>554</v>
      </c>
      <c r="M210" s="48" t="s">
        <v>554</v>
      </c>
      <c r="N210" s="48" t="s">
        <v>554</v>
      </c>
      <c r="O210" s="48" t="s">
        <v>554</v>
      </c>
      <c r="P210" s="48" t="s">
        <v>554</v>
      </c>
      <c r="Q210" s="48" t="s">
        <v>554</v>
      </c>
      <c r="R210" s="48" t="s">
        <v>554</v>
      </c>
      <c r="S210" s="48" t="s">
        <v>554</v>
      </c>
      <c r="T210" s="48" t="s">
        <v>554</v>
      </c>
      <c r="U210" s="48" t="s">
        <v>554</v>
      </c>
      <c r="V210" s="603"/>
      <c r="W210" s="680" t="s">
        <v>554</v>
      </c>
      <c r="X210" s="680" t="s">
        <v>554</v>
      </c>
      <c r="Y210" s="48" t="s">
        <v>554</v>
      </c>
      <c r="Z210" s="706" t="s">
        <v>554</v>
      </c>
      <c r="AA210" s="711" t="s">
        <v>554</v>
      </c>
      <c r="AB210" s="702" t="s">
        <v>554</v>
      </c>
      <c r="AC210" s="706" t="s">
        <v>554</v>
      </c>
      <c r="AD210" s="706" t="s">
        <v>554</v>
      </c>
      <c r="AE210" s="711" t="s">
        <v>554</v>
      </c>
      <c r="AF210" s="680" t="s">
        <v>554</v>
      </c>
      <c r="AG210" s="680" t="s">
        <v>554</v>
      </c>
      <c r="AH210" s="48" t="s">
        <v>554</v>
      </c>
      <c r="AI210" s="680" t="s">
        <v>554</v>
      </c>
      <c r="AJ210" s="680" t="s">
        <v>554</v>
      </c>
      <c r="AK210" s="711" t="s">
        <v>554</v>
      </c>
      <c r="AL210" s="48" t="s">
        <v>554</v>
      </c>
      <c r="AM210" s="48" t="s">
        <v>554</v>
      </c>
      <c r="AN210" s="703" t="s">
        <v>554</v>
      </c>
      <c r="AO210" s="603"/>
      <c r="AP210" s="603"/>
      <c r="AQ210" s="711" t="s">
        <v>554</v>
      </c>
      <c r="AR210" s="603"/>
      <c r="AS210" s="603"/>
      <c r="AT210" s="711" t="s">
        <v>554</v>
      </c>
      <c r="AU210" s="680" t="s">
        <v>554</v>
      </c>
      <c r="AV210" s="680" t="s">
        <v>554</v>
      </c>
      <c r="AW210" s="48" t="s">
        <v>554</v>
      </c>
      <c r="AX210" s="603"/>
      <c r="AY210" s="603"/>
      <c r="AZ210" s="679" t="s">
        <v>554</v>
      </c>
      <c r="BA210" s="603"/>
      <c r="BB210" s="603"/>
      <c r="BC210" s="711" t="s">
        <v>554</v>
      </c>
      <c r="BD210" s="603"/>
      <c r="BE210" s="603"/>
      <c r="BF210" s="679" t="s">
        <v>554</v>
      </c>
      <c r="BG210" s="678">
        <v>43557</v>
      </c>
      <c r="BH210" s="680" t="s">
        <v>554</v>
      </c>
      <c r="BI210" s="706" t="s">
        <v>554</v>
      </c>
      <c r="BJ210" s="48" t="s">
        <v>554</v>
      </c>
      <c r="BK210" s="682" t="s">
        <v>807</v>
      </c>
      <c r="BL210" s="682" t="s">
        <v>807</v>
      </c>
      <c r="BM210" s="48" t="s">
        <v>554</v>
      </c>
      <c r="BN210" s="598" t="s">
        <v>807</v>
      </c>
      <c r="BO210" s="598" t="s">
        <v>807</v>
      </c>
      <c r="BP210" s="603"/>
      <c r="BQ210" s="48" t="s">
        <v>554</v>
      </c>
      <c r="BR210" s="48" t="s">
        <v>554</v>
      </c>
      <c r="BS210" s="603"/>
      <c r="BT210" s="615"/>
      <c r="BU210" s="615"/>
      <c r="BV210" s="603"/>
      <c r="BW210" s="711" t="s">
        <v>554</v>
      </c>
      <c r="BX210" s="711" t="s">
        <v>554</v>
      </c>
      <c r="BY210" s="702" t="s">
        <v>554</v>
      </c>
      <c r="BZ210" s="711" t="s">
        <v>554</v>
      </c>
      <c r="CA210" s="706" t="s">
        <v>554</v>
      </c>
      <c r="CB210" s="711" t="s">
        <v>554</v>
      </c>
      <c r="CC210" s="48" t="s">
        <v>554</v>
      </c>
      <c r="CD210" s="48" t="s">
        <v>554</v>
      </c>
      <c r="CE210" s="48" t="s">
        <v>554</v>
      </c>
      <c r="CF210" s="603"/>
      <c r="CG210" s="603"/>
      <c r="CH210" s="598" t="s">
        <v>807</v>
      </c>
      <c r="CI210" s="616"/>
      <c r="CJ210" s="616"/>
      <c r="CK210" s="48" t="s">
        <v>554</v>
      </c>
      <c r="CL210" s="615" t="s">
        <v>554</v>
      </c>
      <c r="CM210" s="615" t="s">
        <v>554</v>
      </c>
      <c r="CN210" s="48" t="s">
        <v>554</v>
      </c>
      <c r="CO210" s="615" t="s">
        <v>554</v>
      </c>
      <c r="CP210" s="684" t="s">
        <v>554</v>
      </c>
      <c r="CQ210" s="679" t="s">
        <v>554</v>
      </c>
      <c r="CR210" s="706" t="s">
        <v>554</v>
      </c>
      <c r="CS210" s="684" t="s">
        <v>554</v>
      </c>
      <c r="CT210" s="603"/>
      <c r="CU210" s="709" t="s">
        <v>560</v>
      </c>
      <c r="CV210" s="709" t="s">
        <v>560</v>
      </c>
      <c r="CW210" s="615" t="s">
        <v>554</v>
      </c>
      <c r="CX210" s="680" t="s">
        <v>554</v>
      </c>
      <c r="CY210" s="680" t="s">
        <v>554</v>
      </c>
      <c r="CZ210" s="48" t="s">
        <v>554</v>
      </c>
      <c r="DA210" s="682" t="s">
        <v>560</v>
      </c>
      <c r="DB210" s="709" t="s">
        <v>560</v>
      </c>
      <c r="DC210" s="703" t="s">
        <v>554</v>
      </c>
    </row>
    <row r="211" spans="1:107" ht="14" x14ac:dyDescent="0.15">
      <c r="A211" s="678">
        <v>43558</v>
      </c>
      <c r="B211" s="706" t="s">
        <v>554</v>
      </c>
      <c r="C211" s="48" t="s">
        <v>554</v>
      </c>
      <c r="D211" s="679" t="s">
        <v>554</v>
      </c>
      <c r="E211" s="615" t="s">
        <v>554</v>
      </c>
      <c r="F211" s="615" t="s">
        <v>554</v>
      </c>
      <c r="G211" s="615" t="s">
        <v>554</v>
      </c>
      <c r="H211" s="48" t="s">
        <v>554</v>
      </c>
      <c r="I211" s="48" t="s">
        <v>554</v>
      </c>
      <c r="J211" s="48" t="s">
        <v>554</v>
      </c>
      <c r="K211" s="48" t="s">
        <v>554</v>
      </c>
      <c r="L211" s="48" t="s">
        <v>554</v>
      </c>
      <c r="M211" s="48" t="s">
        <v>554</v>
      </c>
      <c r="N211" s="48" t="s">
        <v>554</v>
      </c>
      <c r="O211" s="48" t="s">
        <v>554</v>
      </c>
      <c r="P211" s="48" t="s">
        <v>554</v>
      </c>
      <c r="Q211" s="48" t="s">
        <v>554</v>
      </c>
      <c r="R211" s="48" t="s">
        <v>554</v>
      </c>
      <c r="S211" s="48" t="s">
        <v>554</v>
      </c>
      <c r="T211" s="48" t="s">
        <v>554</v>
      </c>
      <c r="U211" s="48" t="s">
        <v>554</v>
      </c>
      <c r="V211" s="603"/>
      <c r="W211" s="680" t="s">
        <v>554</v>
      </c>
      <c r="X211" s="680" t="s">
        <v>554</v>
      </c>
      <c r="Y211" s="48" t="s">
        <v>554</v>
      </c>
      <c r="Z211" s="706" t="s">
        <v>554</v>
      </c>
      <c r="AA211" s="711" t="s">
        <v>554</v>
      </c>
      <c r="AB211" s="702" t="s">
        <v>554</v>
      </c>
      <c r="AC211" s="706" t="s">
        <v>554</v>
      </c>
      <c r="AD211" s="706" t="s">
        <v>554</v>
      </c>
      <c r="AE211" s="711" t="s">
        <v>554</v>
      </c>
      <c r="AF211" s="680" t="s">
        <v>554</v>
      </c>
      <c r="AG211" s="680" t="s">
        <v>554</v>
      </c>
      <c r="AH211" s="48" t="s">
        <v>554</v>
      </c>
      <c r="AI211" s="680" t="s">
        <v>554</v>
      </c>
      <c r="AJ211" s="680" t="s">
        <v>554</v>
      </c>
      <c r="AK211" s="711" t="s">
        <v>554</v>
      </c>
      <c r="AL211" s="48" t="s">
        <v>554</v>
      </c>
      <c r="AM211" s="48" t="s">
        <v>554</v>
      </c>
      <c r="AN211" s="703" t="s">
        <v>554</v>
      </c>
      <c r="AO211" s="603"/>
      <c r="AP211" s="603"/>
      <c r="AQ211" s="711" t="s">
        <v>554</v>
      </c>
      <c r="AR211" s="603"/>
      <c r="AS211" s="603"/>
      <c r="AT211" s="711" t="s">
        <v>554</v>
      </c>
      <c r="AU211" s="680" t="s">
        <v>554</v>
      </c>
      <c r="AV211" s="680" t="s">
        <v>554</v>
      </c>
      <c r="AW211" s="48" t="s">
        <v>554</v>
      </c>
      <c r="AX211" s="603"/>
      <c r="AY211" s="603"/>
      <c r="AZ211" s="679" t="s">
        <v>554</v>
      </c>
      <c r="BA211" s="603"/>
      <c r="BB211" s="603"/>
      <c r="BC211" s="711" t="s">
        <v>554</v>
      </c>
      <c r="BD211" s="603"/>
      <c r="BE211" s="603"/>
      <c r="BF211" s="679" t="s">
        <v>554</v>
      </c>
      <c r="BG211" s="678">
        <v>43558</v>
      </c>
      <c r="BH211" s="680" t="s">
        <v>554</v>
      </c>
      <c r="BI211" s="706" t="s">
        <v>554</v>
      </c>
      <c r="BJ211" s="48" t="s">
        <v>554</v>
      </c>
      <c r="BK211" s="682" t="s">
        <v>807</v>
      </c>
      <c r="BL211" s="682" t="s">
        <v>807</v>
      </c>
      <c r="BM211" s="48" t="s">
        <v>554</v>
      </c>
      <c r="BN211" s="598" t="s">
        <v>807</v>
      </c>
      <c r="BO211" s="598" t="s">
        <v>807</v>
      </c>
      <c r="BP211" s="603"/>
      <c r="BQ211" s="48" t="s">
        <v>554</v>
      </c>
      <c r="BR211" s="48" t="s">
        <v>554</v>
      </c>
      <c r="BS211" s="603"/>
      <c r="BT211" s="615"/>
      <c r="BU211" s="615"/>
      <c r="BV211" s="603"/>
      <c r="BW211" s="711" t="s">
        <v>554</v>
      </c>
      <c r="BX211" s="711" t="s">
        <v>554</v>
      </c>
      <c r="BY211" s="702" t="s">
        <v>554</v>
      </c>
      <c r="BZ211" s="711" t="s">
        <v>554</v>
      </c>
      <c r="CA211" s="706" t="s">
        <v>554</v>
      </c>
      <c r="CB211" s="711" t="s">
        <v>554</v>
      </c>
      <c r="CC211" s="48" t="s">
        <v>554</v>
      </c>
      <c r="CD211" s="48" t="s">
        <v>554</v>
      </c>
      <c r="CE211" s="48" t="s">
        <v>554</v>
      </c>
      <c r="CF211" s="603"/>
      <c r="CG211" s="603"/>
      <c r="CH211" s="598" t="s">
        <v>807</v>
      </c>
      <c r="CI211" s="616"/>
      <c r="CJ211" s="616"/>
      <c r="CK211" s="48" t="s">
        <v>554</v>
      </c>
      <c r="CL211" s="615" t="s">
        <v>554</v>
      </c>
      <c r="CM211" s="615" t="s">
        <v>554</v>
      </c>
      <c r="CN211" s="48" t="s">
        <v>554</v>
      </c>
      <c r="CO211" s="48" t="s">
        <v>554</v>
      </c>
      <c r="CP211" s="680" t="s">
        <v>554</v>
      </c>
      <c r="CQ211" s="679" t="s">
        <v>554</v>
      </c>
      <c r="CR211" s="706" t="s">
        <v>554</v>
      </c>
      <c r="CS211" s="684" t="s">
        <v>554</v>
      </c>
      <c r="CT211" s="603"/>
      <c r="CU211" s="709" t="s">
        <v>560</v>
      </c>
      <c r="CV211" s="709" t="s">
        <v>560</v>
      </c>
      <c r="CW211" s="615" t="s">
        <v>554</v>
      </c>
      <c r="CX211" s="680" t="s">
        <v>554</v>
      </c>
      <c r="CY211" s="680" t="s">
        <v>554</v>
      </c>
      <c r="CZ211" s="48" t="s">
        <v>554</v>
      </c>
      <c r="DA211" s="682" t="s">
        <v>560</v>
      </c>
      <c r="DB211" s="709" t="s">
        <v>560</v>
      </c>
      <c r="DC211" s="703" t="s">
        <v>554</v>
      </c>
    </row>
    <row r="212" spans="1:107" ht="14" x14ac:dyDescent="0.15">
      <c r="A212" s="678">
        <v>43559</v>
      </c>
      <c r="B212" s="706" t="s">
        <v>554</v>
      </c>
      <c r="C212" s="48" t="s">
        <v>554</v>
      </c>
      <c r="D212" s="679" t="s">
        <v>554</v>
      </c>
      <c r="E212" s="615" t="s">
        <v>554</v>
      </c>
      <c r="F212" s="615" t="s">
        <v>554</v>
      </c>
      <c r="G212" s="615" t="s">
        <v>554</v>
      </c>
      <c r="H212" s="48" t="s">
        <v>554</v>
      </c>
      <c r="I212" s="48" t="s">
        <v>554</v>
      </c>
      <c r="J212" s="48" t="s">
        <v>554</v>
      </c>
      <c r="K212" s="48" t="s">
        <v>554</v>
      </c>
      <c r="L212" s="48" t="s">
        <v>554</v>
      </c>
      <c r="M212" s="48" t="s">
        <v>554</v>
      </c>
      <c r="N212" s="48" t="s">
        <v>554</v>
      </c>
      <c r="O212" s="48" t="s">
        <v>554</v>
      </c>
      <c r="P212" s="48" t="s">
        <v>554</v>
      </c>
      <c r="Q212" s="48" t="s">
        <v>554</v>
      </c>
      <c r="R212" s="48" t="s">
        <v>554</v>
      </c>
      <c r="S212" s="48" t="s">
        <v>554</v>
      </c>
      <c r="T212" s="48" t="s">
        <v>554</v>
      </c>
      <c r="U212" s="48" t="s">
        <v>554</v>
      </c>
      <c r="V212" s="603"/>
      <c r="W212" s="680" t="s">
        <v>554</v>
      </c>
      <c r="X212" s="680" t="s">
        <v>554</v>
      </c>
      <c r="Y212" s="48" t="s">
        <v>554</v>
      </c>
      <c r="Z212" s="706" t="s">
        <v>554</v>
      </c>
      <c r="AA212" s="711" t="s">
        <v>554</v>
      </c>
      <c r="AB212" s="702" t="s">
        <v>554</v>
      </c>
      <c r="AC212" s="706" t="s">
        <v>554</v>
      </c>
      <c r="AD212" s="706" t="s">
        <v>554</v>
      </c>
      <c r="AE212" s="711" t="s">
        <v>554</v>
      </c>
      <c r="AF212" s="680" t="s">
        <v>554</v>
      </c>
      <c r="AG212" s="680" t="s">
        <v>554</v>
      </c>
      <c r="AH212" s="48" t="s">
        <v>554</v>
      </c>
      <c r="AI212" s="680" t="s">
        <v>554</v>
      </c>
      <c r="AJ212" s="680" t="s">
        <v>554</v>
      </c>
      <c r="AK212" s="711" t="s">
        <v>554</v>
      </c>
      <c r="AL212" s="48" t="s">
        <v>554</v>
      </c>
      <c r="AM212" s="48" t="s">
        <v>554</v>
      </c>
      <c r="AN212" s="703" t="s">
        <v>554</v>
      </c>
      <c r="AO212" s="603"/>
      <c r="AP212" s="603"/>
      <c r="AQ212" s="711" t="s">
        <v>554</v>
      </c>
      <c r="AR212" s="603"/>
      <c r="AS212" s="603"/>
      <c r="AT212" s="711" t="s">
        <v>554</v>
      </c>
      <c r="AU212" s="680" t="s">
        <v>554</v>
      </c>
      <c r="AV212" s="680" t="s">
        <v>554</v>
      </c>
      <c r="AW212" s="48" t="s">
        <v>554</v>
      </c>
      <c r="AX212" s="603"/>
      <c r="AY212" s="603"/>
      <c r="AZ212" s="679" t="s">
        <v>554</v>
      </c>
      <c r="BA212" s="603"/>
      <c r="BB212" s="603"/>
      <c r="BC212" s="711" t="s">
        <v>554</v>
      </c>
      <c r="BD212" s="603"/>
      <c r="BE212" s="603"/>
      <c r="BF212" s="679" t="s">
        <v>554</v>
      </c>
      <c r="BG212" s="678">
        <v>43559</v>
      </c>
      <c r="BH212" s="680" t="s">
        <v>554</v>
      </c>
      <c r="BI212" s="706" t="s">
        <v>554</v>
      </c>
      <c r="BJ212" s="48" t="s">
        <v>554</v>
      </c>
      <c r="BK212" s="682" t="s">
        <v>807</v>
      </c>
      <c r="BL212" s="682" t="s">
        <v>807</v>
      </c>
      <c r="BM212" s="48" t="s">
        <v>554</v>
      </c>
      <c r="BN212" s="598" t="s">
        <v>807</v>
      </c>
      <c r="BO212" s="598" t="s">
        <v>807</v>
      </c>
      <c r="BP212" s="603"/>
      <c r="BQ212" s="48" t="s">
        <v>554</v>
      </c>
      <c r="BR212" s="48" t="s">
        <v>554</v>
      </c>
      <c r="BS212" s="603"/>
      <c r="BT212" s="615"/>
      <c r="BU212" s="615"/>
      <c r="BV212" s="603"/>
      <c r="BW212" s="711" t="s">
        <v>554</v>
      </c>
      <c r="BX212" s="711" t="s">
        <v>554</v>
      </c>
      <c r="BY212" s="702" t="s">
        <v>554</v>
      </c>
      <c r="BZ212" s="711" t="s">
        <v>554</v>
      </c>
      <c r="CA212" s="706" t="s">
        <v>554</v>
      </c>
      <c r="CB212" s="711" t="s">
        <v>554</v>
      </c>
      <c r="CC212" s="48" t="s">
        <v>554</v>
      </c>
      <c r="CD212" s="48" t="s">
        <v>554</v>
      </c>
      <c r="CE212" s="48" t="s">
        <v>554</v>
      </c>
      <c r="CF212" s="603"/>
      <c r="CG212" s="603"/>
      <c r="CH212" s="598" t="s">
        <v>807</v>
      </c>
      <c r="CI212" s="616"/>
      <c r="CJ212" s="616"/>
      <c r="CK212" s="48" t="s">
        <v>554</v>
      </c>
      <c r="CL212" s="615" t="s">
        <v>554</v>
      </c>
      <c r="CM212" s="615" t="s">
        <v>554</v>
      </c>
      <c r="CN212" s="48" t="s">
        <v>554</v>
      </c>
      <c r="CO212" s="48" t="s">
        <v>554</v>
      </c>
      <c r="CP212" s="680" t="s">
        <v>554</v>
      </c>
      <c r="CQ212" s="679" t="s">
        <v>554</v>
      </c>
      <c r="CR212" s="706" t="s">
        <v>554</v>
      </c>
      <c r="CS212" s="680" t="s">
        <v>554</v>
      </c>
      <c r="CT212" s="603"/>
      <c r="CU212" s="709" t="s">
        <v>560</v>
      </c>
      <c r="CV212" s="709" t="s">
        <v>560</v>
      </c>
      <c r="CW212" s="615" t="s">
        <v>554</v>
      </c>
      <c r="CX212" s="680" t="s">
        <v>554</v>
      </c>
      <c r="CY212" s="680" t="s">
        <v>554</v>
      </c>
      <c r="CZ212" s="48" t="s">
        <v>554</v>
      </c>
      <c r="DA212" s="682" t="s">
        <v>560</v>
      </c>
      <c r="DB212" s="709" t="s">
        <v>560</v>
      </c>
      <c r="DC212" s="703" t="s">
        <v>554</v>
      </c>
    </row>
    <row r="213" spans="1:107" ht="14" x14ac:dyDescent="0.15">
      <c r="A213" s="678">
        <v>43560</v>
      </c>
      <c r="B213" s="706" t="s">
        <v>554</v>
      </c>
      <c r="C213" s="48" t="s">
        <v>554</v>
      </c>
      <c r="D213" s="679" t="s">
        <v>554</v>
      </c>
      <c r="E213" s="615" t="s">
        <v>554</v>
      </c>
      <c r="F213" s="615" t="s">
        <v>554</v>
      </c>
      <c r="G213" s="615" t="s">
        <v>554</v>
      </c>
      <c r="H213" s="48" t="s">
        <v>554</v>
      </c>
      <c r="I213" s="48" t="s">
        <v>554</v>
      </c>
      <c r="J213" s="48" t="s">
        <v>554</v>
      </c>
      <c r="K213" s="48" t="s">
        <v>554</v>
      </c>
      <c r="L213" s="48" t="s">
        <v>554</v>
      </c>
      <c r="M213" s="48" t="s">
        <v>554</v>
      </c>
      <c r="N213" s="48" t="s">
        <v>554</v>
      </c>
      <c r="O213" s="48" t="s">
        <v>554</v>
      </c>
      <c r="P213" s="48" t="s">
        <v>554</v>
      </c>
      <c r="Q213" s="48" t="s">
        <v>554</v>
      </c>
      <c r="R213" s="48" t="s">
        <v>554</v>
      </c>
      <c r="S213" s="48" t="s">
        <v>554</v>
      </c>
      <c r="T213" s="48" t="s">
        <v>554</v>
      </c>
      <c r="U213" s="48" t="s">
        <v>554</v>
      </c>
      <c r="V213" s="603"/>
      <c r="W213" s="680" t="s">
        <v>554</v>
      </c>
      <c r="X213" s="680" t="s">
        <v>554</v>
      </c>
      <c r="Y213" s="48" t="s">
        <v>554</v>
      </c>
      <c r="Z213" s="706" t="s">
        <v>554</v>
      </c>
      <c r="AA213" s="711" t="s">
        <v>554</v>
      </c>
      <c r="AB213" s="702" t="s">
        <v>554</v>
      </c>
      <c r="AC213" s="706" t="s">
        <v>554</v>
      </c>
      <c r="AD213" s="706" t="s">
        <v>554</v>
      </c>
      <c r="AE213" s="711" t="s">
        <v>554</v>
      </c>
      <c r="AF213" s="680" t="s">
        <v>554</v>
      </c>
      <c r="AG213" s="680" t="s">
        <v>554</v>
      </c>
      <c r="AH213" s="48" t="s">
        <v>554</v>
      </c>
      <c r="AI213" s="680" t="s">
        <v>554</v>
      </c>
      <c r="AJ213" s="680" t="s">
        <v>554</v>
      </c>
      <c r="AK213" s="711" t="s">
        <v>554</v>
      </c>
      <c r="AL213" s="48" t="s">
        <v>554</v>
      </c>
      <c r="AM213" s="48" t="s">
        <v>554</v>
      </c>
      <c r="AN213" s="703" t="s">
        <v>554</v>
      </c>
      <c r="AO213" s="603"/>
      <c r="AP213" s="603"/>
      <c r="AQ213" s="711" t="s">
        <v>554</v>
      </c>
      <c r="AR213" s="603"/>
      <c r="AS213" s="603"/>
      <c r="AT213" s="711" t="s">
        <v>554</v>
      </c>
      <c r="AU213" s="680" t="s">
        <v>554</v>
      </c>
      <c r="AV213" s="680" t="s">
        <v>554</v>
      </c>
      <c r="AW213" s="48" t="s">
        <v>554</v>
      </c>
      <c r="AX213" s="603"/>
      <c r="AY213" s="603"/>
      <c r="AZ213" s="679" t="s">
        <v>554</v>
      </c>
      <c r="BA213" s="603"/>
      <c r="BB213" s="603"/>
      <c r="BC213" s="711" t="s">
        <v>554</v>
      </c>
      <c r="BD213" s="603"/>
      <c r="BE213" s="603"/>
      <c r="BF213" s="679" t="s">
        <v>554</v>
      </c>
      <c r="BG213" s="678">
        <v>43560</v>
      </c>
      <c r="BH213" s="680" t="s">
        <v>554</v>
      </c>
      <c r="BI213" s="706" t="s">
        <v>554</v>
      </c>
      <c r="BJ213" s="48" t="s">
        <v>554</v>
      </c>
      <c r="BK213" s="682" t="s">
        <v>807</v>
      </c>
      <c r="BL213" s="682" t="s">
        <v>807</v>
      </c>
      <c r="BM213" s="48" t="s">
        <v>554</v>
      </c>
      <c r="BN213" s="598" t="s">
        <v>807</v>
      </c>
      <c r="BO213" s="598" t="s">
        <v>807</v>
      </c>
      <c r="BP213" s="603"/>
      <c r="BQ213" s="48" t="s">
        <v>554</v>
      </c>
      <c r="BR213" s="48" t="s">
        <v>554</v>
      </c>
      <c r="BS213" s="603"/>
      <c r="BT213" s="615"/>
      <c r="BU213" s="615"/>
      <c r="BV213" s="603"/>
      <c r="BW213" s="711" t="s">
        <v>554</v>
      </c>
      <c r="BX213" s="711" t="s">
        <v>554</v>
      </c>
      <c r="BY213" s="702" t="s">
        <v>554</v>
      </c>
      <c r="BZ213" s="711" t="s">
        <v>554</v>
      </c>
      <c r="CA213" s="706" t="s">
        <v>554</v>
      </c>
      <c r="CB213" s="711" t="s">
        <v>554</v>
      </c>
      <c r="CC213" s="48" t="s">
        <v>554</v>
      </c>
      <c r="CD213" s="48" t="s">
        <v>554</v>
      </c>
      <c r="CE213" s="48" t="s">
        <v>554</v>
      </c>
      <c r="CF213" s="603"/>
      <c r="CG213" s="603"/>
      <c r="CH213" s="598" t="s">
        <v>807</v>
      </c>
      <c r="CI213" s="616"/>
      <c r="CJ213" s="616"/>
      <c r="CK213" s="48" t="s">
        <v>554</v>
      </c>
      <c r="CL213" s="615" t="s">
        <v>554</v>
      </c>
      <c r="CM213" s="615" t="s">
        <v>554</v>
      </c>
      <c r="CN213" s="48" t="s">
        <v>554</v>
      </c>
      <c r="CO213" s="48" t="s">
        <v>554</v>
      </c>
      <c r="CP213" s="680" t="s">
        <v>554</v>
      </c>
      <c r="CQ213" s="679" t="s">
        <v>554</v>
      </c>
      <c r="CR213" s="706" t="s">
        <v>554</v>
      </c>
      <c r="CS213" s="680" t="s">
        <v>554</v>
      </c>
      <c r="CT213" s="603"/>
      <c r="CU213" s="709" t="s">
        <v>560</v>
      </c>
      <c r="CV213" s="705" t="s">
        <v>554</v>
      </c>
      <c r="CW213" s="615" t="s">
        <v>554</v>
      </c>
      <c r="CX213" s="680" t="s">
        <v>554</v>
      </c>
      <c r="CY213" s="680" t="s">
        <v>554</v>
      </c>
      <c r="CZ213" s="48" t="s">
        <v>554</v>
      </c>
      <c r="DA213" s="682" t="s">
        <v>560</v>
      </c>
      <c r="DB213" s="709" t="s">
        <v>560</v>
      </c>
      <c r="DC213" s="703" t="s">
        <v>554</v>
      </c>
    </row>
    <row r="214" spans="1:107" ht="14" x14ac:dyDescent="0.15">
      <c r="A214" s="678">
        <v>43561</v>
      </c>
      <c r="B214" s="706" t="s">
        <v>554</v>
      </c>
      <c r="C214" s="48" t="s">
        <v>554</v>
      </c>
      <c r="D214" s="679" t="s">
        <v>554</v>
      </c>
      <c r="E214" s="48" t="s">
        <v>554</v>
      </c>
      <c r="F214" s="48" t="s">
        <v>554</v>
      </c>
      <c r="G214" s="48" t="s">
        <v>554</v>
      </c>
      <c r="H214" s="48" t="s">
        <v>554</v>
      </c>
      <c r="I214" s="48" t="s">
        <v>554</v>
      </c>
      <c r="J214" s="48" t="s">
        <v>554</v>
      </c>
      <c r="K214" s="48" t="s">
        <v>554</v>
      </c>
      <c r="L214" s="48" t="s">
        <v>554</v>
      </c>
      <c r="M214" s="48" t="s">
        <v>554</v>
      </c>
      <c r="N214" s="48" t="s">
        <v>554</v>
      </c>
      <c r="O214" s="48" t="s">
        <v>554</v>
      </c>
      <c r="P214" s="48" t="s">
        <v>554</v>
      </c>
      <c r="Q214" s="48" t="s">
        <v>554</v>
      </c>
      <c r="R214" s="48" t="s">
        <v>554</v>
      </c>
      <c r="S214" s="48" t="s">
        <v>554</v>
      </c>
      <c r="T214" s="48" t="s">
        <v>554</v>
      </c>
      <c r="U214" s="48" t="s">
        <v>554</v>
      </c>
      <c r="V214" s="603"/>
      <c r="W214" s="680" t="s">
        <v>554</v>
      </c>
      <c r="X214" s="680" t="s">
        <v>554</v>
      </c>
      <c r="Y214" s="48" t="s">
        <v>554</v>
      </c>
      <c r="Z214" s="706" t="s">
        <v>554</v>
      </c>
      <c r="AA214" s="711" t="s">
        <v>554</v>
      </c>
      <c r="AB214" s="702" t="s">
        <v>554</v>
      </c>
      <c r="AC214" s="706" t="s">
        <v>554</v>
      </c>
      <c r="AD214" s="706" t="s">
        <v>554</v>
      </c>
      <c r="AE214" s="711" t="s">
        <v>554</v>
      </c>
      <c r="AF214" s="680" t="s">
        <v>554</v>
      </c>
      <c r="AG214" s="680" t="s">
        <v>554</v>
      </c>
      <c r="AH214" s="48" t="s">
        <v>554</v>
      </c>
      <c r="AI214" s="680" t="s">
        <v>554</v>
      </c>
      <c r="AJ214" s="680" t="s">
        <v>554</v>
      </c>
      <c r="AK214" s="711" t="s">
        <v>554</v>
      </c>
      <c r="AL214" s="48" t="s">
        <v>554</v>
      </c>
      <c r="AM214" s="48" t="s">
        <v>554</v>
      </c>
      <c r="AN214" s="703" t="s">
        <v>554</v>
      </c>
      <c r="AO214" s="603"/>
      <c r="AP214" s="603"/>
      <c r="AQ214" s="711" t="s">
        <v>554</v>
      </c>
      <c r="AR214" s="603"/>
      <c r="AS214" s="603"/>
      <c r="AT214" s="711" t="s">
        <v>554</v>
      </c>
      <c r="AU214" s="680" t="s">
        <v>554</v>
      </c>
      <c r="AV214" s="680" t="s">
        <v>554</v>
      </c>
      <c r="AW214" s="48" t="s">
        <v>554</v>
      </c>
      <c r="AX214" s="603"/>
      <c r="AY214" s="603"/>
      <c r="AZ214" s="679" t="s">
        <v>554</v>
      </c>
      <c r="BA214" s="603"/>
      <c r="BB214" s="603"/>
      <c r="BC214" s="711" t="s">
        <v>554</v>
      </c>
      <c r="BD214" s="603"/>
      <c r="BE214" s="603"/>
      <c r="BF214" s="679" t="s">
        <v>554</v>
      </c>
      <c r="BG214" s="678">
        <v>43561</v>
      </c>
      <c r="BH214" s="680" t="s">
        <v>554</v>
      </c>
      <c r="BI214" s="706" t="s">
        <v>554</v>
      </c>
      <c r="BJ214" s="48" t="s">
        <v>554</v>
      </c>
      <c r="BK214" s="682" t="s">
        <v>807</v>
      </c>
      <c r="BL214" s="682" t="s">
        <v>807</v>
      </c>
      <c r="BM214" s="48" t="s">
        <v>554</v>
      </c>
      <c r="BN214" s="598" t="s">
        <v>807</v>
      </c>
      <c r="BO214" s="598" t="s">
        <v>807</v>
      </c>
      <c r="BP214" s="603"/>
      <c r="BQ214" s="48" t="s">
        <v>554</v>
      </c>
      <c r="BR214" s="48" t="s">
        <v>554</v>
      </c>
      <c r="BS214" s="603"/>
      <c r="BT214" s="615"/>
      <c r="BU214" s="615"/>
      <c r="BV214" s="603"/>
      <c r="BW214" s="711" t="s">
        <v>554</v>
      </c>
      <c r="BX214" s="711" t="s">
        <v>554</v>
      </c>
      <c r="BY214" s="702" t="s">
        <v>554</v>
      </c>
      <c r="BZ214" s="711" t="s">
        <v>554</v>
      </c>
      <c r="CA214" s="706" t="s">
        <v>554</v>
      </c>
      <c r="CB214" s="711" t="s">
        <v>554</v>
      </c>
      <c r="CC214" s="48" t="s">
        <v>554</v>
      </c>
      <c r="CD214" s="48" t="s">
        <v>554</v>
      </c>
      <c r="CE214" s="48" t="s">
        <v>554</v>
      </c>
      <c r="CF214" s="603"/>
      <c r="CG214" s="603"/>
      <c r="CH214" s="598" t="s">
        <v>807</v>
      </c>
      <c r="CI214" s="616"/>
      <c r="CJ214" s="616"/>
      <c r="CK214" s="48" t="s">
        <v>554</v>
      </c>
      <c r="CL214" s="615" t="s">
        <v>554</v>
      </c>
      <c r="CM214" s="615" t="s">
        <v>554</v>
      </c>
      <c r="CN214" s="48" t="s">
        <v>554</v>
      </c>
      <c r="CO214" s="48" t="s">
        <v>554</v>
      </c>
      <c r="CP214" s="680" t="s">
        <v>554</v>
      </c>
      <c r="CQ214" s="679" t="s">
        <v>554</v>
      </c>
      <c r="CR214" s="706" t="s">
        <v>554</v>
      </c>
      <c r="CS214" s="680" t="s">
        <v>554</v>
      </c>
      <c r="CT214" s="603"/>
      <c r="CU214" s="709" t="s">
        <v>560</v>
      </c>
      <c r="CV214" s="709" t="s">
        <v>560</v>
      </c>
      <c r="CW214" s="615" t="s">
        <v>554</v>
      </c>
      <c r="CX214" s="680" t="s">
        <v>554</v>
      </c>
      <c r="CY214" s="680" t="s">
        <v>554</v>
      </c>
      <c r="CZ214" s="48" t="s">
        <v>554</v>
      </c>
      <c r="DA214" s="682" t="s">
        <v>560</v>
      </c>
      <c r="DB214" s="709" t="s">
        <v>560</v>
      </c>
      <c r="DC214" s="703" t="s">
        <v>554</v>
      </c>
    </row>
    <row r="215" spans="1:107" ht="14" x14ac:dyDescent="0.15">
      <c r="A215" s="678">
        <v>43562</v>
      </c>
      <c r="B215" s="706" t="s">
        <v>554</v>
      </c>
      <c r="C215" s="48" t="s">
        <v>554</v>
      </c>
      <c r="D215" s="679" t="s">
        <v>554</v>
      </c>
      <c r="E215" s="48" t="s">
        <v>554</v>
      </c>
      <c r="F215" s="48" t="s">
        <v>554</v>
      </c>
      <c r="G215" s="48" t="s">
        <v>554</v>
      </c>
      <c r="H215" s="48" t="s">
        <v>554</v>
      </c>
      <c r="I215" s="48" t="s">
        <v>554</v>
      </c>
      <c r="J215" s="48" t="s">
        <v>554</v>
      </c>
      <c r="K215" s="48" t="s">
        <v>554</v>
      </c>
      <c r="L215" s="48" t="s">
        <v>554</v>
      </c>
      <c r="M215" s="48" t="s">
        <v>554</v>
      </c>
      <c r="N215" s="48" t="s">
        <v>554</v>
      </c>
      <c r="O215" s="48" t="s">
        <v>554</v>
      </c>
      <c r="P215" s="48" t="s">
        <v>554</v>
      </c>
      <c r="Q215" s="48" t="s">
        <v>554</v>
      </c>
      <c r="R215" s="48" t="s">
        <v>554</v>
      </c>
      <c r="S215" s="48" t="s">
        <v>554</v>
      </c>
      <c r="T215" s="48" t="s">
        <v>554</v>
      </c>
      <c r="U215" s="48" t="s">
        <v>554</v>
      </c>
      <c r="V215" s="603"/>
      <c r="W215" s="680" t="s">
        <v>554</v>
      </c>
      <c r="X215" s="680" t="s">
        <v>554</v>
      </c>
      <c r="Y215" s="48" t="s">
        <v>554</v>
      </c>
      <c r="Z215" s="706" t="s">
        <v>554</v>
      </c>
      <c r="AA215" s="711" t="s">
        <v>554</v>
      </c>
      <c r="AB215" s="702" t="s">
        <v>554</v>
      </c>
      <c r="AC215" s="706" t="s">
        <v>554</v>
      </c>
      <c r="AD215" s="706" t="s">
        <v>554</v>
      </c>
      <c r="AE215" s="711" t="s">
        <v>554</v>
      </c>
      <c r="AF215" s="680" t="s">
        <v>554</v>
      </c>
      <c r="AG215" s="680" t="s">
        <v>554</v>
      </c>
      <c r="AH215" s="48" t="s">
        <v>554</v>
      </c>
      <c r="AI215" s="680" t="s">
        <v>554</v>
      </c>
      <c r="AJ215" s="680" t="s">
        <v>554</v>
      </c>
      <c r="AK215" s="711" t="s">
        <v>554</v>
      </c>
      <c r="AL215" s="48" t="s">
        <v>554</v>
      </c>
      <c r="AM215" s="48" t="s">
        <v>554</v>
      </c>
      <c r="AN215" s="703" t="s">
        <v>554</v>
      </c>
      <c r="AO215" s="603"/>
      <c r="AP215" s="603"/>
      <c r="AQ215" s="711" t="s">
        <v>554</v>
      </c>
      <c r="AR215" s="603"/>
      <c r="AS215" s="603"/>
      <c r="AT215" s="711" t="s">
        <v>554</v>
      </c>
      <c r="AU215" s="680" t="s">
        <v>554</v>
      </c>
      <c r="AV215" s="680" t="s">
        <v>554</v>
      </c>
      <c r="AW215" s="48" t="s">
        <v>554</v>
      </c>
      <c r="AX215" s="603"/>
      <c r="AY215" s="603"/>
      <c r="AZ215" s="679" t="s">
        <v>554</v>
      </c>
      <c r="BA215" s="603"/>
      <c r="BB215" s="603"/>
      <c r="BC215" s="711" t="s">
        <v>554</v>
      </c>
      <c r="BD215" s="603"/>
      <c r="BE215" s="603"/>
      <c r="BF215" s="679" t="s">
        <v>554</v>
      </c>
      <c r="BG215" s="678">
        <v>43562</v>
      </c>
      <c r="BH215" s="680" t="s">
        <v>554</v>
      </c>
      <c r="BI215" s="706" t="s">
        <v>554</v>
      </c>
      <c r="BJ215" s="48" t="s">
        <v>554</v>
      </c>
      <c r="BK215" s="682" t="s">
        <v>807</v>
      </c>
      <c r="BL215" s="682" t="s">
        <v>807</v>
      </c>
      <c r="BM215" s="48" t="s">
        <v>554</v>
      </c>
      <c r="BN215" s="598" t="s">
        <v>807</v>
      </c>
      <c r="BO215" s="598" t="s">
        <v>807</v>
      </c>
      <c r="BP215" s="603"/>
      <c r="BQ215" s="48" t="s">
        <v>554</v>
      </c>
      <c r="BR215" s="48" t="s">
        <v>554</v>
      </c>
      <c r="BS215" s="603"/>
      <c r="BT215" s="615"/>
      <c r="BU215" s="615"/>
      <c r="BV215" s="603"/>
      <c r="BW215" s="711" t="s">
        <v>554</v>
      </c>
      <c r="BX215" s="711" t="s">
        <v>554</v>
      </c>
      <c r="BY215" s="702" t="s">
        <v>554</v>
      </c>
      <c r="BZ215" s="711" t="s">
        <v>554</v>
      </c>
      <c r="CA215" s="706" t="s">
        <v>554</v>
      </c>
      <c r="CB215" s="711" t="s">
        <v>554</v>
      </c>
      <c r="CC215" s="48" t="s">
        <v>554</v>
      </c>
      <c r="CD215" s="48" t="s">
        <v>554</v>
      </c>
      <c r="CE215" s="48" t="s">
        <v>554</v>
      </c>
      <c r="CF215" s="603"/>
      <c r="CG215" s="603"/>
      <c r="CH215" s="598" t="s">
        <v>807</v>
      </c>
      <c r="CI215" s="616"/>
      <c r="CJ215" s="616"/>
      <c r="CK215" s="48" t="s">
        <v>554</v>
      </c>
      <c r="CL215" s="615" t="s">
        <v>554</v>
      </c>
      <c r="CM215" s="615" t="s">
        <v>554</v>
      </c>
      <c r="CN215" s="48" t="s">
        <v>554</v>
      </c>
      <c r="CO215" s="48" t="s">
        <v>554</v>
      </c>
      <c r="CP215" s="680" t="s">
        <v>554</v>
      </c>
      <c r="CQ215" s="679" t="s">
        <v>554</v>
      </c>
      <c r="CR215" s="702" t="s">
        <v>554</v>
      </c>
      <c r="CS215" s="680" t="s">
        <v>554</v>
      </c>
      <c r="CT215" s="603"/>
      <c r="CU215" s="711" t="s">
        <v>554</v>
      </c>
      <c r="CV215" s="709" t="s">
        <v>560</v>
      </c>
      <c r="CW215" s="615" t="s">
        <v>554</v>
      </c>
      <c r="CX215" s="680" t="s">
        <v>554</v>
      </c>
      <c r="CY215" s="680" t="s">
        <v>554</v>
      </c>
      <c r="CZ215" s="48" t="s">
        <v>554</v>
      </c>
      <c r="DA215" s="682" t="s">
        <v>560</v>
      </c>
      <c r="DB215" s="709" t="s">
        <v>560</v>
      </c>
      <c r="DC215" s="703" t="s">
        <v>554</v>
      </c>
    </row>
    <row r="216" spans="1:107" ht="14" x14ac:dyDescent="0.15">
      <c r="A216" s="678">
        <v>43563</v>
      </c>
      <c r="B216" s="706" t="s">
        <v>554</v>
      </c>
      <c r="C216" s="48" t="s">
        <v>554</v>
      </c>
      <c r="D216" s="679" t="s">
        <v>554</v>
      </c>
      <c r="E216" s="48" t="s">
        <v>554</v>
      </c>
      <c r="F216" s="48" t="s">
        <v>554</v>
      </c>
      <c r="G216" s="48" t="s">
        <v>554</v>
      </c>
      <c r="H216" s="48" t="s">
        <v>554</v>
      </c>
      <c r="I216" s="48" t="s">
        <v>554</v>
      </c>
      <c r="J216" s="48" t="s">
        <v>554</v>
      </c>
      <c r="K216" s="48" t="s">
        <v>554</v>
      </c>
      <c r="L216" s="48" t="s">
        <v>554</v>
      </c>
      <c r="M216" s="48" t="s">
        <v>554</v>
      </c>
      <c r="N216" s="48" t="s">
        <v>554</v>
      </c>
      <c r="O216" s="48" t="s">
        <v>554</v>
      </c>
      <c r="P216" s="48" t="s">
        <v>554</v>
      </c>
      <c r="Q216" s="48" t="s">
        <v>554</v>
      </c>
      <c r="R216" s="48" t="s">
        <v>554</v>
      </c>
      <c r="S216" s="48" t="s">
        <v>554</v>
      </c>
      <c r="T216" s="48" t="s">
        <v>554</v>
      </c>
      <c r="U216" s="48" t="s">
        <v>554</v>
      </c>
      <c r="V216" s="603"/>
      <c r="W216" s="680" t="s">
        <v>554</v>
      </c>
      <c r="X216" s="680" t="s">
        <v>554</v>
      </c>
      <c r="Y216" s="48" t="s">
        <v>554</v>
      </c>
      <c r="Z216" s="706" t="s">
        <v>554</v>
      </c>
      <c r="AA216" s="711" t="s">
        <v>554</v>
      </c>
      <c r="AB216" s="702" t="s">
        <v>554</v>
      </c>
      <c r="AC216" s="706" t="s">
        <v>554</v>
      </c>
      <c r="AD216" s="706" t="s">
        <v>554</v>
      </c>
      <c r="AE216" s="711" t="s">
        <v>554</v>
      </c>
      <c r="AF216" s="680" t="s">
        <v>554</v>
      </c>
      <c r="AG216" s="680" t="s">
        <v>554</v>
      </c>
      <c r="AH216" s="48" t="s">
        <v>554</v>
      </c>
      <c r="AI216" s="680" t="s">
        <v>554</v>
      </c>
      <c r="AJ216" s="680" t="s">
        <v>554</v>
      </c>
      <c r="AK216" s="711" t="s">
        <v>554</v>
      </c>
      <c r="AL216" s="48" t="s">
        <v>554</v>
      </c>
      <c r="AM216" s="48" t="s">
        <v>554</v>
      </c>
      <c r="AN216" s="703" t="s">
        <v>554</v>
      </c>
      <c r="AO216" s="603"/>
      <c r="AP216" s="603"/>
      <c r="AQ216" s="711" t="s">
        <v>554</v>
      </c>
      <c r="AR216" s="603"/>
      <c r="AS216" s="603"/>
      <c r="AT216" s="711" t="s">
        <v>554</v>
      </c>
      <c r="AU216" s="680" t="s">
        <v>554</v>
      </c>
      <c r="AV216" s="680" t="s">
        <v>554</v>
      </c>
      <c r="AW216" s="48" t="s">
        <v>554</v>
      </c>
      <c r="AX216" s="603"/>
      <c r="AY216" s="603"/>
      <c r="AZ216" s="679" t="s">
        <v>554</v>
      </c>
      <c r="BA216" s="603"/>
      <c r="BB216" s="603"/>
      <c r="BC216" s="711" t="s">
        <v>554</v>
      </c>
      <c r="BD216" s="603"/>
      <c r="BE216" s="603"/>
      <c r="BF216" s="679" t="s">
        <v>554</v>
      </c>
      <c r="BG216" s="678">
        <v>43563</v>
      </c>
      <c r="BH216" s="680" t="s">
        <v>554</v>
      </c>
      <c r="BI216" s="706" t="s">
        <v>554</v>
      </c>
      <c r="BJ216" s="48" t="s">
        <v>554</v>
      </c>
      <c r="BK216" s="682" t="s">
        <v>807</v>
      </c>
      <c r="BL216" s="682" t="s">
        <v>807</v>
      </c>
      <c r="BM216" s="48" t="s">
        <v>554</v>
      </c>
      <c r="BN216" s="598" t="s">
        <v>807</v>
      </c>
      <c r="BO216" s="598" t="s">
        <v>807</v>
      </c>
      <c r="BP216" s="603"/>
      <c r="BQ216" s="48" t="s">
        <v>554</v>
      </c>
      <c r="BR216" s="48" t="s">
        <v>554</v>
      </c>
      <c r="BS216" s="603"/>
      <c r="BT216" s="615"/>
      <c r="BU216" s="615"/>
      <c r="BV216" s="603"/>
      <c r="BW216" s="711" t="s">
        <v>554</v>
      </c>
      <c r="BX216" s="711" t="s">
        <v>554</v>
      </c>
      <c r="BY216" s="702" t="s">
        <v>554</v>
      </c>
      <c r="BZ216" s="711" t="s">
        <v>554</v>
      </c>
      <c r="CA216" s="706" t="s">
        <v>554</v>
      </c>
      <c r="CB216" s="711" t="s">
        <v>554</v>
      </c>
      <c r="CC216" s="48" t="s">
        <v>554</v>
      </c>
      <c r="CD216" s="48" t="s">
        <v>554</v>
      </c>
      <c r="CE216" s="48" t="s">
        <v>554</v>
      </c>
      <c r="CF216" s="603"/>
      <c r="CG216" s="603"/>
      <c r="CH216" s="598" t="s">
        <v>807</v>
      </c>
      <c r="CI216" s="616"/>
      <c r="CJ216" s="616"/>
      <c r="CK216" s="48" t="s">
        <v>554</v>
      </c>
      <c r="CL216" s="615" t="s">
        <v>554</v>
      </c>
      <c r="CM216" s="615" t="s">
        <v>554</v>
      </c>
      <c r="CN216" s="48" t="s">
        <v>554</v>
      </c>
      <c r="CO216" s="48" t="s">
        <v>554</v>
      </c>
      <c r="CP216" s="680" t="s">
        <v>554</v>
      </c>
      <c r="CQ216" s="679" t="s">
        <v>554</v>
      </c>
      <c r="CR216" s="702" t="s">
        <v>554</v>
      </c>
      <c r="CS216" s="680" t="s">
        <v>554</v>
      </c>
      <c r="CT216" s="603"/>
      <c r="CU216" s="705" t="s">
        <v>554</v>
      </c>
      <c r="CV216" s="709" t="s">
        <v>560</v>
      </c>
      <c r="CW216" s="615" t="s">
        <v>554</v>
      </c>
      <c r="CX216" s="680" t="s">
        <v>554</v>
      </c>
      <c r="CY216" s="680" t="s">
        <v>554</v>
      </c>
      <c r="CZ216" s="48" t="s">
        <v>554</v>
      </c>
      <c r="DA216" s="682" t="s">
        <v>560</v>
      </c>
      <c r="DB216" s="709" t="s">
        <v>560</v>
      </c>
      <c r="DC216" s="703" t="s">
        <v>554</v>
      </c>
    </row>
    <row r="217" spans="1:107" ht="14" x14ac:dyDescent="0.15">
      <c r="A217" s="678">
        <v>43564</v>
      </c>
      <c r="B217" s="706" t="s">
        <v>554</v>
      </c>
      <c r="C217" s="48" t="s">
        <v>554</v>
      </c>
      <c r="D217" s="679" t="s">
        <v>554</v>
      </c>
      <c r="E217" s="48" t="s">
        <v>554</v>
      </c>
      <c r="F217" s="48" t="s">
        <v>554</v>
      </c>
      <c r="G217" s="48" t="s">
        <v>554</v>
      </c>
      <c r="H217" s="48" t="s">
        <v>554</v>
      </c>
      <c r="I217" s="48" t="s">
        <v>554</v>
      </c>
      <c r="J217" s="48" t="s">
        <v>554</v>
      </c>
      <c r="K217" s="48" t="s">
        <v>554</v>
      </c>
      <c r="L217" s="48" t="s">
        <v>554</v>
      </c>
      <c r="M217" s="48" t="s">
        <v>554</v>
      </c>
      <c r="N217" s="48" t="s">
        <v>554</v>
      </c>
      <c r="O217" s="48" t="s">
        <v>554</v>
      </c>
      <c r="P217" s="48" t="s">
        <v>554</v>
      </c>
      <c r="Q217" s="48" t="s">
        <v>554</v>
      </c>
      <c r="R217" s="48" t="s">
        <v>554</v>
      </c>
      <c r="S217" s="48" t="s">
        <v>554</v>
      </c>
      <c r="T217" s="48" t="s">
        <v>554</v>
      </c>
      <c r="U217" s="48" t="s">
        <v>554</v>
      </c>
      <c r="V217" s="603"/>
      <c r="W217" s="680" t="s">
        <v>554</v>
      </c>
      <c r="X217" s="680" t="s">
        <v>554</v>
      </c>
      <c r="Y217" s="48" t="s">
        <v>554</v>
      </c>
      <c r="Z217" s="706" t="s">
        <v>554</v>
      </c>
      <c r="AA217" s="711" t="s">
        <v>554</v>
      </c>
      <c r="AB217" s="702" t="s">
        <v>554</v>
      </c>
      <c r="AC217" s="706" t="s">
        <v>554</v>
      </c>
      <c r="AD217" s="706" t="s">
        <v>554</v>
      </c>
      <c r="AE217" s="711" t="s">
        <v>554</v>
      </c>
      <c r="AF217" s="680" t="s">
        <v>554</v>
      </c>
      <c r="AG217" s="680" t="s">
        <v>554</v>
      </c>
      <c r="AH217" s="48" t="s">
        <v>554</v>
      </c>
      <c r="AI217" s="680" t="s">
        <v>554</v>
      </c>
      <c r="AJ217" s="680" t="s">
        <v>554</v>
      </c>
      <c r="AK217" s="711" t="s">
        <v>554</v>
      </c>
      <c r="AL217" s="48" t="s">
        <v>554</v>
      </c>
      <c r="AM217" s="48" t="s">
        <v>554</v>
      </c>
      <c r="AN217" s="703" t="s">
        <v>554</v>
      </c>
      <c r="AO217" s="603"/>
      <c r="AP217" s="603"/>
      <c r="AQ217" s="711" t="s">
        <v>554</v>
      </c>
      <c r="AR217" s="603"/>
      <c r="AS217" s="603"/>
      <c r="AT217" s="711" t="s">
        <v>554</v>
      </c>
      <c r="AU217" s="680" t="s">
        <v>554</v>
      </c>
      <c r="AV217" s="680" t="s">
        <v>554</v>
      </c>
      <c r="AW217" s="48" t="s">
        <v>554</v>
      </c>
      <c r="AX217" s="603"/>
      <c r="AY217" s="603"/>
      <c r="AZ217" s="679" t="s">
        <v>554</v>
      </c>
      <c r="BA217" s="603"/>
      <c r="BB217" s="603"/>
      <c r="BC217" s="711" t="s">
        <v>554</v>
      </c>
      <c r="BD217" s="603"/>
      <c r="BE217" s="603"/>
      <c r="BF217" s="679" t="s">
        <v>554</v>
      </c>
      <c r="BG217" s="678">
        <v>43564</v>
      </c>
      <c r="BH217" s="680" t="s">
        <v>554</v>
      </c>
      <c r="BI217" s="706" t="s">
        <v>554</v>
      </c>
      <c r="BJ217" s="48" t="s">
        <v>554</v>
      </c>
      <c r="BK217" s="682" t="s">
        <v>807</v>
      </c>
      <c r="BL217" s="682" t="s">
        <v>807</v>
      </c>
      <c r="BM217" s="48" t="s">
        <v>554</v>
      </c>
      <c r="BN217" s="598" t="s">
        <v>807</v>
      </c>
      <c r="BO217" s="598" t="s">
        <v>807</v>
      </c>
      <c r="BP217" s="603"/>
      <c r="BQ217" s="48" t="s">
        <v>554</v>
      </c>
      <c r="BR217" s="48" t="s">
        <v>554</v>
      </c>
      <c r="BS217" s="603"/>
      <c r="BT217" s="615"/>
      <c r="BU217" s="615"/>
      <c r="BV217" s="603"/>
      <c r="BW217" s="711" t="s">
        <v>554</v>
      </c>
      <c r="BX217" s="711" t="s">
        <v>554</v>
      </c>
      <c r="BY217" s="702" t="s">
        <v>554</v>
      </c>
      <c r="BZ217" s="711" t="s">
        <v>554</v>
      </c>
      <c r="CA217" s="706" t="s">
        <v>554</v>
      </c>
      <c r="CB217" s="711" t="s">
        <v>554</v>
      </c>
      <c r="CC217" s="48" t="s">
        <v>554</v>
      </c>
      <c r="CD217" s="48" t="s">
        <v>554</v>
      </c>
      <c r="CE217" s="48" t="s">
        <v>554</v>
      </c>
      <c r="CF217" s="603"/>
      <c r="CG217" s="603"/>
      <c r="CH217" s="598" t="s">
        <v>807</v>
      </c>
      <c r="CI217" s="616"/>
      <c r="CJ217" s="616"/>
      <c r="CK217" s="48" t="s">
        <v>554</v>
      </c>
      <c r="CL217" s="615" t="s">
        <v>554</v>
      </c>
      <c r="CM217" s="615" t="s">
        <v>554</v>
      </c>
      <c r="CN217" s="48" t="s">
        <v>554</v>
      </c>
      <c r="CO217" s="48" t="s">
        <v>554</v>
      </c>
      <c r="CP217" s="680" t="s">
        <v>554</v>
      </c>
      <c r="CQ217" s="679" t="s">
        <v>554</v>
      </c>
      <c r="CR217" s="702" t="s">
        <v>554</v>
      </c>
      <c r="CS217" s="682" t="s">
        <v>560</v>
      </c>
      <c r="CT217" s="603"/>
      <c r="CU217" s="709" t="s">
        <v>560</v>
      </c>
      <c r="CV217" s="709" t="s">
        <v>560</v>
      </c>
      <c r="CW217" s="615" t="s">
        <v>554</v>
      </c>
      <c r="CX217" s="680" t="s">
        <v>554</v>
      </c>
      <c r="CY217" s="680" t="s">
        <v>554</v>
      </c>
      <c r="CZ217" s="48" t="s">
        <v>554</v>
      </c>
      <c r="DA217" s="682" t="s">
        <v>560</v>
      </c>
      <c r="DB217" s="709" t="s">
        <v>560</v>
      </c>
      <c r="DC217" s="703" t="s">
        <v>554</v>
      </c>
    </row>
    <row r="218" spans="1:107" ht="14" x14ac:dyDescent="0.15">
      <c r="A218" s="678">
        <v>43565</v>
      </c>
      <c r="B218" s="706" t="s">
        <v>554</v>
      </c>
      <c r="C218" s="48" t="s">
        <v>554</v>
      </c>
      <c r="D218" s="679" t="s">
        <v>554</v>
      </c>
      <c r="E218" s="48" t="s">
        <v>554</v>
      </c>
      <c r="F218" s="48" t="s">
        <v>554</v>
      </c>
      <c r="G218" s="48" t="s">
        <v>554</v>
      </c>
      <c r="H218" s="48" t="s">
        <v>554</v>
      </c>
      <c r="I218" s="48" t="s">
        <v>554</v>
      </c>
      <c r="J218" s="48" t="s">
        <v>554</v>
      </c>
      <c r="K218" s="48" t="s">
        <v>554</v>
      </c>
      <c r="L218" s="48" t="s">
        <v>554</v>
      </c>
      <c r="M218" s="48" t="s">
        <v>554</v>
      </c>
      <c r="N218" s="48" t="s">
        <v>554</v>
      </c>
      <c r="O218" s="48" t="s">
        <v>554</v>
      </c>
      <c r="P218" s="48" t="s">
        <v>554</v>
      </c>
      <c r="Q218" s="48" t="s">
        <v>554</v>
      </c>
      <c r="R218" s="48" t="s">
        <v>554</v>
      </c>
      <c r="S218" s="48" t="s">
        <v>554</v>
      </c>
      <c r="T218" s="48" t="s">
        <v>554</v>
      </c>
      <c r="U218" s="48" t="s">
        <v>554</v>
      </c>
      <c r="V218" s="603"/>
      <c r="W218" s="680" t="s">
        <v>554</v>
      </c>
      <c r="X218" s="680" t="s">
        <v>554</v>
      </c>
      <c r="Y218" s="48" t="s">
        <v>554</v>
      </c>
      <c r="Z218" s="706" t="s">
        <v>554</v>
      </c>
      <c r="AA218" s="711" t="s">
        <v>554</v>
      </c>
      <c r="AB218" s="702" t="s">
        <v>554</v>
      </c>
      <c r="AC218" s="706" t="s">
        <v>554</v>
      </c>
      <c r="AD218" s="706" t="s">
        <v>554</v>
      </c>
      <c r="AE218" s="711" t="s">
        <v>554</v>
      </c>
      <c r="AF218" s="680" t="s">
        <v>554</v>
      </c>
      <c r="AG218" s="680" t="s">
        <v>554</v>
      </c>
      <c r="AH218" s="48" t="s">
        <v>554</v>
      </c>
      <c r="AI218" s="680" t="s">
        <v>554</v>
      </c>
      <c r="AJ218" s="680" t="s">
        <v>554</v>
      </c>
      <c r="AK218" s="711" t="s">
        <v>554</v>
      </c>
      <c r="AL218" s="48" t="s">
        <v>554</v>
      </c>
      <c r="AM218" s="48" t="s">
        <v>554</v>
      </c>
      <c r="AN218" s="703" t="s">
        <v>554</v>
      </c>
      <c r="AO218" s="603"/>
      <c r="AP218" s="603"/>
      <c r="AQ218" s="711" t="s">
        <v>554</v>
      </c>
      <c r="AR218" s="603"/>
      <c r="AS218" s="603"/>
      <c r="AT218" s="711" t="s">
        <v>554</v>
      </c>
      <c r="AU218" s="680" t="s">
        <v>554</v>
      </c>
      <c r="AV218" s="680" t="s">
        <v>554</v>
      </c>
      <c r="AW218" s="48" t="s">
        <v>554</v>
      </c>
      <c r="AX218" s="603"/>
      <c r="AY218" s="603"/>
      <c r="AZ218" s="679" t="s">
        <v>554</v>
      </c>
      <c r="BA218" s="603"/>
      <c r="BB218" s="603"/>
      <c r="BC218" s="711" t="s">
        <v>554</v>
      </c>
      <c r="BD218" s="603"/>
      <c r="BE218" s="603"/>
      <c r="BF218" s="679" t="s">
        <v>554</v>
      </c>
      <c r="BG218" s="678">
        <v>43565</v>
      </c>
      <c r="BH218" s="680" t="s">
        <v>554</v>
      </c>
      <c r="BI218" s="706" t="s">
        <v>554</v>
      </c>
      <c r="BJ218" s="48" t="s">
        <v>554</v>
      </c>
      <c r="BK218" s="682" t="s">
        <v>807</v>
      </c>
      <c r="BL218" s="682" t="s">
        <v>807</v>
      </c>
      <c r="BM218" s="48" t="s">
        <v>554</v>
      </c>
      <c r="BN218" s="598" t="s">
        <v>807</v>
      </c>
      <c r="BO218" s="598" t="s">
        <v>807</v>
      </c>
      <c r="BP218" s="603"/>
      <c r="BQ218" s="48" t="s">
        <v>554</v>
      </c>
      <c r="BR218" s="48" t="s">
        <v>554</v>
      </c>
      <c r="BS218" s="603"/>
      <c r="BT218" s="615"/>
      <c r="BU218" s="615"/>
      <c r="BV218" s="603"/>
      <c r="BW218" s="711" t="s">
        <v>554</v>
      </c>
      <c r="BX218" s="711" t="s">
        <v>554</v>
      </c>
      <c r="BY218" s="702" t="s">
        <v>554</v>
      </c>
      <c r="BZ218" s="711" t="s">
        <v>554</v>
      </c>
      <c r="CA218" s="706" t="s">
        <v>554</v>
      </c>
      <c r="CB218" s="711" t="s">
        <v>554</v>
      </c>
      <c r="CC218" s="48" t="s">
        <v>554</v>
      </c>
      <c r="CD218" s="48" t="s">
        <v>554</v>
      </c>
      <c r="CE218" s="48" t="s">
        <v>554</v>
      </c>
      <c r="CF218" s="603"/>
      <c r="CG218" s="603"/>
      <c r="CH218" s="598" t="s">
        <v>807</v>
      </c>
      <c r="CI218" s="616"/>
      <c r="CJ218" s="616"/>
      <c r="CK218" s="48" t="s">
        <v>554</v>
      </c>
      <c r="CL218" s="615" t="s">
        <v>554</v>
      </c>
      <c r="CM218" s="615" t="s">
        <v>554</v>
      </c>
      <c r="CN218" s="48" t="s">
        <v>554</v>
      </c>
      <c r="CO218" s="48" t="s">
        <v>554</v>
      </c>
      <c r="CP218" s="680" t="s">
        <v>554</v>
      </c>
      <c r="CQ218" s="679" t="s">
        <v>554</v>
      </c>
      <c r="CR218" s="706" t="s">
        <v>554</v>
      </c>
      <c r="CS218" s="680" t="s">
        <v>554</v>
      </c>
      <c r="CT218" s="603"/>
      <c r="CU218" s="709" t="s">
        <v>560</v>
      </c>
      <c r="CV218" s="709" t="s">
        <v>560</v>
      </c>
      <c r="CW218" s="615" t="s">
        <v>554</v>
      </c>
      <c r="CX218" s="680" t="s">
        <v>554</v>
      </c>
      <c r="CY218" s="680" t="s">
        <v>554</v>
      </c>
      <c r="CZ218" s="48" t="s">
        <v>554</v>
      </c>
      <c r="DA218" s="682" t="s">
        <v>560</v>
      </c>
      <c r="DB218" s="705" t="s">
        <v>554</v>
      </c>
      <c r="DC218" s="703" t="s">
        <v>554</v>
      </c>
    </row>
    <row r="219" spans="1:107" ht="14" x14ac:dyDescent="0.15">
      <c r="A219" s="678">
        <v>43566</v>
      </c>
      <c r="B219" s="706" t="s">
        <v>554</v>
      </c>
      <c r="C219" s="48" t="s">
        <v>554</v>
      </c>
      <c r="D219" s="692" t="s">
        <v>560</v>
      </c>
      <c r="E219" s="48" t="s">
        <v>554</v>
      </c>
      <c r="F219" s="48" t="s">
        <v>554</v>
      </c>
      <c r="G219" s="48" t="s">
        <v>554</v>
      </c>
      <c r="H219" s="48" t="s">
        <v>554</v>
      </c>
      <c r="I219" s="48" t="s">
        <v>554</v>
      </c>
      <c r="J219" s="48" t="s">
        <v>554</v>
      </c>
      <c r="K219" s="48" t="s">
        <v>554</v>
      </c>
      <c r="L219" s="48" t="s">
        <v>554</v>
      </c>
      <c r="M219" s="48" t="s">
        <v>554</v>
      </c>
      <c r="N219" s="48" t="s">
        <v>554</v>
      </c>
      <c r="O219" s="48" t="s">
        <v>554</v>
      </c>
      <c r="P219" s="48" t="s">
        <v>554</v>
      </c>
      <c r="Q219" s="48" t="s">
        <v>554</v>
      </c>
      <c r="R219" s="48" t="s">
        <v>554</v>
      </c>
      <c r="S219" s="48" t="s">
        <v>554</v>
      </c>
      <c r="T219" s="48" t="s">
        <v>554</v>
      </c>
      <c r="U219" s="48" t="s">
        <v>554</v>
      </c>
      <c r="V219" s="603"/>
      <c r="W219" s="680" t="s">
        <v>554</v>
      </c>
      <c r="X219" s="680" t="s">
        <v>554</v>
      </c>
      <c r="Y219" s="48" t="s">
        <v>554</v>
      </c>
      <c r="Z219" s="706" t="s">
        <v>554</v>
      </c>
      <c r="AA219" s="711" t="s">
        <v>554</v>
      </c>
      <c r="AB219" s="702" t="s">
        <v>554</v>
      </c>
      <c r="AC219" s="706" t="s">
        <v>554</v>
      </c>
      <c r="AD219" s="706" t="s">
        <v>554</v>
      </c>
      <c r="AE219" s="711" t="s">
        <v>554</v>
      </c>
      <c r="AF219" s="680" t="s">
        <v>554</v>
      </c>
      <c r="AG219" s="680" t="s">
        <v>554</v>
      </c>
      <c r="AH219" s="48" t="s">
        <v>554</v>
      </c>
      <c r="AI219" s="680" t="s">
        <v>554</v>
      </c>
      <c r="AJ219" s="680" t="s">
        <v>554</v>
      </c>
      <c r="AK219" s="711" t="s">
        <v>554</v>
      </c>
      <c r="AL219" s="48" t="s">
        <v>554</v>
      </c>
      <c r="AM219" s="48" t="s">
        <v>554</v>
      </c>
      <c r="AN219" s="703" t="s">
        <v>554</v>
      </c>
      <c r="AO219" s="603"/>
      <c r="AP219" s="603"/>
      <c r="AQ219" s="711" t="s">
        <v>554</v>
      </c>
      <c r="AR219" s="603"/>
      <c r="AS219" s="603"/>
      <c r="AT219" s="711" t="s">
        <v>554</v>
      </c>
      <c r="AU219" s="680" t="s">
        <v>554</v>
      </c>
      <c r="AV219" s="680" t="s">
        <v>554</v>
      </c>
      <c r="AW219" s="48" t="s">
        <v>554</v>
      </c>
      <c r="AX219" s="603"/>
      <c r="AY219" s="603"/>
      <c r="AZ219" s="679" t="s">
        <v>554</v>
      </c>
      <c r="BA219" s="603"/>
      <c r="BB219" s="603"/>
      <c r="BC219" s="711" t="s">
        <v>554</v>
      </c>
      <c r="BD219" s="603"/>
      <c r="BE219" s="603"/>
      <c r="BF219" s="679" t="s">
        <v>554</v>
      </c>
      <c r="BG219" s="678">
        <v>43566</v>
      </c>
      <c r="BH219" s="680" t="s">
        <v>554</v>
      </c>
      <c r="BI219" s="706" t="s">
        <v>554</v>
      </c>
      <c r="BJ219" s="48" t="s">
        <v>554</v>
      </c>
      <c r="BK219" s="682" t="s">
        <v>807</v>
      </c>
      <c r="BL219" s="682" t="s">
        <v>807</v>
      </c>
      <c r="BM219" s="48" t="s">
        <v>554</v>
      </c>
      <c r="BN219" s="598" t="s">
        <v>807</v>
      </c>
      <c r="BO219" s="598" t="s">
        <v>807</v>
      </c>
      <c r="BP219" s="603"/>
      <c r="BQ219" s="48" t="s">
        <v>554</v>
      </c>
      <c r="BR219" s="48" t="s">
        <v>554</v>
      </c>
      <c r="BS219" s="603"/>
      <c r="BT219" s="615"/>
      <c r="BU219" s="615"/>
      <c r="BV219" s="603"/>
      <c r="BW219" s="711" t="s">
        <v>554</v>
      </c>
      <c r="BX219" s="711" t="s">
        <v>554</v>
      </c>
      <c r="BY219" s="702" t="s">
        <v>554</v>
      </c>
      <c r="BZ219" s="711" t="s">
        <v>554</v>
      </c>
      <c r="CA219" s="706" t="s">
        <v>554</v>
      </c>
      <c r="CB219" s="711" t="s">
        <v>554</v>
      </c>
      <c r="CC219" s="48" t="s">
        <v>554</v>
      </c>
      <c r="CD219" s="48" t="s">
        <v>554</v>
      </c>
      <c r="CE219" s="48" t="s">
        <v>554</v>
      </c>
      <c r="CF219" s="603"/>
      <c r="CG219" s="603"/>
      <c r="CH219" s="598" t="s">
        <v>807</v>
      </c>
      <c r="CI219" s="616"/>
      <c r="CJ219" s="616"/>
      <c r="CK219" s="48" t="s">
        <v>554</v>
      </c>
      <c r="CL219" s="615" t="s">
        <v>554</v>
      </c>
      <c r="CM219" s="615" t="s">
        <v>554</v>
      </c>
      <c r="CN219" s="48" t="s">
        <v>554</v>
      </c>
      <c r="CO219" s="48" t="s">
        <v>554</v>
      </c>
      <c r="CP219" s="680" t="s">
        <v>554</v>
      </c>
      <c r="CQ219" s="679" t="s">
        <v>554</v>
      </c>
      <c r="CR219" s="706" t="s">
        <v>554</v>
      </c>
      <c r="CS219" s="680" t="s">
        <v>554</v>
      </c>
      <c r="CT219" s="603"/>
      <c r="CU219" s="709" t="s">
        <v>560</v>
      </c>
      <c r="CV219" s="709" t="s">
        <v>560</v>
      </c>
      <c r="CW219" s="615" t="s">
        <v>554</v>
      </c>
      <c r="CX219" s="680" t="s">
        <v>554</v>
      </c>
      <c r="CY219" s="680" t="s">
        <v>554</v>
      </c>
      <c r="CZ219" s="48" t="s">
        <v>554</v>
      </c>
      <c r="DA219" s="682" t="s">
        <v>560</v>
      </c>
      <c r="DB219" s="709" t="s">
        <v>560</v>
      </c>
      <c r="DC219" s="703" t="s">
        <v>554</v>
      </c>
    </row>
    <row r="220" spans="1:107" ht="14" x14ac:dyDescent="0.15">
      <c r="A220" s="678">
        <v>43567</v>
      </c>
      <c r="B220" s="706" t="s">
        <v>554</v>
      </c>
      <c r="C220" s="48" t="s">
        <v>554</v>
      </c>
      <c r="D220" s="679" t="s">
        <v>554</v>
      </c>
      <c r="E220" s="48" t="s">
        <v>554</v>
      </c>
      <c r="F220" s="48" t="s">
        <v>554</v>
      </c>
      <c r="G220" s="48" t="s">
        <v>554</v>
      </c>
      <c r="H220" s="48" t="s">
        <v>554</v>
      </c>
      <c r="I220" s="48" t="s">
        <v>554</v>
      </c>
      <c r="J220" s="48" t="s">
        <v>554</v>
      </c>
      <c r="K220" s="48" t="s">
        <v>554</v>
      </c>
      <c r="L220" s="48" t="s">
        <v>554</v>
      </c>
      <c r="M220" s="48" t="s">
        <v>554</v>
      </c>
      <c r="N220" s="48" t="s">
        <v>554</v>
      </c>
      <c r="O220" s="48" t="s">
        <v>554</v>
      </c>
      <c r="P220" s="48" t="s">
        <v>554</v>
      </c>
      <c r="Q220" s="48" t="s">
        <v>554</v>
      </c>
      <c r="R220" s="48" t="s">
        <v>554</v>
      </c>
      <c r="S220" s="48" t="s">
        <v>554</v>
      </c>
      <c r="T220" s="48" t="s">
        <v>554</v>
      </c>
      <c r="U220" s="48" t="s">
        <v>554</v>
      </c>
      <c r="V220" s="603"/>
      <c r="W220" s="680" t="s">
        <v>554</v>
      </c>
      <c r="X220" s="680" t="s">
        <v>554</v>
      </c>
      <c r="Y220" s="48" t="s">
        <v>554</v>
      </c>
      <c r="Z220" s="706" t="s">
        <v>554</v>
      </c>
      <c r="AA220" s="711" t="s">
        <v>554</v>
      </c>
      <c r="AB220" s="702" t="s">
        <v>554</v>
      </c>
      <c r="AC220" s="706" t="s">
        <v>554</v>
      </c>
      <c r="AD220" s="706" t="s">
        <v>554</v>
      </c>
      <c r="AE220" s="711" t="s">
        <v>554</v>
      </c>
      <c r="AF220" s="680" t="s">
        <v>554</v>
      </c>
      <c r="AG220" s="680" t="s">
        <v>554</v>
      </c>
      <c r="AH220" s="48" t="s">
        <v>554</v>
      </c>
      <c r="AI220" s="680" t="s">
        <v>554</v>
      </c>
      <c r="AJ220" s="680" t="s">
        <v>554</v>
      </c>
      <c r="AK220" s="711" t="s">
        <v>554</v>
      </c>
      <c r="AL220" s="48" t="s">
        <v>554</v>
      </c>
      <c r="AM220" s="48" t="s">
        <v>554</v>
      </c>
      <c r="AN220" s="703" t="s">
        <v>554</v>
      </c>
      <c r="AO220" s="603"/>
      <c r="AP220" s="603"/>
      <c r="AQ220" s="711" t="s">
        <v>554</v>
      </c>
      <c r="AR220" s="603"/>
      <c r="AS220" s="603"/>
      <c r="AT220" s="711" t="s">
        <v>554</v>
      </c>
      <c r="AU220" s="680" t="s">
        <v>554</v>
      </c>
      <c r="AV220" s="680" t="s">
        <v>554</v>
      </c>
      <c r="AW220" s="48" t="s">
        <v>554</v>
      </c>
      <c r="AX220" s="603"/>
      <c r="AY220" s="603"/>
      <c r="AZ220" s="679" t="s">
        <v>554</v>
      </c>
      <c r="BA220" s="603"/>
      <c r="BB220" s="603"/>
      <c r="BC220" s="711" t="s">
        <v>554</v>
      </c>
      <c r="BD220" s="603"/>
      <c r="BE220" s="603"/>
      <c r="BF220" s="679" t="s">
        <v>554</v>
      </c>
      <c r="BG220" s="678">
        <v>43567</v>
      </c>
      <c r="BH220" s="680" t="s">
        <v>554</v>
      </c>
      <c r="BI220" s="706" t="s">
        <v>554</v>
      </c>
      <c r="BJ220" s="48" t="s">
        <v>554</v>
      </c>
      <c r="BK220" s="682" t="s">
        <v>807</v>
      </c>
      <c r="BL220" s="682" t="s">
        <v>807</v>
      </c>
      <c r="BM220" s="48" t="s">
        <v>554</v>
      </c>
      <c r="BN220" s="598" t="s">
        <v>807</v>
      </c>
      <c r="BO220" s="598" t="s">
        <v>807</v>
      </c>
      <c r="BP220" s="603"/>
      <c r="BQ220" s="48" t="s">
        <v>554</v>
      </c>
      <c r="BR220" s="48" t="s">
        <v>554</v>
      </c>
      <c r="BS220" s="603"/>
      <c r="BT220" s="615"/>
      <c r="BU220" s="615"/>
      <c r="BV220" s="603"/>
      <c r="BW220" s="711" t="s">
        <v>554</v>
      </c>
      <c r="BX220" s="711" t="s">
        <v>554</v>
      </c>
      <c r="BY220" s="702" t="s">
        <v>554</v>
      </c>
      <c r="BZ220" s="711" t="s">
        <v>554</v>
      </c>
      <c r="CA220" s="706" t="s">
        <v>554</v>
      </c>
      <c r="CB220" s="711" t="s">
        <v>554</v>
      </c>
      <c r="CC220" s="48" t="s">
        <v>554</v>
      </c>
      <c r="CD220" s="48" t="s">
        <v>554</v>
      </c>
      <c r="CE220" s="48" t="s">
        <v>554</v>
      </c>
      <c r="CF220" s="603"/>
      <c r="CG220" s="603"/>
      <c r="CH220" s="598" t="s">
        <v>807</v>
      </c>
      <c r="CI220" s="616"/>
      <c r="CJ220" s="616"/>
      <c r="CK220" s="48" t="s">
        <v>554</v>
      </c>
      <c r="CL220" s="615" t="s">
        <v>554</v>
      </c>
      <c r="CM220" s="615" t="s">
        <v>554</v>
      </c>
      <c r="CN220" s="48" t="s">
        <v>554</v>
      </c>
      <c r="CO220" s="48" t="s">
        <v>554</v>
      </c>
      <c r="CP220" s="680" t="s">
        <v>554</v>
      </c>
      <c r="CQ220" s="679" t="s">
        <v>554</v>
      </c>
      <c r="CR220" s="706" t="s">
        <v>554</v>
      </c>
      <c r="CS220" s="680" t="s">
        <v>554</v>
      </c>
      <c r="CT220" s="603"/>
      <c r="CU220" s="708" t="s">
        <v>566</v>
      </c>
      <c r="CV220" s="705" t="s">
        <v>554</v>
      </c>
      <c r="CW220" s="615" t="s">
        <v>554</v>
      </c>
      <c r="CX220" s="680" t="s">
        <v>554</v>
      </c>
      <c r="CY220" s="680" t="s">
        <v>554</v>
      </c>
      <c r="CZ220" s="48" t="s">
        <v>554</v>
      </c>
      <c r="DA220" s="682" t="s">
        <v>560</v>
      </c>
      <c r="DB220" s="709" t="s">
        <v>560</v>
      </c>
      <c r="DC220" s="703" t="s">
        <v>554</v>
      </c>
    </row>
    <row r="221" spans="1:107" ht="14" x14ac:dyDescent="0.15">
      <c r="A221" s="678">
        <v>43568</v>
      </c>
      <c r="B221" s="706" t="s">
        <v>554</v>
      </c>
      <c r="C221" s="48" t="s">
        <v>554</v>
      </c>
      <c r="D221" s="679" t="s">
        <v>554</v>
      </c>
      <c r="E221" s="48" t="s">
        <v>554</v>
      </c>
      <c r="F221" s="48" t="s">
        <v>554</v>
      </c>
      <c r="G221" s="48" t="s">
        <v>554</v>
      </c>
      <c r="H221" s="48" t="s">
        <v>554</v>
      </c>
      <c r="I221" s="48" t="s">
        <v>554</v>
      </c>
      <c r="J221" s="48" t="s">
        <v>554</v>
      </c>
      <c r="K221" s="48" t="s">
        <v>554</v>
      </c>
      <c r="L221" s="48" t="s">
        <v>554</v>
      </c>
      <c r="M221" s="48" t="s">
        <v>554</v>
      </c>
      <c r="N221" s="48" t="s">
        <v>554</v>
      </c>
      <c r="O221" s="48" t="s">
        <v>554</v>
      </c>
      <c r="P221" s="48" t="s">
        <v>554</v>
      </c>
      <c r="Q221" s="48" t="s">
        <v>554</v>
      </c>
      <c r="R221" s="48" t="s">
        <v>554</v>
      </c>
      <c r="S221" s="48" t="s">
        <v>554</v>
      </c>
      <c r="T221" s="48" t="s">
        <v>554</v>
      </c>
      <c r="U221" s="48" t="s">
        <v>554</v>
      </c>
      <c r="V221" s="603"/>
      <c r="W221" s="702" t="s">
        <v>554</v>
      </c>
      <c r="X221" s="680" t="s">
        <v>554</v>
      </c>
      <c r="Y221" s="48" t="s">
        <v>554</v>
      </c>
      <c r="Z221" s="706" t="s">
        <v>554</v>
      </c>
      <c r="AA221" s="711" t="s">
        <v>554</v>
      </c>
      <c r="AB221" s="702" t="s">
        <v>554</v>
      </c>
      <c r="AC221" s="706" t="s">
        <v>554</v>
      </c>
      <c r="AD221" s="706" t="s">
        <v>554</v>
      </c>
      <c r="AE221" s="709" t="s">
        <v>560</v>
      </c>
      <c r="AF221" s="680" t="s">
        <v>554</v>
      </c>
      <c r="AG221" s="680" t="s">
        <v>554</v>
      </c>
      <c r="AH221" s="48" t="s">
        <v>554</v>
      </c>
      <c r="AI221" s="680" t="s">
        <v>554</v>
      </c>
      <c r="AJ221" s="680" t="s">
        <v>554</v>
      </c>
      <c r="AK221" s="711" t="s">
        <v>554</v>
      </c>
      <c r="AL221" s="48" t="s">
        <v>554</v>
      </c>
      <c r="AM221" s="48" t="s">
        <v>554</v>
      </c>
      <c r="AN221" s="703" t="s">
        <v>554</v>
      </c>
      <c r="AO221" s="603"/>
      <c r="AP221" s="603"/>
      <c r="AQ221" s="711" t="s">
        <v>554</v>
      </c>
      <c r="AR221" s="603"/>
      <c r="AS221" s="603"/>
      <c r="AT221" s="711" t="s">
        <v>554</v>
      </c>
      <c r="AU221" s="680" t="s">
        <v>554</v>
      </c>
      <c r="AV221" s="680" t="s">
        <v>554</v>
      </c>
      <c r="AW221" s="48" t="s">
        <v>554</v>
      </c>
      <c r="AX221" s="603"/>
      <c r="AY221" s="603"/>
      <c r="AZ221" s="679" t="s">
        <v>554</v>
      </c>
      <c r="BA221" s="603"/>
      <c r="BB221" s="603"/>
      <c r="BC221" s="711" t="s">
        <v>554</v>
      </c>
      <c r="BD221" s="603"/>
      <c r="BE221" s="603"/>
      <c r="BF221" s="679" t="s">
        <v>554</v>
      </c>
      <c r="BG221" s="678">
        <v>43568</v>
      </c>
      <c r="BH221" s="680" t="s">
        <v>554</v>
      </c>
      <c r="BI221" s="706" t="s">
        <v>554</v>
      </c>
      <c r="BJ221" s="48" t="s">
        <v>554</v>
      </c>
      <c r="BK221" s="682" t="s">
        <v>807</v>
      </c>
      <c r="BL221" s="682" t="s">
        <v>807</v>
      </c>
      <c r="BM221" s="48" t="s">
        <v>554</v>
      </c>
      <c r="BN221" s="598" t="s">
        <v>807</v>
      </c>
      <c r="BO221" s="598" t="s">
        <v>807</v>
      </c>
      <c r="BP221" s="603"/>
      <c r="BQ221" s="48" t="s">
        <v>554</v>
      </c>
      <c r="BR221" s="48" t="s">
        <v>554</v>
      </c>
      <c r="BS221" s="603"/>
      <c r="BT221" s="615"/>
      <c r="BU221" s="615"/>
      <c r="BV221" s="603"/>
      <c r="BW221" s="711" t="s">
        <v>554</v>
      </c>
      <c r="BX221" s="711" t="s">
        <v>554</v>
      </c>
      <c r="BY221" s="702" t="s">
        <v>554</v>
      </c>
      <c r="BZ221" s="704" t="s">
        <v>560</v>
      </c>
      <c r="CA221" s="709" t="s">
        <v>560</v>
      </c>
      <c r="CB221" s="709" t="s">
        <v>560</v>
      </c>
      <c r="CC221" s="48" t="s">
        <v>554</v>
      </c>
      <c r="CD221" s="48" t="s">
        <v>554</v>
      </c>
      <c r="CE221" s="48" t="s">
        <v>554</v>
      </c>
      <c r="CF221" s="603"/>
      <c r="CG221" s="603"/>
      <c r="CH221" s="598" t="s">
        <v>807</v>
      </c>
      <c r="CI221" s="616"/>
      <c r="CJ221" s="616"/>
      <c r="CK221" s="48" t="s">
        <v>554</v>
      </c>
      <c r="CL221" s="615" t="s">
        <v>554</v>
      </c>
      <c r="CM221" s="615" t="s">
        <v>554</v>
      </c>
      <c r="CN221" s="48" t="s">
        <v>554</v>
      </c>
      <c r="CO221" s="48" t="s">
        <v>554</v>
      </c>
      <c r="CP221" s="680" t="s">
        <v>554</v>
      </c>
      <c r="CQ221" s="679" t="s">
        <v>554</v>
      </c>
      <c r="CR221" s="706" t="s">
        <v>554</v>
      </c>
      <c r="CS221" s="680" t="s">
        <v>554</v>
      </c>
      <c r="CT221" s="603"/>
      <c r="CU221" s="708" t="s">
        <v>566</v>
      </c>
      <c r="CV221" s="709" t="s">
        <v>560</v>
      </c>
      <c r="CW221" s="615" t="s">
        <v>554</v>
      </c>
      <c r="CX221" s="680" t="s">
        <v>554</v>
      </c>
      <c r="CY221" s="680" t="s">
        <v>554</v>
      </c>
      <c r="CZ221" s="48" t="s">
        <v>554</v>
      </c>
      <c r="DA221" s="682" t="s">
        <v>560</v>
      </c>
      <c r="DB221" s="709" t="s">
        <v>560</v>
      </c>
      <c r="DC221" s="703" t="s">
        <v>554</v>
      </c>
    </row>
    <row r="222" spans="1:107" ht="14" x14ac:dyDescent="0.15">
      <c r="A222" s="678">
        <v>43569</v>
      </c>
      <c r="B222" s="706" t="s">
        <v>554</v>
      </c>
      <c r="C222" s="48" t="s">
        <v>554</v>
      </c>
      <c r="D222" s="679" t="s">
        <v>554</v>
      </c>
      <c r="E222" s="48" t="s">
        <v>554</v>
      </c>
      <c r="F222" s="48" t="s">
        <v>554</v>
      </c>
      <c r="G222" s="48" t="s">
        <v>554</v>
      </c>
      <c r="H222" s="48" t="s">
        <v>554</v>
      </c>
      <c r="I222" s="48" t="s">
        <v>554</v>
      </c>
      <c r="J222" s="48" t="s">
        <v>554</v>
      </c>
      <c r="K222" s="48" t="s">
        <v>554</v>
      </c>
      <c r="L222" s="48" t="s">
        <v>554</v>
      </c>
      <c r="M222" s="48" t="s">
        <v>554</v>
      </c>
      <c r="N222" s="48" t="s">
        <v>554</v>
      </c>
      <c r="O222" s="48" t="s">
        <v>554</v>
      </c>
      <c r="P222" s="48" t="s">
        <v>554</v>
      </c>
      <c r="Q222" s="48" t="s">
        <v>554</v>
      </c>
      <c r="R222" s="48" t="s">
        <v>554</v>
      </c>
      <c r="S222" s="48" t="s">
        <v>554</v>
      </c>
      <c r="T222" s="48" t="s">
        <v>554</v>
      </c>
      <c r="U222" s="48" t="s">
        <v>554</v>
      </c>
      <c r="V222" s="603"/>
      <c r="W222" s="706" t="s">
        <v>554</v>
      </c>
      <c r="X222" s="680" t="s">
        <v>554</v>
      </c>
      <c r="Y222" s="48" t="s">
        <v>554</v>
      </c>
      <c r="Z222" s="706" t="s">
        <v>554</v>
      </c>
      <c r="AA222" s="711" t="s">
        <v>554</v>
      </c>
      <c r="AB222" s="702" t="s">
        <v>554</v>
      </c>
      <c r="AC222" s="706" t="s">
        <v>554</v>
      </c>
      <c r="AD222" s="706" t="s">
        <v>554</v>
      </c>
      <c r="AE222" s="711" t="s">
        <v>554</v>
      </c>
      <c r="AF222" s="680" t="s">
        <v>554</v>
      </c>
      <c r="AG222" s="680" t="s">
        <v>554</v>
      </c>
      <c r="AH222" s="48" t="s">
        <v>554</v>
      </c>
      <c r="AI222" s="680" t="s">
        <v>554</v>
      </c>
      <c r="AJ222" s="680" t="s">
        <v>554</v>
      </c>
      <c r="AK222" s="711" t="s">
        <v>554</v>
      </c>
      <c r="AL222" s="48" t="s">
        <v>554</v>
      </c>
      <c r="AM222" s="48" t="s">
        <v>554</v>
      </c>
      <c r="AN222" s="703" t="s">
        <v>554</v>
      </c>
      <c r="AO222" s="603"/>
      <c r="AP222" s="603"/>
      <c r="AQ222" s="711" t="s">
        <v>554</v>
      </c>
      <c r="AR222" s="603"/>
      <c r="AS222" s="603"/>
      <c r="AT222" s="711" t="s">
        <v>554</v>
      </c>
      <c r="AU222" s="680" t="s">
        <v>554</v>
      </c>
      <c r="AV222" s="680" t="s">
        <v>554</v>
      </c>
      <c r="AW222" s="48" t="s">
        <v>554</v>
      </c>
      <c r="AX222" s="603"/>
      <c r="AY222" s="603"/>
      <c r="AZ222" s="679" t="s">
        <v>554</v>
      </c>
      <c r="BA222" s="603"/>
      <c r="BB222" s="603"/>
      <c r="BC222" s="711" t="s">
        <v>554</v>
      </c>
      <c r="BD222" s="603"/>
      <c r="BE222" s="603"/>
      <c r="BF222" s="679" t="s">
        <v>554</v>
      </c>
      <c r="BG222" s="678">
        <v>43569</v>
      </c>
      <c r="BH222" s="680" t="s">
        <v>554</v>
      </c>
      <c r="BI222" s="706" t="s">
        <v>554</v>
      </c>
      <c r="BJ222" s="48" t="s">
        <v>554</v>
      </c>
      <c r="BK222" s="682" t="s">
        <v>807</v>
      </c>
      <c r="BL222" s="682" t="s">
        <v>807</v>
      </c>
      <c r="BM222" s="48" t="s">
        <v>554</v>
      </c>
      <c r="BN222" s="598" t="s">
        <v>807</v>
      </c>
      <c r="BO222" s="598" t="s">
        <v>807</v>
      </c>
      <c r="BP222" s="603"/>
      <c r="BQ222" s="48" t="s">
        <v>554</v>
      </c>
      <c r="BR222" s="48" t="s">
        <v>554</v>
      </c>
      <c r="BS222" s="603"/>
      <c r="BT222" s="615"/>
      <c r="BU222" s="615"/>
      <c r="BV222" s="603"/>
      <c r="BW222" s="702" t="s">
        <v>554</v>
      </c>
      <c r="BX222" s="711" t="s">
        <v>554</v>
      </c>
      <c r="BY222" s="702" t="s">
        <v>554</v>
      </c>
      <c r="BZ222" s="702" t="s">
        <v>554</v>
      </c>
      <c r="CA222" s="718" t="s">
        <v>554</v>
      </c>
      <c r="CB222" s="711" t="s">
        <v>554</v>
      </c>
      <c r="CC222" s="48" t="s">
        <v>554</v>
      </c>
      <c r="CD222" s="48" t="s">
        <v>554</v>
      </c>
      <c r="CE222" s="48" t="s">
        <v>554</v>
      </c>
      <c r="CF222" s="603"/>
      <c r="CG222" s="603"/>
      <c r="CH222" s="598" t="s">
        <v>807</v>
      </c>
      <c r="CI222" s="616"/>
      <c r="CJ222" s="616"/>
      <c r="CK222" s="48" t="s">
        <v>554</v>
      </c>
      <c r="CL222" s="615" t="s">
        <v>554</v>
      </c>
      <c r="CM222" s="615" t="s">
        <v>554</v>
      </c>
      <c r="CN222" s="48" t="s">
        <v>554</v>
      </c>
      <c r="CO222" s="48" t="s">
        <v>554</v>
      </c>
      <c r="CP222" s="680" t="s">
        <v>554</v>
      </c>
      <c r="CQ222" s="679" t="s">
        <v>554</v>
      </c>
      <c r="CR222" s="706" t="s">
        <v>554</v>
      </c>
      <c r="CS222" s="680" t="s">
        <v>554</v>
      </c>
      <c r="CT222" s="603"/>
      <c r="CU222" s="705" t="s">
        <v>554</v>
      </c>
      <c r="CV222" s="709" t="s">
        <v>560</v>
      </c>
      <c r="CW222" s="615" t="s">
        <v>554</v>
      </c>
      <c r="CX222" s="680" t="s">
        <v>554</v>
      </c>
      <c r="CY222" s="680" t="s">
        <v>554</v>
      </c>
      <c r="CZ222" s="48" t="s">
        <v>554</v>
      </c>
      <c r="DA222" s="682" t="s">
        <v>560</v>
      </c>
      <c r="DB222" s="709" t="s">
        <v>560</v>
      </c>
      <c r="DC222" s="703" t="s">
        <v>554</v>
      </c>
    </row>
    <row r="223" spans="1:107" ht="14" x14ac:dyDescent="0.15">
      <c r="A223" s="678">
        <v>43570</v>
      </c>
      <c r="B223" s="706" t="s">
        <v>554</v>
      </c>
      <c r="C223" s="48" t="s">
        <v>554</v>
      </c>
      <c r="D223" s="679" t="s">
        <v>554</v>
      </c>
      <c r="E223" s="48" t="s">
        <v>554</v>
      </c>
      <c r="F223" s="48" t="s">
        <v>554</v>
      </c>
      <c r="G223" s="48" t="s">
        <v>554</v>
      </c>
      <c r="H223" s="48" t="s">
        <v>554</v>
      </c>
      <c r="I223" s="48" t="s">
        <v>554</v>
      </c>
      <c r="J223" s="48" t="s">
        <v>554</v>
      </c>
      <c r="K223" s="48" t="s">
        <v>554</v>
      </c>
      <c r="L223" s="48" t="s">
        <v>554</v>
      </c>
      <c r="M223" s="48" t="s">
        <v>554</v>
      </c>
      <c r="N223" s="48" t="s">
        <v>554</v>
      </c>
      <c r="O223" s="48" t="s">
        <v>554</v>
      </c>
      <c r="P223" s="48" t="s">
        <v>554</v>
      </c>
      <c r="Q223" s="48" t="s">
        <v>554</v>
      </c>
      <c r="R223" s="48" t="s">
        <v>554</v>
      </c>
      <c r="S223" s="48" t="s">
        <v>554</v>
      </c>
      <c r="T223" s="48" t="s">
        <v>554</v>
      </c>
      <c r="U223" s="48" t="s">
        <v>554</v>
      </c>
      <c r="V223" s="603"/>
      <c r="W223" s="706" t="s">
        <v>554</v>
      </c>
      <c r="X223" s="680" t="s">
        <v>554</v>
      </c>
      <c r="Y223" s="48" t="s">
        <v>554</v>
      </c>
      <c r="Z223" s="706" t="s">
        <v>554</v>
      </c>
      <c r="AA223" s="711" t="s">
        <v>554</v>
      </c>
      <c r="AB223" s="702" t="s">
        <v>554</v>
      </c>
      <c r="AC223" s="706" t="s">
        <v>554</v>
      </c>
      <c r="AD223" s="706" t="s">
        <v>554</v>
      </c>
      <c r="AE223" s="711" t="s">
        <v>554</v>
      </c>
      <c r="AF223" s="680" t="s">
        <v>554</v>
      </c>
      <c r="AG223" s="680" t="s">
        <v>554</v>
      </c>
      <c r="AH223" s="48" t="s">
        <v>554</v>
      </c>
      <c r="AI223" s="680" t="s">
        <v>554</v>
      </c>
      <c r="AJ223" s="680" t="s">
        <v>554</v>
      </c>
      <c r="AK223" s="711" t="s">
        <v>554</v>
      </c>
      <c r="AL223" s="48" t="s">
        <v>554</v>
      </c>
      <c r="AM223" s="48" t="s">
        <v>554</v>
      </c>
      <c r="AN223" s="703" t="s">
        <v>554</v>
      </c>
      <c r="AO223" s="603"/>
      <c r="AP223" s="603"/>
      <c r="AQ223" s="711" t="s">
        <v>554</v>
      </c>
      <c r="AR223" s="603"/>
      <c r="AS223" s="603"/>
      <c r="AT223" s="711" t="s">
        <v>554</v>
      </c>
      <c r="AU223" s="680" t="s">
        <v>554</v>
      </c>
      <c r="AV223" s="680" t="s">
        <v>554</v>
      </c>
      <c r="AW223" s="48" t="s">
        <v>554</v>
      </c>
      <c r="AX223" s="603"/>
      <c r="AY223" s="603"/>
      <c r="AZ223" s="679" t="s">
        <v>554</v>
      </c>
      <c r="BA223" s="603"/>
      <c r="BB223" s="603"/>
      <c r="BC223" s="711" t="s">
        <v>554</v>
      </c>
      <c r="BD223" s="603"/>
      <c r="BE223" s="603"/>
      <c r="BF223" s="679" t="s">
        <v>554</v>
      </c>
      <c r="BG223" s="678">
        <v>43570</v>
      </c>
      <c r="BH223" s="680" t="s">
        <v>554</v>
      </c>
      <c r="BI223" s="706" t="s">
        <v>554</v>
      </c>
      <c r="BJ223" s="48" t="s">
        <v>554</v>
      </c>
      <c r="BK223" s="682" t="s">
        <v>807</v>
      </c>
      <c r="BL223" s="682" t="s">
        <v>807</v>
      </c>
      <c r="BM223" s="48" t="s">
        <v>554</v>
      </c>
      <c r="BN223" s="598" t="s">
        <v>807</v>
      </c>
      <c r="BO223" s="598" t="s">
        <v>807</v>
      </c>
      <c r="BP223" s="603"/>
      <c r="BQ223" s="48" t="s">
        <v>554</v>
      </c>
      <c r="BR223" s="48" t="s">
        <v>554</v>
      </c>
      <c r="BS223" s="603"/>
      <c r="BT223" s="615"/>
      <c r="BU223" s="615"/>
      <c r="BV223" s="603"/>
      <c r="BW223" s="711" t="s">
        <v>554</v>
      </c>
      <c r="BX223" s="711" t="s">
        <v>554</v>
      </c>
      <c r="BY223" s="702" t="s">
        <v>554</v>
      </c>
      <c r="BZ223" s="711" t="s">
        <v>554</v>
      </c>
      <c r="CA223" s="706" t="s">
        <v>554</v>
      </c>
      <c r="CB223" s="711" t="s">
        <v>554</v>
      </c>
      <c r="CC223" s="48" t="s">
        <v>554</v>
      </c>
      <c r="CD223" s="48" t="s">
        <v>554</v>
      </c>
      <c r="CE223" s="48" t="s">
        <v>554</v>
      </c>
      <c r="CF223" s="603"/>
      <c r="CG223" s="603"/>
      <c r="CH223" s="598" t="s">
        <v>807</v>
      </c>
      <c r="CI223" s="616"/>
      <c r="CJ223" s="616"/>
      <c r="CK223" s="48" t="s">
        <v>554</v>
      </c>
      <c r="CL223" s="615" t="s">
        <v>554</v>
      </c>
      <c r="CM223" s="615" t="s">
        <v>554</v>
      </c>
      <c r="CN223" s="48" t="s">
        <v>554</v>
      </c>
      <c r="CO223" s="48" t="s">
        <v>554</v>
      </c>
      <c r="CP223" s="680" t="s">
        <v>554</v>
      </c>
      <c r="CQ223" s="679" t="s">
        <v>554</v>
      </c>
      <c r="CR223" s="706" t="s">
        <v>554</v>
      </c>
      <c r="CS223" s="680" t="s">
        <v>554</v>
      </c>
      <c r="CT223" s="603"/>
      <c r="CU223" s="705" t="s">
        <v>554</v>
      </c>
      <c r="CV223" s="709" t="s">
        <v>560</v>
      </c>
      <c r="CW223" s="615" t="s">
        <v>554</v>
      </c>
      <c r="CX223" s="680" t="s">
        <v>554</v>
      </c>
      <c r="CY223" s="680" t="s">
        <v>554</v>
      </c>
      <c r="CZ223" s="48" t="s">
        <v>554</v>
      </c>
      <c r="DA223" s="682" t="s">
        <v>560</v>
      </c>
      <c r="DB223" s="709" t="s">
        <v>560</v>
      </c>
      <c r="DC223" s="703" t="s">
        <v>554</v>
      </c>
    </row>
    <row r="224" spans="1:107" ht="14" x14ac:dyDescent="0.15">
      <c r="A224" s="678">
        <v>43571</v>
      </c>
      <c r="B224" s="706" t="s">
        <v>554</v>
      </c>
      <c r="C224" s="48" t="s">
        <v>554</v>
      </c>
      <c r="D224" s="679" t="s">
        <v>554</v>
      </c>
      <c r="E224" s="48" t="s">
        <v>554</v>
      </c>
      <c r="F224" s="48" t="s">
        <v>554</v>
      </c>
      <c r="G224" s="48" t="s">
        <v>554</v>
      </c>
      <c r="H224" s="48" t="s">
        <v>554</v>
      </c>
      <c r="I224" s="48" t="s">
        <v>554</v>
      </c>
      <c r="J224" s="48" t="s">
        <v>554</v>
      </c>
      <c r="K224" s="48" t="s">
        <v>554</v>
      </c>
      <c r="L224" s="48" t="s">
        <v>554</v>
      </c>
      <c r="M224" s="48" t="s">
        <v>554</v>
      </c>
      <c r="N224" s="48" t="s">
        <v>554</v>
      </c>
      <c r="O224" s="48" t="s">
        <v>554</v>
      </c>
      <c r="P224" s="48" t="s">
        <v>554</v>
      </c>
      <c r="Q224" s="48" t="s">
        <v>554</v>
      </c>
      <c r="R224" s="48" t="s">
        <v>554</v>
      </c>
      <c r="S224" s="48" t="s">
        <v>554</v>
      </c>
      <c r="T224" s="48" t="s">
        <v>554</v>
      </c>
      <c r="U224" s="48" t="s">
        <v>554</v>
      </c>
      <c r="V224" s="603"/>
      <c r="W224" s="706" t="s">
        <v>554</v>
      </c>
      <c r="X224" s="680" t="s">
        <v>554</v>
      </c>
      <c r="Y224" s="48" t="s">
        <v>554</v>
      </c>
      <c r="Z224" s="706" t="s">
        <v>554</v>
      </c>
      <c r="AA224" s="711" t="s">
        <v>554</v>
      </c>
      <c r="AB224" s="702" t="s">
        <v>554</v>
      </c>
      <c r="AC224" s="706" t="s">
        <v>554</v>
      </c>
      <c r="AD224" s="706" t="s">
        <v>554</v>
      </c>
      <c r="AE224" s="711" t="s">
        <v>554</v>
      </c>
      <c r="AF224" s="680" t="s">
        <v>554</v>
      </c>
      <c r="AG224" s="680" t="s">
        <v>554</v>
      </c>
      <c r="AH224" s="48" t="s">
        <v>554</v>
      </c>
      <c r="AI224" s="680" t="s">
        <v>554</v>
      </c>
      <c r="AJ224" s="680" t="s">
        <v>554</v>
      </c>
      <c r="AK224" s="711" t="s">
        <v>554</v>
      </c>
      <c r="AL224" s="48" t="s">
        <v>554</v>
      </c>
      <c r="AM224" s="48" t="s">
        <v>554</v>
      </c>
      <c r="AN224" s="703" t="s">
        <v>554</v>
      </c>
      <c r="AO224" s="603"/>
      <c r="AP224" s="603"/>
      <c r="AQ224" s="711" t="s">
        <v>554</v>
      </c>
      <c r="AR224" s="603"/>
      <c r="AS224" s="603"/>
      <c r="AT224" s="711" t="s">
        <v>554</v>
      </c>
      <c r="AU224" s="680" t="s">
        <v>554</v>
      </c>
      <c r="AV224" s="680" t="s">
        <v>554</v>
      </c>
      <c r="AW224" s="48" t="s">
        <v>554</v>
      </c>
      <c r="AX224" s="603"/>
      <c r="AY224" s="603"/>
      <c r="AZ224" s="679" t="s">
        <v>554</v>
      </c>
      <c r="BA224" s="603"/>
      <c r="BB224" s="603"/>
      <c r="BC224" s="711" t="s">
        <v>554</v>
      </c>
      <c r="BD224" s="603"/>
      <c r="BE224" s="603"/>
      <c r="BF224" s="679" t="s">
        <v>554</v>
      </c>
      <c r="BG224" s="678">
        <v>43571</v>
      </c>
      <c r="BH224" s="680" t="s">
        <v>554</v>
      </c>
      <c r="BI224" s="706" t="s">
        <v>554</v>
      </c>
      <c r="BJ224" s="48" t="s">
        <v>554</v>
      </c>
      <c r="BK224" s="682" t="s">
        <v>807</v>
      </c>
      <c r="BL224" s="682" t="s">
        <v>807</v>
      </c>
      <c r="BM224" s="48" t="s">
        <v>554</v>
      </c>
      <c r="BN224" s="598" t="s">
        <v>807</v>
      </c>
      <c r="BO224" s="598" t="s">
        <v>807</v>
      </c>
      <c r="BP224" s="603"/>
      <c r="BQ224" s="48" t="s">
        <v>554</v>
      </c>
      <c r="BR224" s="48" t="s">
        <v>554</v>
      </c>
      <c r="BS224" s="603"/>
      <c r="BT224" s="615"/>
      <c r="BU224" s="615"/>
      <c r="BV224" s="603"/>
      <c r="BW224" s="711" t="s">
        <v>554</v>
      </c>
      <c r="BX224" s="711" t="s">
        <v>554</v>
      </c>
      <c r="BY224" s="702" t="s">
        <v>554</v>
      </c>
      <c r="BZ224" s="711" t="s">
        <v>554</v>
      </c>
      <c r="CA224" s="706" t="s">
        <v>554</v>
      </c>
      <c r="CB224" s="711" t="s">
        <v>554</v>
      </c>
      <c r="CC224" s="48" t="s">
        <v>554</v>
      </c>
      <c r="CD224" s="48" t="s">
        <v>554</v>
      </c>
      <c r="CE224" s="48" t="s">
        <v>554</v>
      </c>
      <c r="CF224" s="603"/>
      <c r="CG224" s="603"/>
      <c r="CH224" s="598" t="s">
        <v>807</v>
      </c>
      <c r="CI224" s="616"/>
      <c r="CJ224" s="616"/>
      <c r="CK224" s="48" t="s">
        <v>554</v>
      </c>
      <c r="CL224" s="615" t="s">
        <v>554</v>
      </c>
      <c r="CM224" s="615" t="s">
        <v>554</v>
      </c>
      <c r="CN224" s="48" t="s">
        <v>554</v>
      </c>
      <c r="CO224" s="48" t="s">
        <v>554</v>
      </c>
      <c r="CP224" s="680" t="s">
        <v>554</v>
      </c>
      <c r="CQ224" s="679" t="s">
        <v>554</v>
      </c>
      <c r="CR224" s="706" t="s">
        <v>554</v>
      </c>
      <c r="CS224" s="680" t="s">
        <v>554</v>
      </c>
      <c r="CT224" s="603"/>
      <c r="CU224" s="709" t="s">
        <v>560</v>
      </c>
      <c r="CV224" s="709" t="s">
        <v>560</v>
      </c>
      <c r="CW224" s="615" t="s">
        <v>554</v>
      </c>
      <c r="CX224" s="680" t="s">
        <v>554</v>
      </c>
      <c r="CY224" s="680" t="s">
        <v>554</v>
      </c>
      <c r="CZ224" s="48" t="s">
        <v>554</v>
      </c>
      <c r="DA224" s="682" t="s">
        <v>560</v>
      </c>
      <c r="DB224" s="709" t="s">
        <v>560</v>
      </c>
      <c r="DC224" s="703" t="s">
        <v>554</v>
      </c>
    </row>
    <row r="225" spans="1:107" ht="14" x14ac:dyDescent="0.15">
      <c r="A225" s="678">
        <v>43572</v>
      </c>
      <c r="B225" s="706" t="s">
        <v>554</v>
      </c>
      <c r="C225" s="48" t="s">
        <v>554</v>
      </c>
      <c r="D225" s="679" t="s">
        <v>554</v>
      </c>
      <c r="E225" s="48" t="s">
        <v>554</v>
      </c>
      <c r="F225" s="48" t="s">
        <v>554</v>
      </c>
      <c r="G225" s="48" t="s">
        <v>554</v>
      </c>
      <c r="H225" s="48" t="s">
        <v>554</v>
      </c>
      <c r="I225" s="48" t="s">
        <v>554</v>
      </c>
      <c r="J225" s="48" t="s">
        <v>554</v>
      </c>
      <c r="K225" s="48" t="s">
        <v>554</v>
      </c>
      <c r="L225" s="48" t="s">
        <v>554</v>
      </c>
      <c r="M225" s="48" t="s">
        <v>554</v>
      </c>
      <c r="N225" s="48" t="s">
        <v>554</v>
      </c>
      <c r="O225" s="48" t="s">
        <v>554</v>
      </c>
      <c r="P225" s="48" t="s">
        <v>554</v>
      </c>
      <c r="Q225" s="48" t="s">
        <v>554</v>
      </c>
      <c r="R225" s="48" t="s">
        <v>554</v>
      </c>
      <c r="S225" s="48" t="s">
        <v>554</v>
      </c>
      <c r="T225" s="48" t="s">
        <v>554</v>
      </c>
      <c r="U225" s="48" t="s">
        <v>554</v>
      </c>
      <c r="V225" s="603"/>
      <c r="W225" s="706" t="s">
        <v>554</v>
      </c>
      <c r="X225" s="680" t="s">
        <v>554</v>
      </c>
      <c r="Y225" s="48" t="s">
        <v>554</v>
      </c>
      <c r="Z225" s="706" t="s">
        <v>554</v>
      </c>
      <c r="AA225" s="711" t="s">
        <v>554</v>
      </c>
      <c r="AB225" s="702" t="s">
        <v>554</v>
      </c>
      <c r="AC225" s="706" t="s">
        <v>554</v>
      </c>
      <c r="AD225" s="706" t="s">
        <v>554</v>
      </c>
      <c r="AE225" s="709" t="s">
        <v>560</v>
      </c>
      <c r="AF225" s="680" t="s">
        <v>554</v>
      </c>
      <c r="AG225" s="680" t="s">
        <v>554</v>
      </c>
      <c r="AH225" s="48" t="s">
        <v>554</v>
      </c>
      <c r="AI225" s="680" t="s">
        <v>554</v>
      </c>
      <c r="AJ225" s="680" t="s">
        <v>554</v>
      </c>
      <c r="AK225" s="711" t="s">
        <v>554</v>
      </c>
      <c r="AL225" s="48" t="s">
        <v>554</v>
      </c>
      <c r="AM225" s="48" t="s">
        <v>554</v>
      </c>
      <c r="AN225" s="703" t="s">
        <v>554</v>
      </c>
      <c r="AO225" s="603"/>
      <c r="AP225" s="603"/>
      <c r="AQ225" s="711" t="s">
        <v>554</v>
      </c>
      <c r="AR225" s="603"/>
      <c r="AS225" s="603"/>
      <c r="AT225" s="711" t="s">
        <v>554</v>
      </c>
      <c r="AU225" s="680" t="s">
        <v>554</v>
      </c>
      <c r="AV225" s="680" t="s">
        <v>554</v>
      </c>
      <c r="AW225" s="48" t="s">
        <v>554</v>
      </c>
      <c r="AX225" s="603"/>
      <c r="AY225" s="603"/>
      <c r="AZ225" s="679" t="s">
        <v>554</v>
      </c>
      <c r="BA225" s="603"/>
      <c r="BB225" s="603"/>
      <c r="BC225" s="711" t="s">
        <v>554</v>
      </c>
      <c r="BD225" s="603"/>
      <c r="BE225" s="603"/>
      <c r="BF225" s="679" t="s">
        <v>554</v>
      </c>
      <c r="BG225" s="678">
        <v>43572</v>
      </c>
      <c r="BH225" s="680" t="s">
        <v>554</v>
      </c>
      <c r="BI225" s="706" t="s">
        <v>554</v>
      </c>
      <c r="BJ225" s="48" t="s">
        <v>554</v>
      </c>
      <c r="BK225" s="682" t="s">
        <v>807</v>
      </c>
      <c r="BL225" s="682" t="s">
        <v>807</v>
      </c>
      <c r="BM225" s="48" t="s">
        <v>554</v>
      </c>
      <c r="BN225" s="598" t="s">
        <v>807</v>
      </c>
      <c r="BO225" s="598" t="s">
        <v>807</v>
      </c>
      <c r="BP225" s="603"/>
      <c r="BQ225" s="48" t="s">
        <v>554</v>
      </c>
      <c r="BR225" s="48" t="s">
        <v>554</v>
      </c>
      <c r="BS225" s="603"/>
      <c r="BT225" s="615"/>
      <c r="BU225" s="615"/>
      <c r="BV225" s="603"/>
      <c r="BW225" s="711" t="s">
        <v>554</v>
      </c>
      <c r="BX225" s="711" t="s">
        <v>554</v>
      </c>
      <c r="BY225" s="702" t="s">
        <v>554</v>
      </c>
      <c r="BZ225" s="711" t="s">
        <v>554</v>
      </c>
      <c r="CA225" s="706" t="s">
        <v>554</v>
      </c>
      <c r="CB225" s="711" t="s">
        <v>554</v>
      </c>
      <c r="CC225" s="48" t="s">
        <v>554</v>
      </c>
      <c r="CD225" s="48" t="s">
        <v>554</v>
      </c>
      <c r="CE225" s="48" t="s">
        <v>554</v>
      </c>
      <c r="CF225" s="603"/>
      <c r="CG225" s="603"/>
      <c r="CH225" s="598" t="s">
        <v>807</v>
      </c>
      <c r="CI225" s="616"/>
      <c r="CJ225" s="616"/>
      <c r="CK225" s="48" t="s">
        <v>554</v>
      </c>
      <c r="CL225" s="615" t="s">
        <v>554</v>
      </c>
      <c r="CM225" s="615" t="s">
        <v>554</v>
      </c>
      <c r="CN225" s="48" t="s">
        <v>554</v>
      </c>
      <c r="CO225" s="48" t="s">
        <v>554</v>
      </c>
      <c r="CP225" s="680" t="s">
        <v>554</v>
      </c>
      <c r="CQ225" s="679" t="s">
        <v>554</v>
      </c>
      <c r="CR225" s="706" t="s">
        <v>554</v>
      </c>
      <c r="CS225" s="680" t="s">
        <v>554</v>
      </c>
      <c r="CT225" s="603"/>
      <c r="CU225" s="709" t="s">
        <v>560</v>
      </c>
      <c r="CV225" s="709" t="s">
        <v>560</v>
      </c>
      <c r="CW225" s="615" t="s">
        <v>554</v>
      </c>
      <c r="CX225" s="680" t="s">
        <v>554</v>
      </c>
      <c r="CY225" s="680" t="s">
        <v>554</v>
      </c>
      <c r="CZ225" s="48" t="s">
        <v>554</v>
      </c>
      <c r="DA225" s="682" t="s">
        <v>560</v>
      </c>
      <c r="DB225" s="709" t="s">
        <v>560</v>
      </c>
      <c r="DC225" s="703" t="s">
        <v>554</v>
      </c>
    </row>
    <row r="226" spans="1:107" ht="14" x14ac:dyDescent="0.15">
      <c r="A226" s="678">
        <v>43573</v>
      </c>
      <c r="B226" s="706" t="s">
        <v>554</v>
      </c>
      <c r="C226" s="48" t="s">
        <v>554</v>
      </c>
      <c r="D226" s="679" t="s">
        <v>554</v>
      </c>
      <c r="E226" s="48" t="s">
        <v>554</v>
      </c>
      <c r="F226" s="48" t="s">
        <v>554</v>
      </c>
      <c r="G226" s="48" t="s">
        <v>554</v>
      </c>
      <c r="H226" s="48" t="s">
        <v>554</v>
      </c>
      <c r="I226" s="48" t="s">
        <v>554</v>
      </c>
      <c r="J226" s="48" t="s">
        <v>554</v>
      </c>
      <c r="K226" s="48" t="s">
        <v>554</v>
      </c>
      <c r="L226" s="48" t="s">
        <v>554</v>
      </c>
      <c r="M226" s="48" t="s">
        <v>554</v>
      </c>
      <c r="N226" s="48" t="s">
        <v>554</v>
      </c>
      <c r="O226" s="48" t="s">
        <v>554</v>
      </c>
      <c r="P226" s="48" t="s">
        <v>554</v>
      </c>
      <c r="Q226" s="48" t="s">
        <v>554</v>
      </c>
      <c r="R226" s="48" t="s">
        <v>554</v>
      </c>
      <c r="S226" s="48" t="s">
        <v>554</v>
      </c>
      <c r="T226" s="48" t="s">
        <v>554</v>
      </c>
      <c r="U226" s="48" t="s">
        <v>554</v>
      </c>
      <c r="V226" s="603"/>
      <c r="W226" s="706" t="s">
        <v>554</v>
      </c>
      <c r="X226" s="680" t="s">
        <v>554</v>
      </c>
      <c r="Y226" s="48" t="s">
        <v>554</v>
      </c>
      <c r="Z226" s="706" t="s">
        <v>554</v>
      </c>
      <c r="AA226" s="711" t="s">
        <v>554</v>
      </c>
      <c r="AB226" s="702" t="s">
        <v>554</v>
      </c>
      <c r="AC226" s="706" t="s">
        <v>554</v>
      </c>
      <c r="AD226" s="706" t="s">
        <v>554</v>
      </c>
      <c r="AE226" s="711" t="s">
        <v>554</v>
      </c>
      <c r="AF226" s="680" t="s">
        <v>554</v>
      </c>
      <c r="AG226" s="680" t="s">
        <v>554</v>
      </c>
      <c r="AH226" s="48" t="s">
        <v>554</v>
      </c>
      <c r="AI226" s="680" t="s">
        <v>554</v>
      </c>
      <c r="AJ226" s="680" t="s">
        <v>554</v>
      </c>
      <c r="AK226" s="711" t="s">
        <v>554</v>
      </c>
      <c r="AL226" s="48" t="s">
        <v>554</v>
      </c>
      <c r="AM226" s="48" t="s">
        <v>554</v>
      </c>
      <c r="AN226" s="703" t="s">
        <v>554</v>
      </c>
      <c r="AO226" s="603"/>
      <c r="AP226" s="603"/>
      <c r="AQ226" s="711" t="s">
        <v>554</v>
      </c>
      <c r="AR226" s="603"/>
      <c r="AS226" s="603"/>
      <c r="AT226" s="711" t="s">
        <v>554</v>
      </c>
      <c r="AU226" s="680" t="s">
        <v>554</v>
      </c>
      <c r="AV226" s="680" t="s">
        <v>554</v>
      </c>
      <c r="AW226" s="48" t="s">
        <v>554</v>
      </c>
      <c r="AX226" s="603"/>
      <c r="AY226" s="603"/>
      <c r="AZ226" s="679" t="s">
        <v>554</v>
      </c>
      <c r="BA226" s="603"/>
      <c r="BB226" s="603"/>
      <c r="BC226" s="711" t="s">
        <v>554</v>
      </c>
      <c r="BD226" s="603"/>
      <c r="BE226" s="603"/>
      <c r="BF226" s="679" t="s">
        <v>554</v>
      </c>
      <c r="BG226" s="678">
        <v>43573</v>
      </c>
      <c r="BH226" s="680" t="s">
        <v>554</v>
      </c>
      <c r="BI226" s="706" t="s">
        <v>554</v>
      </c>
      <c r="BJ226" s="48" t="s">
        <v>554</v>
      </c>
      <c r="BK226" s="682" t="s">
        <v>807</v>
      </c>
      <c r="BL226" s="682" t="s">
        <v>807</v>
      </c>
      <c r="BM226" s="48" t="s">
        <v>554</v>
      </c>
      <c r="BN226" s="598" t="s">
        <v>807</v>
      </c>
      <c r="BO226" s="598" t="s">
        <v>807</v>
      </c>
      <c r="BP226" s="603"/>
      <c r="BQ226" s="48" t="s">
        <v>554</v>
      </c>
      <c r="BR226" s="48" t="s">
        <v>554</v>
      </c>
      <c r="BS226" s="603"/>
      <c r="BT226" s="615"/>
      <c r="BU226" s="615"/>
      <c r="BV226" s="603"/>
      <c r="BW226" s="711" t="s">
        <v>554</v>
      </c>
      <c r="BX226" s="711" t="s">
        <v>554</v>
      </c>
      <c r="BY226" s="702" t="s">
        <v>554</v>
      </c>
      <c r="BZ226" s="711" t="s">
        <v>554</v>
      </c>
      <c r="CA226" s="706" t="s">
        <v>554</v>
      </c>
      <c r="CB226" s="711" t="s">
        <v>554</v>
      </c>
      <c r="CC226" s="48" t="s">
        <v>554</v>
      </c>
      <c r="CD226" s="48" t="s">
        <v>554</v>
      </c>
      <c r="CE226" s="48" t="s">
        <v>554</v>
      </c>
      <c r="CF226" s="603"/>
      <c r="CG226" s="603"/>
      <c r="CH226" s="598" t="s">
        <v>807</v>
      </c>
      <c r="CI226" s="616"/>
      <c r="CJ226" s="616"/>
      <c r="CK226" s="48" t="s">
        <v>554</v>
      </c>
      <c r="CL226" s="615" t="s">
        <v>554</v>
      </c>
      <c r="CM226" s="615" t="s">
        <v>554</v>
      </c>
      <c r="CN226" s="48" t="s">
        <v>554</v>
      </c>
      <c r="CO226" s="48" t="s">
        <v>554</v>
      </c>
      <c r="CP226" s="680" t="s">
        <v>554</v>
      </c>
      <c r="CQ226" s="679" t="s">
        <v>554</v>
      </c>
      <c r="CR226" s="706" t="s">
        <v>554</v>
      </c>
      <c r="CS226" s="680" t="s">
        <v>554</v>
      </c>
      <c r="CT226" s="603"/>
      <c r="CU226" s="711" t="s">
        <v>554</v>
      </c>
      <c r="CV226" s="705" t="s">
        <v>554</v>
      </c>
      <c r="CW226" s="615" t="s">
        <v>554</v>
      </c>
      <c r="CX226" s="684" t="s">
        <v>554</v>
      </c>
      <c r="CY226" s="684" t="s">
        <v>554</v>
      </c>
      <c r="CZ226" s="48" t="s">
        <v>554</v>
      </c>
      <c r="DA226" s="682" t="s">
        <v>560</v>
      </c>
      <c r="DB226" s="709" t="s">
        <v>560</v>
      </c>
      <c r="DC226" s="703" t="s">
        <v>554</v>
      </c>
    </row>
    <row r="227" spans="1:107" ht="14" x14ac:dyDescent="0.15">
      <c r="A227" s="678">
        <v>43574</v>
      </c>
      <c r="B227" s="706" t="s">
        <v>554</v>
      </c>
      <c r="C227" s="48" t="s">
        <v>554</v>
      </c>
      <c r="D227" s="679" t="s">
        <v>554</v>
      </c>
      <c r="E227" s="48" t="s">
        <v>554</v>
      </c>
      <c r="F227" s="48" t="s">
        <v>554</v>
      </c>
      <c r="G227" s="48" t="s">
        <v>554</v>
      </c>
      <c r="H227" s="48" t="s">
        <v>554</v>
      </c>
      <c r="I227" s="48" t="s">
        <v>554</v>
      </c>
      <c r="J227" s="48" t="s">
        <v>554</v>
      </c>
      <c r="K227" s="48" t="s">
        <v>554</v>
      </c>
      <c r="L227" s="48" t="s">
        <v>554</v>
      </c>
      <c r="M227" s="48" t="s">
        <v>554</v>
      </c>
      <c r="N227" s="48" t="s">
        <v>554</v>
      </c>
      <c r="O227" s="48" t="s">
        <v>554</v>
      </c>
      <c r="P227" s="48" t="s">
        <v>554</v>
      </c>
      <c r="Q227" s="48" t="s">
        <v>554</v>
      </c>
      <c r="R227" s="48" t="s">
        <v>554</v>
      </c>
      <c r="S227" s="48" t="s">
        <v>554</v>
      </c>
      <c r="T227" s="48" t="s">
        <v>554</v>
      </c>
      <c r="U227" s="48" t="s">
        <v>554</v>
      </c>
      <c r="V227" s="603"/>
      <c r="W227" s="706" t="s">
        <v>554</v>
      </c>
      <c r="X227" s="680" t="s">
        <v>554</v>
      </c>
      <c r="Y227" s="48" t="s">
        <v>554</v>
      </c>
      <c r="Z227" s="706" t="s">
        <v>554</v>
      </c>
      <c r="AA227" s="711" t="s">
        <v>554</v>
      </c>
      <c r="AB227" s="702" t="s">
        <v>554</v>
      </c>
      <c r="AC227" s="706" t="s">
        <v>554</v>
      </c>
      <c r="AD227" s="706" t="s">
        <v>554</v>
      </c>
      <c r="AE227" s="711" t="s">
        <v>554</v>
      </c>
      <c r="AF227" s="680" t="s">
        <v>554</v>
      </c>
      <c r="AG227" s="680" t="s">
        <v>554</v>
      </c>
      <c r="AH227" s="48" t="s">
        <v>554</v>
      </c>
      <c r="AI227" s="680" t="s">
        <v>554</v>
      </c>
      <c r="AJ227" s="680" t="s">
        <v>554</v>
      </c>
      <c r="AK227" s="711" t="s">
        <v>554</v>
      </c>
      <c r="AL227" s="48" t="s">
        <v>554</v>
      </c>
      <c r="AM227" s="48" t="s">
        <v>554</v>
      </c>
      <c r="AN227" s="703" t="s">
        <v>554</v>
      </c>
      <c r="AO227" s="603"/>
      <c r="AP227" s="603"/>
      <c r="AQ227" s="711" t="s">
        <v>554</v>
      </c>
      <c r="AR227" s="603"/>
      <c r="AS227" s="603"/>
      <c r="AT227" s="711" t="s">
        <v>554</v>
      </c>
      <c r="AU227" s="680" t="s">
        <v>554</v>
      </c>
      <c r="AV227" s="680" t="s">
        <v>554</v>
      </c>
      <c r="AW227" s="48" t="s">
        <v>554</v>
      </c>
      <c r="AX227" s="603"/>
      <c r="AY227" s="603"/>
      <c r="AZ227" s="679" t="s">
        <v>554</v>
      </c>
      <c r="BA227" s="603"/>
      <c r="BB227" s="603"/>
      <c r="BC227" s="711" t="s">
        <v>554</v>
      </c>
      <c r="BD227" s="603"/>
      <c r="BE227" s="603"/>
      <c r="BF227" s="679" t="s">
        <v>554</v>
      </c>
      <c r="BG227" s="678">
        <v>43574</v>
      </c>
      <c r="BH227" s="680" t="s">
        <v>554</v>
      </c>
      <c r="BI227" s="706" t="s">
        <v>554</v>
      </c>
      <c r="BJ227" s="48" t="s">
        <v>554</v>
      </c>
      <c r="BK227" s="682" t="s">
        <v>807</v>
      </c>
      <c r="BL227" s="682" t="s">
        <v>807</v>
      </c>
      <c r="BM227" s="48" t="s">
        <v>554</v>
      </c>
      <c r="BN227" s="598" t="s">
        <v>807</v>
      </c>
      <c r="BO227" s="598" t="s">
        <v>807</v>
      </c>
      <c r="BP227" s="603"/>
      <c r="BQ227" s="48" t="s">
        <v>554</v>
      </c>
      <c r="BR227" s="48" t="s">
        <v>554</v>
      </c>
      <c r="BS227" s="603"/>
      <c r="BT227" s="615"/>
      <c r="BU227" s="615"/>
      <c r="BV227" s="603"/>
      <c r="BW227" s="711" t="s">
        <v>554</v>
      </c>
      <c r="BX227" s="711" t="s">
        <v>554</v>
      </c>
      <c r="BY227" s="702" t="s">
        <v>554</v>
      </c>
      <c r="BZ227" s="711" t="s">
        <v>554</v>
      </c>
      <c r="CA227" s="706" t="s">
        <v>554</v>
      </c>
      <c r="CB227" s="711" t="s">
        <v>554</v>
      </c>
      <c r="CC227" s="48" t="s">
        <v>554</v>
      </c>
      <c r="CD227" s="48" t="s">
        <v>554</v>
      </c>
      <c r="CE227" s="48" t="s">
        <v>554</v>
      </c>
      <c r="CF227" s="603"/>
      <c r="CG227" s="603"/>
      <c r="CH227" s="598" t="s">
        <v>807</v>
      </c>
      <c r="CI227" s="616"/>
      <c r="CJ227" s="616"/>
      <c r="CK227" s="48" t="s">
        <v>554</v>
      </c>
      <c r="CL227" s="615" t="s">
        <v>554</v>
      </c>
      <c r="CM227" s="615" t="s">
        <v>554</v>
      </c>
      <c r="CN227" s="48" t="s">
        <v>554</v>
      </c>
      <c r="CO227" s="48" t="s">
        <v>554</v>
      </c>
      <c r="CP227" s="680" t="s">
        <v>554</v>
      </c>
      <c r="CQ227" s="679" t="s">
        <v>554</v>
      </c>
      <c r="CR227" s="706" t="s">
        <v>554</v>
      </c>
      <c r="CS227" s="680" t="s">
        <v>554</v>
      </c>
      <c r="CT227" s="603"/>
      <c r="CU227" s="708" t="s">
        <v>566</v>
      </c>
      <c r="CV227" s="709" t="s">
        <v>560</v>
      </c>
      <c r="CW227" s="615" t="s">
        <v>554</v>
      </c>
      <c r="CX227" s="680" t="s">
        <v>554</v>
      </c>
      <c r="CY227" s="680" t="s">
        <v>554</v>
      </c>
      <c r="CZ227" s="48" t="s">
        <v>554</v>
      </c>
      <c r="DA227" s="682" t="s">
        <v>560</v>
      </c>
      <c r="DB227" s="709" t="s">
        <v>560</v>
      </c>
      <c r="DC227" s="703" t="s">
        <v>554</v>
      </c>
    </row>
    <row r="228" spans="1:107" ht="14" x14ac:dyDescent="0.15">
      <c r="A228" s="678">
        <v>43575</v>
      </c>
      <c r="B228" s="706" t="s">
        <v>554</v>
      </c>
      <c r="C228" s="48" t="s">
        <v>554</v>
      </c>
      <c r="D228" s="679" t="s">
        <v>554</v>
      </c>
      <c r="E228" s="48" t="s">
        <v>554</v>
      </c>
      <c r="F228" s="48" t="s">
        <v>554</v>
      </c>
      <c r="G228" s="48" t="s">
        <v>554</v>
      </c>
      <c r="H228" s="48" t="s">
        <v>554</v>
      </c>
      <c r="I228" s="48" t="s">
        <v>554</v>
      </c>
      <c r="J228" s="48" t="s">
        <v>554</v>
      </c>
      <c r="K228" s="48" t="s">
        <v>554</v>
      </c>
      <c r="L228" s="48" t="s">
        <v>554</v>
      </c>
      <c r="M228" s="48" t="s">
        <v>554</v>
      </c>
      <c r="N228" s="48" t="s">
        <v>554</v>
      </c>
      <c r="O228" s="48" t="s">
        <v>554</v>
      </c>
      <c r="P228" s="48" t="s">
        <v>554</v>
      </c>
      <c r="Q228" s="48" t="s">
        <v>554</v>
      </c>
      <c r="R228" s="48" t="s">
        <v>554</v>
      </c>
      <c r="S228" s="48" t="s">
        <v>554</v>
      </c>
      <c r="T228" s="48" t="s">
        <v>554</v>
      </c>
      <c r="U228" s="48" t="s">
        <v>554</v>
      </c>
      <c r="V228" s="603"/>
      <c r="W228" s="706" t="s">
        <v>554</v>
      </c>
      <c r="X228" s="680" t="s">
        <v>554</v>
      </c>
      <c r="Y228" s="48" t="s">
        <v>554</v>
      </c>
      <c r="Z228" s="706" t="s">
        <v>554</v>
      </c>
      <c r="AA228" s="711" t="s">
        <v>554</v>
      </c>
      <c r="AB228" s="702" t="s">
        <v>554</v>
      </c>
      <c r="AC228" s="706" t="s">
        <v>554</v>
      </c>
      <c r="AD228" s="706" t="s">
        <v>554</v>
      </c>
      <c r="AE228" s="711" t="s">
        <v>554</v>
      </c>
      <c r="AF228" s="680" t="s">
        <v>554</v>
      </c>
      <c r="AG228" s="680" t="s">
        <v>554</v>
      </c>
      <c r="AH228" s="48" t="s">
        <v>554</v>
      </c>
      <c r="AI228" s="680" t="s">
        <v>554</v>
      </c>
      <c r="AJ228" s="680" t="s">
        <v>554</v>
      </c>
      <c r="AK228" s="711" t="s">
        <v>554</v>
      </c>
      <c r="AL228" s="48" t="s">
        <v>554</v>
      </c>
      <c r="AM228" s="48" t="s">
        <v>554</v>
      </c>
      <c r="AN228" s="703" t="s">
        <v>554</v>
      </c>
      <c r="AO228" s="603"/>
      <c r="AP228" s="603"/>
      <c r="AQ228" s="711" t="s">
        <v>554</v>
      </c>
      <c r="AR228" s="603"/>
      <c r="AS228" s="603"/>
      <c r="AT228" s="711" t="s">
        <v>554</v>
      </c>
      <c r="AU228" s="680" t="s">
        <v>554</v>
      </c>
      <c r="AV228" s="680" t="s">
        <v>554</v>
      </c>
      <c r="AW228" s="48" t="s">
        <v>554</v>
      </c>
      <c r="AX228" s="603"/>
      <c r="AY228" s="603"/>
      <c r="AZ228" s="679" t="s">
        <v>554</v>
      </c>
      <c r="BA228" s="603"/>
      <c r="BB228" s="603"/>
      <c r="BC228" s="711" t="s">
        <v>554</v>
      </c>
      <c r="BD228" s="603"/>
      <c r="BE228" s="603"/>
      <c r="BF228" s="679" t="s">
        <v>554</v>
      </c>
      <c r="BG228" s="678">
        <v>43575</v>
      </c>
      <c r="BH228" s="680" t="s">
        <v>554</v>
      </c>
      <c r="BI228" s="706" t="s">
        <v>554</v>
      </c>
      <c r="BJ228" s="48" t="s">
        <v>554</v>
      </c>
      <c r="BK228" s="682" t="s">
        <v>807</v>
      </c>
      <c r="BL228" s="682" t="s">
        <v>807</v>
      </c>
      <c r="BM228" s="48" t="s">
        <v>554</v>
      </c>
      <c r="BN228" s="598" t="s">
        <v>807</v>
      </c>
      <c r="BO228" s="598" t="s">
        <v>807</v>
      </c>
      <c r="BP228" s="603"/>
      <c r="BQ228" s="48" t="s">
        <v>554</v>
      </c>
      <c r="BR228" s="48" t="s">
        <v>554</v>
      </c>
      <c r="BS228" s="603"/>
      <c r="BT228" s="615"/>
      <c r="BU228" s="615"/>
      <c r="BV228" s="603"/>
      <c r="BW228" s="711" t="s">
        <v>554</v>
      </c>
      <c r="BX228" s="711" t="s">
        <v>554</v>
      </c>
      <c r="BY228" s="702" t="s">
        <v>554</v>
      </c>
      <c r="BZ228" s="711" t="s">
        <v>554</v>
      </c>
      <c r="CA228" s="706" t="s">
        <v>554</v>
      </c>
      <c r="CB228" s="711" t="s">
        <v>554</v>
      </c>
      <c r="CC228" s="48" t="s">
        <v>554</v>
      </c>
      <c r="CD228" s="48" t="s">
        <v>554</v>
      </c>
      <c r="CE228" s="48" t="s">
        <v>554</v>
      </c>
      <c r="CF228" s="603"/>
      <c r="CG228" s="603"/>
      <c r="CH228" s="598" t="s">
        <v>807</v>
      </c>
      <c r="CI228" s="616"/>
      <c r="CJ228" s="616"/>
      <c r="CK228" s="48" t="s">
        <v>554</v>
      </c>
      <c r="CL228" s="615" t="s">
        <v>554</v>
      </c>
      <c r="CM228" s="615" t="s">
        <v>554</v>
      </c>
      <c r="CN228" s="48" t="s">
        <v>554</v>
      </c>
      <c r="CO228" s="48" t="s">
        <v>554</v>
      </c>
      <c r="CP228" s="680" t="s">
        <v>554</v>
      </c>
      <c r="CQ228" s="679" t="s">
        <v>554</v>
      </c>
      <c r="CR228" s="706" t="s">
        <v>554</v>
      </c>
      <c r="CS228" s="680" t="s">
        <v>554</v>
      </c>
      <c r="CT228" s="603"/>
      <c r="CU228" s="708" t="s">
        <v>566</v>
      </c>
      <c r="CV228" s="709" t="s">
        <v>560</v>
      </c>
      <c r="CW228" s="615" t="s">
        <v>554</v>
      </c>
      <c r="CX228" s="680" t="s">
        <v>554</v>
      </c>
      <c r="CY228" s="680" t="s">
        <v>554</v>
      </c>
      <c r="CZ228" s="48" t="s">
        <v>554</v>
      </c>
      <c r="DA228" s="682" t="s">
        <v>560</v>
      </c>
      <c r="DB228" s="709" t="s">
        <v>560</v>
      </c>
      <c r="DC228" s="703" t="s">
        <v>554</v>
      </c>
    </row>
    <row r="229" spans="1:107" ht="14" x14ac:dyDescent="0.15">
      <c r="A229" s="678">
        <v>43576</v>
      </c>
      <c r="B229" s="706" t="s">
        <v>554</v>
      </c>
      <c r="C229" s="48" t="s">
        <v>554</v>
      </c>
      <c r="D229" s="679" t="s">
        <v>554</v>
      </c>
      <c r="E229" s="48" t="s">
        <v>554</v>
      </c>
      <c r="F229" s="48" t="s">
        <v>554</v>
      </c>
      <c r="G229" s="48" t="s">
        <v>554</v>
      </c>
      <c r="H229" s="48" t="s">
        <v>554</v>
      </c>
      <c r="I229" s="48" t="s">
        <v>554</v>
      </c>
      <c r="J229" s="48" t="s">
        <v>554</v>
      </c>
      <c r="K229" s="48" t="s">
        <v>554</v>
      </c>
      <c r="L229" s="48" t="s">
        <v>554</v>
      </c>
      <c r="M229" s="48" t="s">
        <v>554</v>
      </c>
      <c r="N229" s="48" t="s">
        <v>554</v>
      </c>
      <c r="O229" s="48" t="s">
        <v>554</v>
      </c>
      <c r="P229" s="48" t="s">
        <v>554</v>
      </c>
      <c r="Q229" s="48" t="s">
        <v>554</v>
      </c>
      <c r="R229" s="48" t="s">
        <v>554</v>
      </c>
      <c r="S229" s="48" t="s">
        <v>554</v>
      </c>
      <c r="T229" s="48" t="s">
        <v>554</v>
      </c>
      <c r="U229" s="48" t="s">
        <v>554</v>
      </c>
      <c r="V229" s="603"/>
      <c r="W229" s="706" t="s">
        <v>554</v>
      </c>
      <c r="X229" s="680" t="s">
        <v>554</v>
      </c>
      <c r="Y229" s="48" t="s">
        <v>554</v>
      </c>
      <c r="Z229" s="706" t="s">
        <v>554</v>
      </c>
      <c r="AA229" s="711" t="s">
        <v>554</v>
      </c>
      <c r="AB229" s="702" t="s">
        <v>554</v>
      </c>
      <c r="AC229" s="706" t="s">
        <v>554</v>
      </c>
      <c r="AD229" s="706" t="s">
        <v>554</v>
      </c>
      <c r="AE229" s="711" t="s">
        <v>554</v>
      </c>
      <c r="AF229" s="680" t="s">
        <v>554</v>
      </c>
      <c r="AG229" s="680" t="s">
        <v>554</v>
      </c>
      <c r="AH229" s="48" t="s">
        <v>554</v>
      </c>
      <c r="AI229" s="680" t="s">
        <v>554</v>
      </c>
      <c r="AJ229" s="680" t="s">
        <v>554</v>
      </c>
      <c r="AK229" s="711" t="s">
        <v>554</v>
      </c>
      <c r="AL229" s="48" t="s">
        <v>554</v>
      </c>
      <c r="AM229" s="48" t="s">
        <v>554</v>
      </c>
      <c r="AN229" s="703" t="s">
        <v>554</v>
      </c>
      <c r="AO229" s="603"/>
      <c r="AP229" s="603"/>
      <c r="AQ229" s="711" t="s">
        <v>554</v>
      </c>
      <c r="AR229" s="603"/>
      <c r="AS229" s="603"/>
      <c r="AT229" s="711" t="s">
        <v>554</v>
      </c>
      <c r="AU229" s="680" t="s">
        <v>554</v>
      </c>
      <c r="AV229" s="680" t="s">
        <v>554</v>
      </c>
      <c r="AW229" s="48" t="s">
        <v>554</v>
      </c>
      <c r="AX229" s="603"/>
      <c r="AY229" s="603"/>
      <c r="AZ229" s="679" t="s">
        <v>554</v>
      </c>
      <c r="BA229" s="603"/>
      <c r="BB229" s="603"/>
      <c r="BC229" s="711" t="s">
        <v>554</v>
      </c>
      <c r="BD229" s="603"/>
      <c r="BE229" s="603"/>
      <c r="BF229" s="679" t="s">
        <v>554</v>
      </c>
      <c r="BG229" s="678">
        <v>43576</v>
      </c>
      <c r="BH229" s="680" t="s">
        <v>554</v>
      </c>
      <c r="BI229" s="706" t="s">
        <v>554</v>
      </c>
      <c r="BJ229" s="48" t="s">
        <v>554</v>
      </c>
      <c r="BK229" s="682" t="s">
        <v>807</v>
      </c>
      <c r="BL229" s="682" t="s">
        <v>807</v>
      </c>
      <c r="BM229" s="48" t="s">
        <v>554</v>
      </c>
      <c r="BN229" s="598" t="s">
        <v>807</v>
      </c>
      <c r="BO229" s="598" t="s">
        <v>807</v>
      </c>
      <c r="BP229" s="603"/>
      <c r="BQ229" s="48" t="s">
        <v>554</v>
      </c>
      <c r="BR229" s="48" t="s">
        <v>554</v>
      </c>
      <c r="BS229" s="603"/>
      <c r="BT229" s="615"/>
      <c r="BU229" s="615"/>
      <c r="BV229" s="603"/>
      <c r="BW229" s="711" t="s">
        <v>554</v>
      </c>
      <c r="BX229" s="711" t="s">
        <v>554</v>
      </c>
      <c r="BY229" s="702" t="s">
        <v>554</v>
      </c>
      <c r="BZ229" s="711" t="s">
        <v>554</v>
      </c>
      <c r="CA229" s="706" t="s">
        <v>554</v>
      </c>
      <c r="CB229" s="711" t="s">
        <v>554</v>
      </c>
      <c r="CC229" s="48" t="s">
        <v>554</v>
      </c>
      <c r="CD229" s="48" t="s">
        <v>554</v>
      </c>
      <c r="CE229" s="48" t="s">
        <v>554</v>
      </c>
      <c r="CF229" s="603"/>
      <c r="CG229" s="603"/>
      <c r="CH229" s="598" t="s">
        <v>807</v>
      </c>
      <c r="CI229" s="616"/>
      <c r="CJ229" s="616"/>
      <c r="CK229" s="48" t="s">
        <v>554</v>
      </c>
      <c r="CL229" s="615" t="s">
        <v>554</v>
      </c>
      <c r="CM229" s="615" t="s">
        <v>554</v>
      </c>
      <c r="CN229" s="48" t="s">
        <v>554</v>
      </c>
      <c r="CO229" s="48" t="s">
        <v>554</v>
      </c>
      <c r="CP229" s="680" t="s">
        <v>554</v>
      </c>
      <c r="CQ229" s="679" t="s">
        <v>554</v>
      </c>
      <c r="CR229" s="706" t="s">
        <v>554</v>
      </c>
      <c r="CS229" s="680" t="s">
        <v>554</v>
      </c>
      <c r="CT229" s="603"/>
      <c r="CU229" s="705" t="s">
        <v>554</v>
      </c>
      <c r="CV229" s="709" t="s">
        <v>560</v>
      </c>
      <c r="CW229" s="615" t="s">
        <v>554</v>
      </c>
      <c r="CX229" s="684" t="s">
        <v>554</v>
      </c>
      <c r="CY229" s="680" t="s">
        <v>554</v>
      </c>
      <c r="CZ229" s="48" t="s">
        <v>554</v>
      </c>
      <c r="DA229" s="682" t="s">
        <v>560</v>
      </c>
      <c r="DB229" s="709" t="s">
        <v>560</v>
      </c>
      <c r="DC229" s="703" t="s">
        <v>554</v>
      </c>
    </row>
    <row r="230" spans="1:107" ht="14" x14ac:dyDescent="0.15">
      <c r="A230" s="678">
        <v>43577</v>
      </c>
      <c r="B230" s="706" t="s">
        <v>554</v>
      </c>
      <c r="C230" s="48" t="s">
        <v>554</v>
      </c>
      <c r="D230" s="679" t="s">
        <v>554</v>
      </c>
      <c r="E230" s="48" t="s">
        <v>554</v>
      </c>
      <c r="F230" s="48" t="s">
        <v>554</v>
      </c>
      <c r="G230" s="48" t="s">
        <v>554</v>
      </c>
      <c r="H230" s="48" t="s">
        <v>554</v>
      </c>
      <c r="I230" s="48" t="s">
        <v>554</v>
      </c>
      <c r="J230" s="48" t="s">
        <v>554</v>
      </c>
      <c r="K230" s="48" t="s">
        <v>554</v>
      </c>
      <c r="L230" s="48" t="s">
        <v>554</v>
      </c>
      <c r="M230" s="48" t="s">
        <v>554</v>
      </c>
      <c r="N230" s="48" t="s">
        <v>554</v>
      </c>
      <c r="O230" s="48" t="s">
        <v>554</v>
      </c>
      <c r="P230" s="48" t="s">
        <v>554</v>
      </c>
      <c r="Q230" s="48" t="s">
        <v>554</v>
      </c>
      <c r="R230" s="48" t="s">
        <v>554</v>
      </c>
      <c r="S230" s="48" t="s">
        <v>554</v>
      </c>
      <c r="T230" s="48" t="s">
        <v>554</v>
      </c>
      <c r="U230" s="48" t="s">
        <v>554</v>
      </c>
      <c r="V230" s="603"/>
      <c r="W230" s="706" t="s">
        <v>554</v>
      </c>
      <c r="X230" s="680" t="s">
        <v>554</v>
      </c>
      <c r="Y230" s="48" t="s">
        <v>554</v>
      </c>
      <c r="Z230" s="706" t="s">
        <v>554</v>
      </c>
      <c r="AA230" s="711" t="s">
        <v>554</v>
      </c>
      <c r="AB230" s="702" t="s">
        <v>554</v>
      </c>
      <c r="AC230" s="706" t="s">
        <v>554</v>
      </c>
      <c r="AD230" s="706" t="s">
        <v>554</v>
      </c>
      <c r="AE230" s="711" t="s">
        <v>554</v>
      </c>
      <c r="AF230" s="680" t="s">
        <v>554</v>
      </c>
      <c r="AG230" s="680" t="s">
        <v>554</v>
      </c>
      <c r="AH230" s="48" t="s">
        <v>554</v>
      </c>
      <c r="AI230" s="680" t="s">
        <v>554</v>
      </c>
      <c r="AJ230" s="680" t="s">
        <v>554</v>
      </c>
      <c r="AK230" s="711" t="s">
        <v>554</v>
      </c>
      <c r="AL230" s="48" t="s">
        <v>554</v>
      </c>
      <c r="AM230" s="48" t="s">
        <v>554</v>
      </c>
      <c r="AN230" s="703" t="s">
        <v>554</v>
      </c>
      <c r="AO230" s="603"/>
      <c r="AP230" s="603"/>
      <c r="AQ230" s="711" t="s">
        <v>554</v>
      </c>
      <c r="AR230" s="603"/>
      <c r="AS230" s="603"/>
      <c r="AT230" s="711" t="s">
        <v>554</v>
      </c>
      <c r="AU230" s="680" t="s">
        <v>554</v>
      </c>
      <c r="AV230" s="680" t="s">
        <v>554</v>
      </c>
      <c r="AW230" s="48" t="s">
        <v>554</v>
      </c>
      <c r="AX230" s="603"/>
      <c r="AY230" s="603"/>
      <c r="AZ230" s="679" t="s">
        <v>554</v>
      </c>
      <c r="BA230" s="603"/>
      <c r="BB230" s="603"/>
      <c r="BC230" s="711" t="s">
        <v>554</v>
      </c>
      <c r="BD230" s="603"/>
      <c r="BE230" s="603"/>
      <c r="BF230" s="679" t="s">
        <v>554</v>
      </c>
      <c r="BG230" s="678">
        <v>43577</v>
      </c>
      <c r="BH230" s="680" t="s">
        <v>554</v>
      </c>
      <c r="BI230" s="706" t="s">
        <v>554</v>
      </c>
      <c r="BJ230" s="48" t="s">
        <v>554</v>
      </c>
      <c r="BK230" s="682" t="s">
        <v>807</v>
      </c>
      <c r="BL230" s="682" t="s">
        <v>807</v>
      </c>
      <c r="BM230" s="48" t="s">
        <v>554</v>
      </c>
      <c r="BN230" s="598" t="s">
        <v>807</v>
      </c>
      <c r="BO230" s="598" t="s">
        <v>807</v>
      </c>
      <c r="BP230" s="603"/>
      <c r="BQ230" s="48" t="s">
        <v>554</v>
      </c>
      <c r="BR230" s="48" t="s">
        <v>554</v>
      </c>
      <c r="BS230" s="603"/>
      <c r="BT230" s="615"/>
      <c r="BU230" s="615"/>
      <c r="BV230" s="603"/>
      <c r="BW230" s="711" t="s">
        <v>554</v>
      </c>
      <c r="BX230" s="711" t="s">
        <v>554</v>
      </c>
      <c r="BY230" s="702" t="s">
        <v>554</v>
      </c>
      <c r="BZ230" s="711" t="s">
        <v>554</v>
      </c>
      <c r="CA230" s="706" t="s">
        <v>554</v>
      </c>
      <c r="CB230" s="711" t="s">
        <v>554</v>
      </c>
      <c r="CC230" s="48" t="s">
        <v>554</v>
      </c>
      <c r="CD230" s="48" t="s">
        <v>554</v>
      </c>
      <c r="CE230" s="48" t="s">
        <v>554</v>
      </c>
      <c r="CF230" s="603"/>
      <c r="CG230" s="603"/>
      <c r="CH230" s="598" t="s">
        <v>807</v>
      </c>
      <c r="CI230" s="616"/>
      <c r="CJ230" s="616"/>
      <c r="CK230" s="48" t="s">
        <v>554</v>
      </c>
      <c r="CL230" s="615" t="s">
        <v>554</v>
      </c>
      <c r="CM230" s="615" t="s">
        <v>554</v>
      </c>
      <c r="CN230" s="48" t="s">
        <v>554</v>
      </c>
      <c r="CO230" s="48" t="s">
        <v>554</v>
      </c>
      <c r="CP230" s="680" t="s">
        <v>554</v>
      </c>
      <c r="CQ230" s="679" t="s">
        <v>554</v>
      </c>
      <c r="CR230" s="706" t="s">
        <v>554</v>
      </c>
      <c r="CS230" s="680" t="s">
        <v>554</v>
      </c>
      <c r="CT230" s="603"/>
      <c r="CU230" s="705" t="s">
        <v>554</v>
      </c>
      <c r="CV230" s="709" t="s">
        <v>560</v>
      </c>
      <c r="CW230" s="615" t="s">
        <v>554</v>
      </c>
      <c r="CX230" s="680" t="s">
        <v>554</v>
      </c>
      <c r="CY230" s="680" t="s">
        <v>554</v>
      </c>
      <c r="CZ230" s="48" t="s">
        <v>554</v>
      </c>
      <c r="DA230" s="682" t="s">
        <v>560</v>
      </c>
      <c r="DB230" s="709" t="s">
        <v>560</v>
      </c>
      <c r="DC230" s="703" t="s">
        <v>554</v>
      </c>
    </row>
    <row r="231" spans="1:107" ht="14" x14ac:dyDescent="0.15">
      <c r="A231" s="678">
        <v>43578</v>
      </c>
      <c r="B231" s="706" t="s">
        <v>554</v>
      </c>
      <c r="C231" s="48" t="s">
        <v>554</v>
      </c>
      <c r="D231" s="679" t="s">
        <v>554</v>
      </c>
      <c r="E231" s="48" t="s">
        <v>554</v>
      </c>
      <c r="F231" s="48" t="s">
        <v>554</v>
      </c>
      <c r="G231" s="48" t="s">
        <v>554</v>
      </c>
      <c r="H231" s="48" t="s">
        <v>554</v>
      </c>
      <c r="I231" s="48" t="s">
        <v>554</v>
      </c>
      <c r="J231" s="48" t="s">
        <v>554</v>
      </c>
      <c r="K231" s="48" t="s">
        <v>554</v>
      </c>
      <c r="L231" s="48" t="s">
        <v>554</v>
      </c>
      <c r="M231" s="48" t="s">
        <v>554</v>
      </c>
      <c r="N231" s="48" t="s">
        <v>554</v>
      </c>
      <c r="O231" s="48" t="s">
        <v>554</v>
      </c>
      <c r="P231" s="48" t="s">
        <v>554</v>
      </c>
      <c r="Q231" s="48" t="s">
        <v>554</v>
      </c>
      <c r="R231" s="48" t="s">
        <v>554</v>
      </c>
      <c r="S231" s="48" t="s">
        <v>554</v>
      </c>
      <c r="T231" s="48" t="s">
        <v>554</v>
      </c>
      <c r="U231" s="48" t="s">
        <v>554</v>
      </c>
      <c r="V231" s="603"/>
      <c r="W231" s="706" t="s">
        <v>554</v>
      </c>
      <c r="X231" s="680" t="s">
        <v>554</v>
      </c>
      <c r="Y231" s="48" t="s">
        <v>554</v>
      </c>
      <c r="Z231" s="706" t="s">
        <v>554</v>
      </c>
      <c r="AA231" s="711" t="s">
        <v>554</v>
      </c>
      <c r="AB231" s="702" t="s">
        <v>554</v>
      </c>
      <c r="AC231" s="706" t="s">
        <v>554</v>
      </c>
      <c r="AD231" s="706" t="s">
        <v>554</v>
      </c>
      <c r="AE231" s="711" t="s">
        <v>554</v>
      </c>
      <c r="AF231" s="680" t="s">
        <v>554</v>
      </c>
      <c r="AG231" s="680" t="s">
        <v>554</v>
      </c>
      <c r="AH231" s="48" t="s">
        <v>554</v>
      </c>
      <c r="AI231" s="680" t="s">
        <v>554</v>
      </c>
      <c r="AJ231" s="680" t="s">
        <v>554</v>
      </c>
      <c r="AK231" s="711" t="s">
        <v>554</v>
      </c>
      <c r="AL231" s="48" t="s">
        <v>554</v>
      </c>
      <c r="AM231" s="48" t="s">
        <v>554</v>
      </c>
      <c r="AN231" s="703" t="s">
        <v>554</v>
      </c>
      <c r="AO231" s="603"/>
      <c r="AP231" s="603"/>
      <c r="AQ231" s="711" t="s">
        <v>554</v>
      </c>
      <c r="AR231" s="603"/>
      <c r="AS231" s="603"/>
      <c r="AT231" s="711" t="s">
        <v>554</v>
      </c>
      <c r="AU231" s="680" t="s">
        <v>554</v>
      </c>
      <c r="AV231" s="680" t="s">
        <v>554</v>
      </c>
      <c r="AW231" s="48" t="s">
        <v>554</v>
      </c>
      <c r="AX231" s="603"/>
      <c r="AY231" s="603"/>
      <c r="AZ231" s="679" t="s">
        <v>554</v>
      </c>
      <c r="BA231" s="603"/>
      <c r="BB231" s="603"/>
      <c r="BC231" s="711" t="s">
        <v>554</v>
      </c>
      <c r="BD231" s="603"/>
      <c r="BE231" s="603"/>
      <c r="BF231" s="679" t="s">
        <v>554</v>
      </c>
      <c r="BG231" s="678">
        <v>43578</v>
      </c>
      <c r="BH231" s="680" t="s">
        <v>554</v>
      </c>
      <c r="BI231" s="706" t="s">
        <v>554</v>
      </c>
      <c r="BJ231" s="48" t="s">
        <v>554</v>
      </c>
      <c r="BK231" s="682" t="s">
        <v>807</v>
      </c>
      <c r="BL231" s="682" t="s">
        <v>807</v>
      </c>
      <c r="BM231" s="48" t="s">
        <v>554</v>
      </c>
      <c r="BN231" s="598" t="s">
        <v>807</v>
      </c>
      <c r="BO231" s="598" t="s">
        <v>807</v>
      </c>
      <c r="BP231" s="603"/>
      <c r="BQ231" s="48" t="s">
        <v>554</v>
      </c>
      <c r="BR231" s="48" t="s">
        <v>554</v>
      </c>
      <c r="BS231" s="603"/>
      <c r="BT231" s="615"/>
      <c r="BU231" s="615"/>
      <c r="BV231" s="603"/>
      <c r="BW231" s="711" t="s">
        <v>554</v>
      </c>
      <c r="BX231" s="711" t="s">
        <v>554</v>
      </c>
      <c r="BY231" s="702" t="s">
        <v>554</v>
      </c>
      <c r="BZ231" s="711" t="s">
        <v>554</v>
      </c>
      <c r="CA231" s="706" t="s">
        <v>554</v>
      </c>
      <c r="CB231" s="711" t="s">
        <v>554</v>
      </c>
      <c r="CC231" s="48" t="s">
        <v>554</v>
      </c>
      <c r="CD231" s="48" t="s">
        <v>554</v>
      </c>
      <c r="CE231" s="48" t="s">
        <v>554</v>
      </c>
      <c r="CF231" s="603"/>
      <c r="CG231" s="603"/>
      <c r="CH231" s="598" t="s">
        <v>807</v>
      </c>
      <c r="CI231" s="616"/>
      <c r="CJ231" s="616"/>
      <c r="CK231" s="48" t="s">
        <v>554</v>
      </c>
      <c r="CL231" s="615" t="s">
        <v>554</v>
      </c>
      <c r="CM231" s="615" t="s">
        <v>554</v>
      </c>
      <c r="CN231" s="48" t="s">
        <v>554</v>
      </c>
      <c r="CO231" s="48" t="s">
        <v>554</v>
      </c>
      <c r="CP231" s="680" t="s">
        <v>554</v>
      </c>
      <c r="CQ231" s="679" t="s">
        <v>554</v>
      </c>
      <c r="CR231" s="706" t="s">
        <v>554</v>
      </c>
      <c r="CS231" s="680" t="s">
        <v>554</v>
      </c>
      <c r="CT231" s="603"/>
      <c r="CU231" s="709" t="s">
        <v>560</v>
      </c>
      <c r="CV231" s="709" t="s">
        <v>560</v>
      </c>
      <c r="CW231" s="615" t="s">
        <v>554</v>
      </c>
      <c r="CX231" s="680" t="s">
        <v>554</v>
      </c>
      <c r="CY231" s="680" t="s">
        <v>554</v>
      </c>
      <c r="CZ231" s="48" t="s">
        <v>554</v>
      </c>
      <c r="DA231" s="682" t="s">
        <v>560</v>
      </c>
      <c r="DB231" s="709" t="s">
        <v>560</v>
      </c>
      <c r="DC231" s="703" t="s">
        <v>554</v>
      </c>
    </row>
    <row r="232" spans="1:107" ht="14" x14ac:dyDescent="0.15">
      <c r="A232" s="678">
        <v>43579</v>
      </c>
      <c r="B232" s="706" t="s">
        <v>554</v>
      </c>
      <c r="C232" s="48" t="s">
        <v>554</v>
      </c>
      <c r="D232" s="679" t="s">
        <v>554</v>
      </c>
      <c r="E232" s="48" t="s">
        <v>554</v>
      </c>
      <c r="F232" s="48" t="s">
        <v>554</v>
      </c>
      <c r="G232" s="48" t="s">
        <v>554</v>
      </c>
      <c r="H232" s="48" t="s">
        <v>554</v>
      </c>
      <c r="I232" s="48" t="s">
        <v>554</v>
      </c>
      <c r="J232" s="48" t="s">
        <v>554</v>
      </c>
      <c r="K232" s="48" t="s">
        <v>554</v>
      </c>
      <c r="L232" s="48" t="s">
        <v>554</v>
      </c>
      <c r="M232" s="48" t="s">
        <v>554</v>
      </c>
      <c r="N232" s="48" t="s">
        <v>554</v>
      </c>
      <c r="O232" s="48" t="s">
        <v>554</v>
      </c>
      <c r="P232" s="48" t="s">
        <v>554</v>
      </c>
      <c r="Q232" s="48" t="s">
        <v>554</v>
      </c>
      <c r="R232" s="48" t="s">
        <v>554</v>
      </c>
      <c r="S232" s="48" t="s">
        <v>554</v>
      </c>
      <c r="T232" s="48" t="s">
        <v>554</v>
      </c>
      <c r="U232" s="48" t="s">
        <v>554</v>
      </c>
      <c r="V232" s="603"/>
      <c r="W232" s="706" t="s">
        <v>554</v>
      </c>
      <c r="X232" s="680" t="s">
        <v>554</v>
      </c>
      <c r="Y232" s="48" t="s">
        <v>554</v>
      </c>
      <c r="Z232" s="706" t="s">
        <v>554</v>
      </c>
      <c r="AA232" s="711" t="s">
        <v>554</v>
      </c>
      <c r="AB232" s="702" t="s">
        <v>554</v>
      </c>
      <c r="AC232" s="706" t="s">
        <v>554</v>
      </c>
      <c r="AD232" s="706" t="s">
        <v>554</v>
      </c>
      <c r="AE232" s="711" t="s">
        <v>554</v>
      </c>
      <c r="AF232" s="680" t="s">
        <v>554</v>
      </c>
      <c r="AG232" s="680" t="s">
        <v>554</v>
      </c>
      <c r="AH232" s="48" t="s">
        <v>554</v>
      </c>
      <c r="AI232" s="680" t="s">
        <v>554</v>
      </c>
      <c r="AJ232" s="680" t="s">
        <v>554</v>
      </c>
      <c r="AK232" s="711" t="s">
        <v>554</v>
      </c>
      <c r="AL232" s="48" t="s">
        <v>554</v>
      </c>
      <c r="AM232" s="48" t="s">
        <v>554</v>
      </c>
      <c r="AN232" s="703" t="s">
        <v>554</v>
      </c>
      <c r="AO232" s="603"/>
      <c r="AP232" s="603"/>
      <c r="AQ232" s="711" t="s">
        <v>554</v>
      </c>
      <c r="AR232" s="603"/>
      <c r="AS232" s="603"/>
      <c r="AT232" s="711" t="s">
        <v>554</v>
      </c>
      <c r="AU232" s="680" t="s">
        <v>554</v>
      </c>
      <c r="AV232" s="680" t="s">
        <v>554</v>
      </c>
      <c r="AW232" s="48" t="s">
        <v>554</v>
      </c>
      <c r="AX232" s="603"/>
      <c r="AY232" s="603"/>
      <c r="AZ232" s="679" t="s">
        <v>554</v>
      </c>
      <c r="BA232" s="603"/>
      <c r="BB232" s="603"/>
      <c r="BC232" s="711" t="s">
        <v>554</v>
      </c>
      <c r="BD232" s="603"/>
      <c r="BE232" s="603"/>
      <c r="BF232" s="679" t="s">
        <v>554</v>
      </c>
      <c r="BG232" s="678">
        <v>43579</v>
      </c>
      <c r="BH232" s="680" t="s">
        <v>554</v>
      </c>
      <c r="BI232" s="706" t="s">
        <v>554</v>
      </c>
      <c r="BJ232" s="48" t="s">
        <v>554</v>
      </c>
      <c r="BK232" s="682" t="s">
        <v>807</v>
      </c>
      <c r="BL232" s="682" t="s">
        <v>807</v>
      </c>
      <c r="BM232" s="48" t="s">
        <v>554</v>
      </c>
      <c r="BN232" s="598" t="s">
        <v>807</v>
      </c>
      <c r="BO232" s="598" t="s">
        <v>807</v>
      </c>
      <c r="BP232" s="603"/>
      <c r="BQ232" s="48" t="s">
        <v>554</v>
      </c>
      <c r="BR232" s="48" t="s">
        <v>554</v>
      </c>
      <c r="BS232" s="603"/>
      <c r="BT232" s="615"/>
      <c r="BU232" s="615"/>
      <c r="BV232" s="603"/>
      <c r="BW232" s="706" t="s">
        <v>554</v>
      </c>
      <c r="BX232" s="706" t="s">
        <v>554</v>
      </c>
      <c r="BY232" s="702" t="s">
        <v>554</v>
      </c>
      <c r="BZ232" s="706" t="s">
        <v>554</v>
      </c>
      <c r="CA232" s="706" t="s">
        <v>554</v>
      </c>
      <c r="CB232" s="711" t="s">
        <v>554</v>
      </c>
      <c r="CC232" s="48" t="s">
        <v>554</v>
      </c>
      <c r="CD232" s="48" t="s">
        <v>554</v>
      </c>
      <c r="CE232" s="48" t="s">
        <v>554</v>
      </c>
      <c r="CF232" s="603"/>
      <c r="CG232" s="603"/>
      <c r="CH232" s="598" t="s">
        <v>807</v>
      </c>
      <c r="CI232" s="616"/>
      <c r="CJ232" s="616"/>
      <c r="CK232" s="48" t="s">
        <v>554</v>
      </c>
      <c r="CL232" s="615" t="s">
        <v>554</v>
      </c>
      <c r="CM232" s="615" t="s">
        <v>554</v>
      </c>
      <c r="CN232" s="48" t="s">
        <v>554</v>
      </c>
      <c r="CO232" s="48" t="s">
        <v>554</v>
      </c>
      <c r="CP232" s="680" t="s">
        <v>554</v>
      </c>
      <c r="CQ232" s="679" t="s">
        <v>554</v>
      </c>
      <c r="CR232" s="706" t="s">
        <v>554</v>
      </c>
      <c r="CS232" s="680" t="s">
        <v>554</v>
      </c>
      <c r="CT232" s="603"/>
      <c r="CU232" s="709" t="s">
        <v>560</v>
      </c>
      <c r="CV232" s="709" t="s">
        <v>560</v>
      </c>
      <c r="CW232" s="615" t="s">
        <v>554</v>
      </c>
      <c r="CX232" s="680" t="s">
        <v>554</v>
      </c>
      <c r="CY232" s="680" t="s">
        <v>554</v>
      </c>
      <c r="CZ232" s="48" t="s">
        <v>554</v>
      </c>
      <c r="DA232" s="682" t="s">
        <v>560</v>
      </c>
      <c r="DB232" s="709" t="s">
        <v>560</v>
      </c>
      <c r="DC232" s="703" t="s">
        <v>554</v>
      </c>
    </row>
    <row r="233" spans="1:107" ht="14" x14ac:dyDescent="0.15">
      <c r="A233" s="678">
        <v>43580</v>
      </c>
      <c r="B233" s="706" t="s">
        <v>554</v>
      </c>
      <c r="C233" s="48" t="s">
        <v>554</v>
      </c>
      <c r="D233" s="679" t="s">
        <v>554</v>
      </c>
      <c r="E233" s="48" t="s">
        <v>554</v>
      </c>
      <c r="F233" s="48" t="s">
        <v>554</v>
      </c>
      <c r="G233" s="48" t="s">
        <v>554</v>
      </c>
      <c r="H233" s="48" t="s">
        <v>554</v>
      </c>
      <c r="I233" s="48" t="s">
        <v>554</v>
      </c>
      <c r="J233" s="48" t="s">
        <v>554</v>
      </c>
      <c r="K233" s="48" t="s">
        <v>554</v>
      </c>
      <c r="L233" s="48" t="s">
        <v>554</v>
      </c>
      <c r="M233" s="48" t="s">
        <v>554</v>
      </c>
      <c r="N233" s="48" t="s">
        <v>554</v>
      </c>
      <c r="O233" s="48" t="s">
        <v>554</v>
      </c>
      <c r="P233" s="48" t="s">
        <v>554</v>
      </c>
      <c r="Q233" s="48" t="s">
        <v>554</v>
      </c>
      <c r="R233" s="48" t="s">
        <v>554</v>
      </c>
      <c r="S233" s="48" t="s">
        <v>554</v>
      </c>
      <c r="T233" s="48" t="s">
        <v>554</v>
      </c>
      <c r="U233" s="48" t="s">
        <v>554</v>
      </c>
      <c r="V233" s="603"/>
      <c r="W233" s="706" t="s">
        <v>554</v>
      </c>
      <c r="X233" s="680" t="s">
        <v>554</v>
      </c>
      <c r="Y233" s="48" t="s">
        <v>554</v>
      </c>
      <c r="Z233" s="706" t="s">
        <v>554</v>
      </c>
      <c r="AA233" s="711" t="s">
        <v>554</v>
      </c>
      <c r="AB233" s="702" t="s">
        <v>554</v>
      </c>
      <c r="AC233" s="706" t="s">
        <v>554</v>
      </c>
      <c r="AD233" s="706" t="s">
        <v>554</v>
      </c>
      <c r="AE233" s="711" t="s">
        <v>554</v>
      </c>
      <c r="AF233" s="680" t="s">
        <v>554</v>
      </c>
      <c r="AG233" s="680" t="s">
        <v>554</v>
      </c>
      <c r="AH233" s="48" t="s">
        <v>554</v>
      </c>
      <c r="AI233" s="680" t="s">
        <v>554</v>
      </c>
      <c r="AJ233" s="680" t="s">
        <v>554</v>
      </c>
      <c r="AK233" s="711" t="s">
        <v>554</v>
      </c>
      <c r="AL233" s="48" t="s">
        <v>554</v>
      </c>
      <c r="AM233" s="48" t="s">
        <v>554</v>
      </c>
      <c r="AN233" s="703" t="s">
        <v>554</v>
      </c>
      <c r="AO233" s="603"/>
      <c r="AP233" s="603"/>
      <c r="AQ233" s="711" t="s">
        <v>554</v>
      </c>
      <c r="AR233" s="603"/>
      <c r="AS233" s="603"/>
      <c r="AT233" s="711" t="s">
        <v>554</v>
      </c>
      <c r="AU233" s="680" t="s">
        <v>554</v>
      </c>
      <c r="AV233" s="680" t="s">
        <v>554</v>
      </c>
      <c r="AW233" s="48" t="s">
        <v>554</v>
      </c>
      <c r="AX233" s="603"/>
      <c r="AY233" s="603"/>
      <c r="AZ233" s="679" t="s">
        <v>554</v>
      </c>
      <c r="BA233" s="603"/>
      <c r="BB233" s="603"/>
      <c r="BC233" s="711" t="s">
        <v>554</v>
      </c>
      <c r="BD233" s="603"/>
      <c r="BE233" s="603"/>
      <c r="BF233" s="679" t="s">
        <v>554</v>
      </c>
      <c r="BG233" s="678">
        <v>43580</v>
      </c>
      <c r="BH233" s="680" t="s">
        <v>554</v>
      </c>
      <c r="BI233" s="706" t="s">
        <v>554</v>
      </c>
      <c r="BJ233" s="48" t="s">
        <v>554</v>
      </c>
      <c r="BK233" s="682" t="s">
        <v>807</v>
      </c>
      <c r="BL233" s="682" t="s">
        <v>807</v>
      </c>
      <c r="BM233" s="48" t="s">
        <v>554</v>
      </c>
      <c r="BN233" s="598" t="s">
        <v>807</v>
      </c>
      <c r="BO233" s="598" t="s">
        <v>807</v>
      </c>
      <c r="BP233" s="603"/>
      <c r="BQ233" s="48" t="s">
        <v>554</v>
      </c>
      <c r="BR233" s="48" t="s">
        <v>554</v>
      </c>
      <c r="BS233" s="603"/>
      <c r="BT233" s="615"/>
      <c r="BU233" s="615"/>
      <c r="BV233" s="603"/>
      <c r="BW233" s="706" t="s">
        <v>554</v>
      </c>
      <c r="BX233" s="706" t="s">
        <v>554</v>
      </c>
      <c r="BY233" s="702" t="s">
        <v>554</v>
      </c>
      <c r="BZ233" s="706" t="s">
        <v>554</v>
      </c>
      <c r="CA233" s="706" t="s">
        <v>554</v>
      </c>
      <c r="CB233" s="711" t="s">
        <v>554</v>
      </c>
      <c r="CC233" s="48" t="s">
        <v>554</v>
      </c>
      <c r="CD233" s="48" t="s">
        <v>554</v>
      </c>
      <c r="CE233" s="48" t="s">
        <v>554</v>
      </c>
      <c r="CF233" s="603"/>
      <c r="CG233" s="603"/>
      <c r="CH233" s="598" t="s">
        <v>807</v>
      </c>
      <c r="CI233" s="616"/>
      <c r="CJ233" s="616"/>
      <c r="CK233" s="48" t="s">
        <v>554</v>
      </c>
      <c r="CL233" s="615" t="s">
        <v>554</v>
      </c>
      <c r="CM233" s="615" t="s">
        <v>554</v>
      </c>
      <c r="CN233" s="48" t="s">
        <v>554</v>
      </c>
      <c r="CO233" s="48" t="s">
        <v>554</v>
      </c>
      <c r="CP233" s="680" t="s">
        <v>554</v>
      </c>
      <c r="CQ233" s="679" t="s">
        <v>554</v>
      </c>
      <c r="CR233" s="706" t="s">
        <v>554</v>
      </c>
      <c r="CS233" s="680" t="s">
        <v>554</v>
      </c>
      <c r="CT233" s="603"/>
      <c r="CU233" s="709" t="s">
        <v>560</v>
      </c>
      <c r="CV233" s="705" t="s">
        <v>554</v>
      </c>
      <c r="CW233" s="615" t="s">
        <v>554</v>
      </c>
      <c r="CX233" s="680" t="s">
        <v>554</v>
      </c>
      <c r="CY233" s="680" t="s">
        <v>554</v>
      </c>
      <c r="CZ233" s="48" t="s">
        <v>554</v>
      </c>
      <c r="DA233" s="682" t="s">
        <v>560</v>
      </c>
      <c r="DB233" s="709" t="s">
        <v>560</v>
      </c>
      <c r="DC233" s="703" t="s">
        <v>554</v>
      </c>
    </row>
    <row r="234" spans="1:107" ht="14" x14ac:dyDescent="0.15">
      <c r="A234" s="678">
        <v>43581</v>
      </c>
      <c r="B234" s="706" t="s">
        <v>554</v>
      </c>
      <c r="C234" s="48" t="s">
        <v>554</v>
      </c>
      <c r="D234" s="679" t="s">
        <v>554</v>
      </c>
      <c r="E234" s="48" t="s">
        <v>554</v>
      </c>
      <c r="F234" s="48" t="s">
        <v>554</v>
      </c>
      <c r="G234" s="48" t="s">
        <v>554</v>
      </c>
      <c r="H234" s="48" t="s">
        <v>554</v>
      </c>
      <c r="I234" s="48" t="s">
        <v>554</v>
      </c>
      <c r="J234" s="48" t="s">
        <v>554</v>
      </c>
      <c r="K234" s="48" t="s">
        <v>554</v>
      </c>
      <c r="L234" s="48" t="s">
        <v>554</v>
      </c>
      <c r="M234" s="48" t="s">
        <v>554</v>
      </c>
      <c r="N234" s="48" t="s">
        <v>554</v>
      </c>
      <c r="O234" s="48" t="s">
        <v>554</v>
      </c>
      <c r="P234" s="48" t="s">
        <v>554</v>
      </c>
      <c r="Q234" s="48" t="s">
        <v>554</v>
      </c>
      <c r="R234" s="48" t="s">
        <v>554</v>
      </c>
      <c r="S234" s="48" t="s">
        <v>554</v>
      </c>
      <c r="T234" s="48" t="s">
        <v>554</v>
      </c>
      <c r="U234" s="48" t="s">
        <v>554</v>
      </c>
      <c r="V234" s="603"/>
      <c r="W234" s="706" t="s">
        <v>554</v>
      </c>
      <c r="X234" s="680" t="s">
        <v>554</v>
      </c>
      <c r="Y234" s="48" t="s">
        <v>554</v>
      </c>
      <c r="Z234" s="706" t="s">
        <v>554</v>
      </c>
      <c r="AA234" s="711" t="s">
        <v>554</v>
      </c>
      <c r="AB234" s="702" t="s">
        <v>554</v>
      </c>
      <c r="AC234" s="706" t="s">
        <v>554</v>
      </c>
      <c r="AD234" s="706" t="s">
        <v>554</v>
      </c>
      <c r="AE234" s="711" t="s">
        <v>554</v>
      </c>
      <c r="AF234" s="680" t="s">
        <v>554</v>
      </c>
      <c r="AG234" s="680" t="s">
        <v>554</v>
      </c>
      <c r="AH234" s="48" t="s">
        <v>554</v>
      </c>
      <c r="AI234" s="680" t="s">
        <v>554</v>
      </c>
      <c r="AJ234" s="680" t="s">
        <v>554</v>
      </c>
      <c r="AK234" s="709" t="s">
        <v>560</v>
      </c>
      <c r="AL234" s="48" t="s">
        <v>554</v>
      </c>
      <c r="AM234" s="48" t="s">
        <v>554</v>
      </c>
      <c r="AN234" s="703" t="s">
        <v>554</v>
      </c>
      <c r="AO234" s="603"/>
      <c r="AP234" s="603"/>
      <c r="AQ234" s="709" t="s">
        <v>560</v>
      </c>
      <c r="AR234" s="603"/>
      <c r="AS234" s="603"/>
      <c r="AT234" s="711" t="s">
        <v>554</v>
      </c>
      <c r="AU234" s="680" t="s">
        <v>554</v>
      </c>
      <c r="AV234" s="680" t="s">
        <v>554</v>
      </c>
      <c r="AW234" s="48" t="s">
        <v>554</v>
      </c>
      <c r="AX234" s="603"/>
      <c r="AY234" s="603"/>
      <c r="AZ234" s="679" t="s">
        <v>554</v>
      </c>
      <c r="BA234" s="603"/>
      <c r="BB234" s="603"/>
      <c r="BC234" s="711" t="s">
        <v>554</v>
      </c>
      <c r="BD234" s="603"/>
      <c r="BE234" s="603"/>
      <c r="BF234" s="679" t="s">
        <v>554</v>
      </c>
      <c r="BG234" s="678">
        <v>43581</v>
      </c>
      <c r="BH234" s="680" t="s">
        <v>554</v>
      </c>
      <c r="BI234" s="706" t="s">
        <v>554</v>
      </c>
      <c r="BJ234" s="48" t="s">
        <v>554</v>
      </c>
      <c r="BK234" s="682" t="s">
        <v>807</v>
      </c>
      <c r="BL234" s="682" t="s">
        <v>807</v>
      </c>
      <c r="BM234" s="48" t="s">
        <v>554</v>
      </c>
      <c r="BN234" s="598" t="s">
        <v>807</v>
      </c>
      <c r="BO234" s="598" t="s">
        <v>807</v>
      </c>
      <c r="BP234" s="603"/>
      <c r="BQ234" s="48" t="s">
        <v>554</v>
      </c>
      <c r="BR234" s="48" t="s">
        <v>554</v>
      </c>
      <c r="BS234" s="603"/>
      <c r="BT234" s="615"/>
      <c r="BU234" s="615"/>
      <c r="BV234" s="603"/>
      <c r="BW234" s="706" t="s">
        <v>554</v>
      </c>
      <c r="BX234" s="706" t="s">
        <v>554</v>
      </c>
      <c r="BY234" s="702" t="s">
        <v>554</v>
      </c>
      <c r="BZ234" s="706" t="s">
        <v>554</v>
      </c>
      <c r="CA234" s="706" t="s">
        <v>554</v>
      </c>
      <c r="CB234" s="711" t="s">
        <v>554</v>
      </c>
      <c r="CC234" s="48" t="s">
        <v>554</v>
      </c>
      <c r="CD234" s="48" t="s">
        <v>554</v>
      </c>
      <c r="CE234" s="48" t="s">
        <v>554</v>
      </c>
      <c r="CF234" s="603"/>
      <c r="CG234" s="603"/>
      <c r="CH234" s="598" t="s">
        <v>807</v>
      </c>
      <c r="CI234" s="616"/>
      <c r="CJ234" s="616"/>
      <c r="CK234" s="48" t="s">
        <v>554</v>
      </c>
      <c r="CL234" s="615" t="s">
        <v>554</v>
      </c>
      <c r="CM234" s="615" t="s">
        <v>554</v>
      </c>
      <c r="CN234" s="48" t="s">
        <v>554</v>
      </c>
      <c r="CO234" s="48" t="s">
        <v>554</v>
      </c>
      <c r="CP234" s="680" t="s">
        <v>554</v>
      </c>
      <c r="CQ234" s="679" t="s">
        <v>554</v>
      </c>
      <c r="CR234" s="706" t="s">
        <v>554</v>
      </c>
      <c r="CS234" s="680" t="s">
        <v>554</v>
      </c>
      <c r="CT234" s="603"/>
      <c r="CU234" s="708" t="s">
        <v>566</v>
      </c>
      <c r="CV234" s="705" t="s">
        <v>554</v>
      </c>
      <c r="CW234" s="615" t="s">
        <v>554</v>
      </c>
      <c r="CX234" s="680" t="s">
        <v>554</v>
      </c>
      <c r="CY234" s="680" t="s">
        <v>554</v>
      </c>
      <c r="CZ234" s="48" t="s">
        <v>554</v>
      </c>
      <c r="DA234" s="682" t="s">
        <v>560</v>
      </c>
      <c r="DB234" s="709" t="s">
        <v>560</v>
      </c>
      <c r="DC234" s="703" t="s">
        <v>554</v>
      </c>
    </row>
    <row r="235" spans="1:107" ht="14" x14ac:dyDescent="0.15">
      <c r="A235" s="678">
        <v>43582</v>
      </c>
      <c r="B235" s="706" t="s">
        <v>554</v>
      </c>
      <c r="C235" s="48" t="s">
        <v>554</v>
      </c>
      <c r="D235" s="679" t="s">
        <v>554</v>
      </c>
      <c r="E235" s="48" t="s">
        <v>554</v>
      </c>
      <c r="F235" s="48" t="s">
        <v>554</v>
      </c>
      <c r="G235" s="48" t="s">
        <v>554</v>
      </c>
      <c r="H235" s="48" t="s">
        <v>554</v>
      </c>
      <c r="I235" s="48" t="s">
        <v>554</v>
      </c>
      <c r="J235" s="48" t="s">
        <v>554</v>
      </c>
      <c r="K235" s="48" t="s">
        <v>554</v>
      </c>
      <c r="L235" s="48" t="s">
        <v>554</v>
      </c>
      <c r="M235" s="48" t="s">
        <v>554</v>
      </c>
      <c r="N235" s="48" t="s">
        <v>554</v>
      </c>
      <c r="O235" s="48" t="s">
        <v>554</v>
      </c>
      <c r="P235" s="48" t="s">
        <v>554</v>
      </c>
      <c r="Q235" s="48" t="s">
        <v>554</v>
      </c>
      <c r="R235" s="48" t="s">
        <v>554</v>
      </c>
      <c r="S235" s="48" t="s">
        <v>554</v>
      </c>
      <c r="T235" s="48" t="s">
        <v>554</v>
      </c>
      <c r="U235" s="48" t="s">
        <v>554</v>
      </c>
      <c r="V235" s="603"/>
      <c r="W235" s="706" t="s">
        <v>554</v>
      </c>
      <c r="X235" s="680" t="s">
        <v>554</v>
      </c>
      <c r="Y235" s="48" t="s">
        <v>554</v>
      </c>
      <c r="Z235" s="706" t="s">
        <v>554</v>
      </c>
      <c r="AA235" s="711" t="s">
        <v>554</v>
      </c>
      <c r="AB235" s="702" t="s">
        <v>554</v>
      </c>
      <c r="AC235" s="706" t="s">
        <v>560</v>
      </c>
      <c r="AD235" s="713" t="s">
        <v>560</v>
      </c>
      <c r="AE235" s="709" t="s">
        <v>560</v>
      </c>
      <c r="AF235" s="680" t="s">
        <v>554</v>
      </c>
      <c r="AG235" s="680" t="s">
        <v>554</v>
      </c>
      <c r="AH235" s="48" t="s">
        <v>554</v>
      </c>
      <c r="AI235" s="680" t="s">
        <v>554</v>
      </c>
      <c r="AJ235" s="680" t="s">
        <v>554</v>
      </c>
      <c r="AK235" s="709" t="s">
        <v>560</v>
      </c>
      <c r="AL235" s="48" t="s">
        <v>554</v>
      </c>
      <c r="AM235" s="48" t="s">
        <v>554</v>
      </c>
      <c r="AN235" s="703" t="s">
        <v>554</v>
      </c>
      <c r="AO235" s="603"/>
      <c r="AP235" s="603"/>
      <c r="AQ235" s="709" t="s">
        <v>560</v>
      </c>
      <c r="AR235" s="603"/>
      <c r="AS235" s="603"/>
      <c r="AT235" s="709" t="s">
        <v>560</v>
      </c>
      <c r="AU235" s="680" t="s">
        <v>554</v>
      </c>
      <c r="AV235" s="680" t="s">
        <v>554</v>
      </c>
      <c r="AW235" s="48" t="s">
        <v>554</v>
      </c>
      <c r="AX235" s="603"/>
      <c r="AY235" s="603"/>
      <c r="AZ235" s="679" t="s">
        <v>554</v>
      </c>
      <c r="BA235" s="603"/>
      <c r="BB235" s="603"/>
      <c r="BC235" s="711" t="s">
        <v>554</v>
      </c>
      <c r="BD235" s="603"/>
      <c r="BE235" s="603"/>
      <c r="BF235" s="679" t="s">
        <v>554</v>
      </c>
      <c r="BG235" s="678">
        <v>43582</v>
      </c>
      <c r="BH235" s="680" t="s">
        <v>554</v>
      </c>
      <c r="BI235" s="706" t="s">
        <v>554</v>
      </c>
      <c r="BJ235" s="48" t="s">
        <v>554</v>
      </c>
      <c r="BK235" s="682" t="s">
        <v>807</v>
      </c>
      <c r="BL235" s="682" t="s">
        <v>807</v>
      </c>
      <c r="BM235" s="48" t="s">
        <v>554</v>
      </c>
      <c r="BN235" s="598" t="s">
        <v>807</v>
      </c>
      <c r="BO235" s="598" t="s">
        <v>807</v>
      </c>
      <c r="BP235" s="603"/>
      <c r="BQ235" s="48" t="s">
        <v>554</v>
      </c>
      <c r="BR235" s="48" t="s">
        <v>554</v>
      </c>
      <c r="BS235" s="603"/>
      <c r="BT235" s="615"/>
      <c r="BU235" s="615"/>
      <c r="BV235" s="603"/>
      <c r="BW235" s="706" t="s">
        <v>554</v>
      </c>
      <c r="BX235" s="706" t="s">
        <v>554</v>
      </c>
      <c r="BY235" s="702" t="s">
        <v>554</v>
      </c>
      <c r="BZ235" s="706" t="s">
        <v>554</v>
      </c>
      <c r="CA235" s="706" t="s">
        <v>554</v>
      </c>
      <c r="CB235" s="711" t="s">
        <v>554</v>
      </c>
      <c r="CC235" s="48" t="s">
        <v>554</v>
      </c>
      <c r="CD235" s="48" t="s">
        <v>554</v>
      </c>
      <c r="CE235" s="48" t="s">
        <v>554</v>
      </c>
      <c r="CF235" s="603"/>
      <c r="CG235" s="603"/>
      <c r="CH235" s="598" t="s">
        <v>807</v>
      </c>
      <c r="CI235" s="616"/>
      <c r="CJ235" s="616"/>
      <c r="CK235" s="48" t="s">
        <v>554</v>
      </c>
      <c r="CL235" s="615" t="s">
        <v>554</v>
      </c>
      <c r="CM235" s="615" t="s">
        <v>554</v>
      </c>
      <c r="CN235" s="48" t="s">
        <v>554</v>
      </c>
      <c r="CO235" s="48" t="s">
        <v>554</v>
      </c>
      <c r="CP235" s="680" t="s">
        <v>554</v>
      </c>
      <c r="CQ235" s="679" t="s">
        <v>554</v>
      </c>
      <c r="CR235" s="706" t="s">
        <v>554</v>
      </c>
      <c r="CS235" s="680" t="s">
        <v>554</v>
      </c>
      <c r="CT235" s="603"/>
      <c r="CU235" s="708" t="s">
        <v>566</v>
      </c>
      <c r="CV235" s="709" t="s">
        <v>560</v>
      </c>
      <c r="CW235" s="615" t="s">
        <v>554</v>
      </c>
      <c r="CX235" s="680" t="s">
        <v>554</v>
      </c>
      <c r="CY235" s="680" t="s">
        <v>554</v>
      </c>
      <c r="CZ235" s="48" t="s">
        <v>554</v>
      </c>
      <c r="DA235" s="682" t="s">
        <v>560</v>
      </c>
      <c r="DB235" s="709" t="s">
        <v>560</v>
      </c>
      <c r="DC235" s="703" t="s">
        <v>554</v>
      </c>
    </row>
    <row r="236" spans="1:107" ht="14" x14ac:dyDescent="0.15">
      <c r="A236" s="678">
        <v>43583</v>
      </c>
      <c r="B236" s="706" t="s">
        <v>554</v>
      </c>
      <c r="C236" s="48" t="s">
        <v>554</v>
      </c>
      <c r="D236" s="679" t="s">
        <v>554</v>
      </c>
      <c r="E236" s="48" t="s">
        <v>554</v>
      </c>
      <c r="F236" s="48" t="s">
        <v>554</v>
      </c>
      <c r="G236" s="48" t="s">
        <v>554</v>
      </c>
      <c r="H236" s="48" t="s">
        <v>554</v>
      </c>
      <c r="I236" s="48" t="s">
        <v>554</v>
      </c>
      <c r="J236" s="48" t="s">
        <v>554</v>
      </c>
      <c r="K236" s="48" t="s">
        <v>554</v>
      </c>
      <c r="L236" s="48" t="s">
        <v>554</v>
      </c>
      <c r="M236" s="48" t="s">
        <v>554</v>
      </c>
      <c r="N236" s="48" t="s">
        <v>554</v>
      </c>
      <c r="O236" s="48" t="s">
        <v>554</v>
      </c>
      <c r="P236" s="48" t="s">
        <v>554</v>
      </c>
      <c r="Q236" s="48" t="s">
        <v>554</v>
      </c>
      <c r="R236" s="48" t="s">
        <v>554</v>
      </c>
      <c r="S236" s="48" t="s">
        <v>554</v>
      </c>
      <c r="T236" s="48" t="s">
        <v>554</v>
      </c>
      <c r="U236" s="48" t="s">
        <v>554</v>
      </c>
      <c r="V236" s="603"/>
      <c r="W236" s="706" t="s">
        <v>554</v>
      </c>
      <c r="X236" s="680" t="s">
        <v>554</v>
      </c>
      <c r="Y236" s="48" t="s">
        <v>554</v>
      </c>
      <c r="Z236" s="706" t="s">
        <v>554</v>
      </c>
      <c r="AA236" s="711" t="s">
        <v>554</v>
      </c>
      <c r="AB236" s="702" t="s">
        <v>554</v>
      </c>
      <c r="AC236" s="706" t="s">
        <v>560</v>
      </c>
      <c r="AD236" s="713" t="s">
        <v>560</v>
      </c>
      <c r="AE236" s="709" t="s">
        <v>560</v>
      </c>
      <c r="AF236" s="680" t="s">
        <v>554</v>
      </c>
      <c r="AG236" s="680" t="s">
        <v>554</v>
      </c>
      <c r="AH236" s="48" t="s">
        <v>554</v>
      </c>
      <c r="AI236" s="680" t="s">
        <v>554</v>
      </c>
      <c r="AJ236" s="680" t="s">
        <v>554</v>
      </c>
      <c r="AK236" s="709" t="s">
        <v>560</v>
      </c>
      <c r="AL236" s="48" t="s">
        <v>554</v>
      </c>
      <c r="AM236" s="48" t="s">
        <v>554</v>
      </c>
      <c r="AN236" s="703" t="s">
        <v>554</v>
      </c>
      <c r="AO236" s="603"/>
      <c r="AP236" s="603"/>
      <c r="AQ236" s="709" t="s">
        <v>560</v>
      </c>
      <c r="AR236" s="603"/>
      <c r="AS236" s="603"/>
      <c r="AT236" s="709" t="s">
        <v>560</v>
      </c>
      <c r="AU236" s="680" t="s">
        <v>554</v>
      </c>
      <c r="AV236" s="680" t="s">
        <v>554</v>
      </c>
      <c r="AW236" s="48" t="s">
        <v>554</v>
      </c>
      <c r="AX236" s="603"/>
      <c r="AY236" s="603"/>
      <c r="AZ236" s="679" t="s">
        <v>554</v>
      </c>
      <c r="BA236" s="603"/>
      <c r="BB236" s="603"/>
      <c r="BC236" s="711" t="s">
        <v>554</v>
      </c>
      <c r="BD236" s="603"/>
      <c r="BE236" s="603"/>
      <c r="BF236" s="679" t="s">
        <v>554</v>
      </c>
      <c r="BG236" s="678">
        <v>43583</v>
      </c>
      <c r="BH236" s="680" t="s">
        <v>554</v>
      </c>
      <c r="BI236" s="706" t="s">
        <v>554</v>
      </c>
      <c r="BJ236" s="48" t="s">
        <v>554</v>
      </c>
      <c r="BK236" s="682" t="s">
        <v>807</v>
      </c>
      <c r="BL236" s="682" t="s">
        <v>807</v>
      </c>
      <c r="BM236" s="48" t="s">
        <v>554</v>
      </c>
      <c r="BN236" s="598" t="s">
        <v>807</v>
      </c>
      <c r="BO236" s="598" t="s">
        <v>807</v>
      </c>
      <c r="BP236" s="603"/>
      <c r="BQ236" s="48" t="s">
        <v>554</v>
      </c>
      <c r="BR236" s="48" t="s">
        <v>554</v>
      </c>
      <c r="BS236" s="603"/>
      <c r="BT236" s="615"/>
      <c r="BU236" s="615"/>
      <c r="BV236" s="603"/>
      <c r="BW236" s="706" t="s">
        <v>554</v>
      </c>
      <c r="BX236" s="706" t="s">
        <v>554</v>
      </c>
      <c r="BY236" s="702" t="s">
        <v>554</v>
      </c>
      <c r="BZ236" s="706" t="s">
        <v>554</v>
      </c>
      <c r="CA236" s="706" t="s">
        <v>554</v>
      </c>
      <c r="CB236" s="711" t="s">
        <v>554</v>
      </c>
      <c r="CC236" s="48" t="s">
        <v>554</v>
      </c>
      <c r="CD236" s="48" t="s">
        <v>554</v>
      </c>
      <c r="CE236" s="48" t="s">
        <v>554</v>
      </c>
      <c r="CF236" s="603"/>
      <c r="CG236" s="603"/>
      <c r="CH236" s="598" t="s">
        <v>807</v>
      </c>
      <c r="CI236" s="616"/>
      <c r="CJ236" s="616"/>
      <c r="CK236" s="48" t="s">
        <v>554</v>
      </c>
      <c r="CL236" s="615" t="s">
        <v>554</v>
      </c>
      <c r="CM236" s="615" t="s">
        <v>554</v>
      </c>
      <c r="CN236" s="48" t="s">
        <v>554</v>
      </c>
      <c r="CO236" s="48" t="s">
        <v>554</v>
      </c>
      <c r="CP236" s="680" t="s">
        <v>554</v>
      </c>
      <c r="CQ236" s="679" t="s">
        <v>554</v>
      </c>
      <c r="CR236" s="706" t="s">
        <v>554</v>
      </c>
      <c r="CS236" s="680" t="s">
        <v>554</v>
      </c>
      <c r="CT236" s="603"/>
      <c r="CU236" s="711" t="s">
        <v>554</v>
      </c>
      <c r="CV236" s="709" t="s">
        <v>560</v>
      </c>
      <c r="CW236" s="615" t="s">
        <v>554</v>
      </c>
      <c r="CX236" s="680" t="s">
        <v>554</v>
      </c>
      <c r="CY236" s="680" t="s">
        <v>554</v>
      </c>
      <c r="CZ236" s="48" t="s">
        <v>554</v>
      </c>
      <c r="DA236" s="682" t="s">
        <v>560</v>
      </c>
      <c r="DB236" s="709" t="s">
        <v>560</v>
      </c>
      <c r="DC236" s="703" t="s">
        <v>554</v>
      </c>
    </row>
    <row r="237" spans="1:107" ht="14" x14ac:dyDescent="0.15">
      <c r="A237" s="678">
        <v>43584</v>
      </c>
      <c r="B237" s="706" t="s">
        <v>554</v>
      </c>
      <c r="C237" s="48" t="s">
        <v>554</v>
      </c>
      <c r="D237" s="679" t="s">
        <v>554</v>
      </c>
      <c r="E237" s="48" t="s">
        <v>554</v>
      </c>
      <c r="F237" s="48" t="s">
        <v>554</v>
      </c>
      <c r="G237" s="48" t="s">
        <v>554</v>
      </c>
      <c r="H237" s="48" t="s">
        <v>554</v>
      </c>
      <c r="I237" s="48" t="s">
        <v>554</v>
      </c>
      <c r="J237" s="48" t="s">
        <v>554</v>
      </c>
      <c r="K237" s="48" t="s">
        <v>554</v>
      </c>
      <c r="L237" s="48" t="s">
        <v>554</v>
      </c>
      <c r="M237" s="48" t="s">
        <v>554</v>
      </c>
      <c r="N237" s="48" t="s">
        <v>554</v>
      </c>
      <c r="O237" s="48" t="s">
        <v>554</v>
      </c>
      <c r="P237" s="48" t="s">
        <v>554</v>
      </c>
      <c r="Q237" s="48" t="s">
        <v>554</v>
      </c>
      <c r="R237" s="48" t="s">
        <v>554</v>
      </c>
      <c r="S237" s="48" t="s">
        <v>554</v>
      </c>
      <c r="T237" s="48" t="s">
        <v>554</v>
      </c>
      <c r="U237" s="48" t="s">
        <v>554</v>
      </c>
      <c r="V237" s="603"/>
      <c r="W237" s="706" t="s">
        <v>554</v>
      </c>
      <c r="X237" s="680" t="s">
        <v>554</v>
      </c>
      <c r="Y237" s="48" t="s">
        <v>554</v>
      </c>
      <c r="Z237" s="706" t="s">
        <v>554</v>
      </c>
      <c r="AA237" s="711" t="s">
        <v>554</v>
      </c>
      <c r="AB237" s="702" t="s">
        <v>554</v>
      </c>
      <c r="AC237" s="706" t="s">
        <v>554</v>
      </c>
      <c r="AD237" s="706" t="s">
        <v>554</v>
      </c>
      <c r="AE237" s="709" t="s">
        <v>560</v>
      </c>
      <c r="AF237" s="680" t="s">
        <v>554</v>
      </c>
      <c r="AG237" s="680" t="s">
        <v>554</v>
      </c>
      <c r="AH237" s="48" t="s">
        <v>554</v>
      </c>
      <c r="AI237" s="680" t="s">
        <v>554</v>
      </c>
      <c r="AJ237" s="680" t="s">
        <v>554</v>
      </c>
      <c r="AK237" s="711" t="s">
        <v>554</v>
      </c>
      <c r="AL237" s="48" t="s">
        <v>554</v>
      </c>
      <c r="AM237" s="48" t="s">
        <v>554</v>
      </c>
      <c r="AN237" s="703" t="s">
        <v>554</v>
      </c>
      <c r="AO237" s="603"/>
      <c r="AP237" s="603"/>
      <c r="AQ237" s="709" t="s">
        <v>560</v>
      </c>
      <c r="AR237" s="603"/>
      <c r="AS237" s="603"/>
      <c r="AT237" s="711" t="s">
        <v>554</v>
      </c>
      <c r="AU237" s="680" t="s">
        <v>554</v>
      </c>
      <c r="AV237" s="680" t="s">
        <v>554</v>
      </c>
      <c r="AW237" s="48" t="s">
        <v>554</v>
      </c>
      <c r="AX237" s="603"/>
      <c r="AY237" s="603"/>
      <c r="AZ237" s="679" t="s">
        <v>554</v>
      </c>
      <c r="BA237" s="603"/>
      <c r="BB237" s="603"/>
      <c r="BC237" s="711" t="s">
        <v>554</v>
      </c>
      <c r="BD237" s="603"/>
      <c r="BE237" s="603"/>
      <c r="BF237" s="679" t="s">
        <v>554</v>
      </c>
      <c r="BG237" s="678">
        <v>43584</v>
      </c>
      <c r="BH237" s="680" t="s">
        <v>554</v>
      </c>
      <c r="BI237" s="706" t="s">
        <v>554</v>
      </c>
      <c r="BJ237" s="48" t="s">
        <v>554</v>
      </c>
      <c r="BK237" s="682" t="s">
        <v>807</v>
      </c>
      <c r="BL237" s="682" t="s">
        <v>807</v>
      </c>
      <c r="BM237" s="48" t="s">
        <v>554</v>
      </c>
      <c r="BN237" s="598" t="s">
        <v>807</v>
      </c>
      <c r="BO237" s="598" t="s">
        <v>807</v>
      </c>
      <c r="BP237" s="603"/>
      <c r="BQ237" s="48" t="s">
        <v>554</v>
      </c>
      <c r="BR237" s="48" t="s">
        <v>554</v>
      </c>
      <c r="BS237" s="603"/>
      <c r="BT237" s="615"/>
      <c r="BU237" s="615"/>
      <c r="BV237" s="603"/>
      <c r="BW237" s="706" t="s">
        <v>554</v>
      </c>
      <c r="BX237" s="706" t="s">
        <v>554</v>
      </c>
      <c r="BY237" s="702" t="s">
        <v>554</v>
      </c>
      <c r="BZ237" s="706" t="s">
        <v>554</v>
      </c>
      <c r="CA237" s="706" t="s">
        <v>554</v>
      </c>
      <c r="CB237" s="711" t="s">
        <v>554</v>
      </c>
      <c r="CC237" s="48" t="s">
        <v>554</v>
      </c>
      <c r="CD237" s="48" t="s">
        <v>554</v>
      </c>
      <c r="CE237" s="48" t="s">
        <v>554</v>
      </c>
      <c r="CF237" s="603"/>
      <c r="CG237" s="603"/>
      <c r="CH237" s="598" t="s">
        <v>807</v>
      </c>
      <c r="CI237" s="616"/>
      <c r="CJ237" s="616"/>
      <c r="CK237" s="48" t="s">
        <v>554</v>
      </c>
      <c r="CL237" s="615" t="s">
        <v>554</v>
      </c>
      <c r="CM237" s="615" t="s">
        <v>554</v>
      </c>
      <c r="CN237" s="48" t="s">
        <v>554</v>
      </c>
      <c r="CO237" s="48" t="s">
        <v>554</v>
      </c>
      <c r="CP237" s="680" t="s">
        <v>554</v>
      </c>
      <c r="CQ237" s="679" t="s">
        <v>554</v>
      </c>
      <c r="CR237" s="706" t="s">
        <v>554</v>
      </c>
      <c r="CS237" s="680" t="s">
        <v>554</v>
      </c>
      <c r="CT237" s="603"/>
      <c r="CU237" s="705" t="s">
        <v>554</v>
      </c>
      <c r="CV237" s="709" t="s">
        <v>560</v>
      </c>
      <c r="CW237" s="615" t="s">
        <v>554</v>
      </c>
      <c r="CX237" s="680" t="s">
        <v>554</v>
      </c>
      <c r="CY237" s="680" t="s">
        <v>554</v>
      </c>
      <c r="CZ237" s="48" t="s">
        <v>554</v>
      </c>
      <c r="DA237" s="682" t="s">
        <v>560</v>
      </c>
      <c r="DB237" s="709" t="s">
        <v>560</v>
      </c>
      <c r="DC237" s="703" t="s">
        <v>554</v>
      </c>
    </row>
    <row r="238" spans="1:107" ht="14" x14ac:dyDescent="0.15">
      <c r="A238" s="678">
        <v>43585</v>
      </c>
      <c r="B238" s="706" t="s">
        <v>554</v>
      </c>
      <c r="C238" s="48" t="s">
        <v>554</v>
      </c>
      <c r="D238" s="679" t="s">
        <v>554</v>
      </c>
      <c r="E238" s="48" t="s">
        <v>554</v>
      </c>
      <c r="F238" s="48" t="s">
        <v>554</v>
      </c>
      <c r="G238" s="48" t="s">
        <v>554</v>
      </c>
      <c r="H238" s="48" t="s">
        <v>554</v>
      </c>
      <c r="I238" s="48" t="s">
        <v>554</v>
      </c>
      <c r="J238" s="48" t="s">
        <v>554</v>
      </c>
      <c r="K238" s="48" t="s">
        <v>554</v>
      </c>
      <c r="L238" s="48" t="s">
        <v>554</v>
      </c>
      <c r="M238" s="48" t="s">
        <v>554</v>
      </c>
      <c r="N238" s="48" t="s">
        <v>554</v>
      </c>
      <c r="O238" s="48" t="s">
        <v>554</v>
      </c>
      <c r="P238" s="48" t="s">
        <v>554</v>
      </c>
      <c r="Q238" s="48" t="s">
        <v>554</v>
      </c>
      <c r="R238" s="48" t="s">
        <v>554</v>
      </c>
      <c r="S238" s="48" t="s">
        <v>554</v>
      </c>
      <c r="T238" s="48" t="s">
        <v>554</v>
      </c>
      <c r="U238" s="48" t="s">
        <v>554</v>
      </c>
      <c r="V238" s="603"/>
      <c r="W238" s="706" t="s">
        <v>554</v>
      </c>
      <c r="X238" s="680" t="s">
        <v>554</v>
      </c>
      <c r="Y238" s="598" t="s">
        <v>560</v>
      </c>
      <c r="Z238" s="706" t="s">
        <v>554</v>
      </c>
      <c r="AA238" s="706" t="s">
        <v>554</v>
      </c>
      <c r="AB238" s="704" t="s">
        <v>560</v>
      </c>
      <c r="AC238" s="706" t="s">
        <v>554</v>
      </c>
      <c r="AD238" s="706" t="s">
        <v>554</v>
      </c>
      <c r="AE238" s="711" t="s">
        <v>554</v>
      </c>
      <c r="AF238" s="680" t="s">
        <v>554</v>
      </c>
      <c r="AG238" s="680" t="s">
        <v>554</v>
      </c>
      <c r="AH238" s="48" t="s">
        <v>554</v>
      </c>
      <c r="AI238" s="680" t="s">
        <v>554</v>
      </c>
      <c r="AJ238" s="680" t="s">
        <v>554</v>
      </c>
      <c r="AK238" s="711" t="s">
        <v>554</v>
      </c>
      <c r="AL238" s="48" t="s">
        <v>554</v>
      </c>
      <c r="AM238" s="48" t="s">
        <v>554</v>
      </c>
      <c r="AN238" s="703" t="s">
        <v>554</v>
      </c>
      <c r="AO238" s="603"/>
      <c r="AP238" s="603"/>
      <c r="AQ238" s="709" t="s">
        <v>560</v>
      </c>
      <c r="AR238" s="603"/>
      <c r="AS238" s="603"/>
      <c r="AT238" s="711" t="s">
        <v>554</v>
      </c>
      <c r="AU238" s="680" t="s">
        <v>554</v>
      </c>
      <c r="AV238" s="680" t="s">
        <v>554</v>
      </c>
      <c r="AW238" s="48" t="s">
        <v>554</v>
      </c>
      <c r="AX238" s="603"/>
      <c r="AY238" s="603"/>
      <c r="AZ238" s="679" t="s">
        <v>554</v>
      </c>
      <c r="BA238" s="603"/>
      <c r="BB238" s="603"/>
      <c r="BC238" s="711" t="s">
        <v>554</v>
      </c>
      <c r="BD238" s="603"/>
      <c r="BE238" s="603"/>
      <c r="BF238" s="679" t="s">
        <v>554</v>
      </c>
      <c r="BG238" s="678">
        <v>43585</v>
      </c>
      <c r="BH238" s="680" t="s">
        <v>554</v>
      </c>
      <c r="BI238" s="706" t="s">
        <v>554</v>
      </c>
      <c r="BJ238" s="48" t="s">
        <v>554</v>
      </c>
      <c r="BK238" s="682" t="s">
        <v>807</v>
      </c>
      <c r="BL238" s="682" t="s">
        <v>807</v>
      </c>
      <c r="BM238" s="48" t="s">
        <v>554</v>
      </c>
      <c r="BN238" s="598" t="s">
        <v>807</v>
      </c>
      <c r="BO238" s="598" t="s">
        <v>807</v>
      </c>
      <c r="BP238" s="603"/>
      <c r="BQ238" s="48" t="s">
        <v>554</v>
      </c>
      <c r="BR238" s="48" t="s">
        <v>554</v>
      </c>
      <c r="BS238" s="603"/>
      <c r="BT238" s="615"/>
      <c r="BU238" s="615"/>
      <c r="BV238" s="603"/>
      <c r="BW238" s="706" t="s">
        <v>554</v>
      </c>
      <c r="BX238" s="706" t="s">
        <v>554</v>
      </c>
      <c r="BY238" s="702" t="s">
        <v>554</v>
      </c>
      <c r="BZ238" s="706" t="s">
        <v>554</v>
      </c>
      <c r="CA238" s="706" t="s">
        <v>554</v>
      </c>
      <c r="CB238" s="711" t="s">
        <v>554</v>
      </c>
      <c r="CC238" s="48" t="s">
        <v>554</v>
      </c>
      <c r="CD238" s="48" t="s">
        <v>554</v>
      </c>
      <c r="CE238" s="48" t="s">
        <v>554</v>
      </c>
      <c r="CF238" s="603"/>
      <c r="CG238" s="603"/>
      <c r="CH238" s="598" t="s">
        <v>807</v>
      </c>
      <c r="CI238" s="616"/>
      <c r="CJ238" s="616"/>
      <c r="CK238" s="48" t="s">
        <v>554</v>
      </c>
      <c r="CL238" s="615" t="s">
        <v>554</v>
      </c>
      <c r="CM238" s="615" t="s">
        <v>554</v>
      </c>
      <c r="CN238" s="48" t="s">
        <v>554</v>
      </c>
      <c r="CO238" s="48" t="s">
        <v>554</v>
      </c>
      <c r="CP238" s="680" t="s">
        <v>554</v>
      </c>
      <c r="CQ238" s="679" t="s">
        <v>554</v>
      </c>
      <c r="CR238" s="706" t="s">
        <v>554</v>
      </c>
      <c r="CS238" s="680" t="s">
        <v>554</v>
      </c>
      <c r="CT238" s="603"/>
      <c r="CU238" s="709" t="s">
        <v>560</v>
      </c>
      <c r="CV238" s="709" t="s">
        <v>560</v>
      </c>
      <c r="CW238" s="615" t="s">
        <v>554</v>
      </c>
      <c r="CX238" s="680" t="s">
        <v>554</v>
      </c>
      <c r="CY238" s="680" t="s">
        <v>554</v>
      </c>
      <c r="CZ238" s="48" t="s">
        <v>554</v>
      </c>
      <c r="DA238" s="682" t="s">
        <v>560</v>
      </c>
      <c r="DB238" s="709" t="s">
        <v>560</v>
      </c>
      <c r="DC238" s="703" t="s">
        <v>554</v>
      </c>
    </row>
    <row r="239" spans="1:107" ht="14" x14ac:dyDescent="0.15">
      <c r="A239" s="678">
        <v>43586</v>
      </c>
      <c r="B239" s="706" t="s">
        <v>554</v>
      </c>
      <c r="C239" s="48" t="s">
        <v>554</v>
      </c>
      <c r="D239" s="679" t="s">
        <v>554</v>
      </c>
      <c r="E239" s="48" t="s">
        <v>554</v>
      </c>
      <c r="F239" s="48" t="s">
        <v>554</v>
      </c>
      <c r="G239" s="48" t="s">
        <v>554</v>
      </c>
      <c r="H239" s="48" t="s">
        <v>554</v>
      </c>
      <c r="I239" s="48" t="s">
        <v>554</v>
      </c>
      <c r="J239" s="48" t="s">
        <v>554</v>
      </c>
      <c r="K239" s="48" t="s">
        <v>554</v>
      </c>
      <c r="L239" s="48" t="s">
        <v>554</v>
      </c>
      <c r="M239" s="48" t="s">
        <v>554</v>
      </c>
      <c r="N239" s="48" t="s">
        <v>554</v>
      </c>
      <c r="O239" s="48" t="s">
        <v>554</v>
      </c>
      <c r="P239" s="48" t="s">
        <v>554</v>
      </c>
      <c r="Q239" s="48" t="s">
        <v>554</v>
      </c>
      <c r="R239" s="48" t="s">
        <v>554</v>
      </c>
      <c r="S239" s="48" t="s">
        <v>554</v>
      </c>
      <c r="T239" s="48" t="s">
        <v>554</v>
      </c>
      <c r="U239" s="48" t="s">
        <v>554</v>
      </c>
      <c r="V239" s="603"/>
      <c r="W239" s="706" t="s">
        <v>554</v>
      </c>
      <c r="X239" s="680" t="s">
        <v>554</v>
      </c>
      <c r="Y239" s="48" t="s">
        <v>554</v>
      </c>
      <c r="Z239" s="706" t="s">
        <v>554</v>
      </c>
      <c r="AA239" s="706" t="s">
        <v>554</v>
      </c>
      <c r="AB239" s="702" t="s">
        <v>554</v>
      </c>
      <c r="AC239" s="706" t="s">
        <v>554</v>
      </c>
      <c r="AD239" s="706" t="s">
        <v>554</v>
      </c>
      <c r="AE239" s="711" t="s">
        <v>554</v>
      </c>
      <c r="AF239" s="680" t="s">
        <v>554</v>
      </c>
      <c r="AG239" s="680" t="s">
        <v>554</v>
      </c>
      <c r="AH239" s="48" t="s">
        <v>554</v>
      </c>
      <c r="AI239" s="680" t="s">
        <v>554</v>
      </c>
      <c r="AJ239" s="680" t="s">
        <v>554</v>
      </c>
      <c r="AK239" s="711" t="s">
        <v>554</v>
      </c>
      <c r="AL239" s="48" t="s">
        <v>554</v>
      </c>
      <c r="AM239" s="48" t="s">
        <v>554</v>
      </c>
      <c r="AN239" s="703" t="s">
        <v>554</v>
      </c>
      <c r="AO239" s="603"/>
      <c r="AP239" s="603"/>
      <c r="AQ239" s="709" t="s">
        <v>560</v>
      </c>
      <c r="AR239" s="603"/>
      <c r="AS239" s="603"/>
      <c r="AT239" s="711" t="s">
        <v>554</v>
      </c>
      <c r="AU239" s="680" t="s">
        <v>554</v>
      </c>
      <c r="AV239" s="680" t="s">
        <v>554</v>
      </c>
      <c r="AW239" s="48" t="s">
        <v>554</v>
      </c>
      <c r="AX239" s="603"/>
      <c r="AY239" s="603"/>
      <c r="AZ239" s="679" t="s">
        <v>554</v>
      </c>
      <c r="BA239" s="603"/>
      <c r="BB239" s="603"/>
      <c r="BC239" s="711" t="s">
        <v>554</v>
      </c>
      <c r="BD239" s="603"/>
      <c r="BE239" s="603"/>
      <c r="BF239" s="679" t="s">
        <v>554</v>
      </c>
      <c r="BG239" s="678">
        <v>43586</v>
      </c>
      <c r="BH239" s="680" t="s">
        <v>554</v>
      </c>
      <c r="BI239" s="706" t="s">
        <v>554</v>
      </c>
      <c r="BJ239" s="48" t="s">
        <v>554</v>
      </c>
      <c r="BK239" s="682" t="s">
        <v>807</v>
      </c>
      <c r="BL239" s="682" t="s">
        <v>807</v>
      </c>
      <c r="BM239" s="48" t="s">
        <v>554</v>
      </c>
      <c r="BN239" s="598" t="s">
        <v>807</v>
      </c>
      <c r="BO239" s="598" t="s">
        <v>807</v>
      </c>
      <c r="BP239" s="603"/>
      <c r="BQ239" s="48" t="s">
        <v>554</v>
      </c>
      <c r="BR239" s="48" t="s">
        <v>554</v>
      </c>
      <c r="BS239" s="603"/>
      <c r="BT239" s="615"/>
      <c r="BU239" s="615"/>
      <c r="BV239" s="603"/>
      <c r="BW239" s="706" t="s">
        <v>554</v>
      </c>
      <c r="BX239" s="706" t="s">
        <v>554</v>
      </c>
      <c r="BY239" s="702" t="s">
        <v>554</v>
      </c>
      <c r="BZ239" s="706" t="s">
        <v>554</v>
      </c>
      <c r="CA239" s="706" t="s">
        <v>554</v>
      </c>
      <c r="CB239" s="711" t="s">
        <v>554</v>
      </c>
      <c r="CC239" s="48" t="s">
        <v>554</v>
      </c>
      <c r="CD239" s="48" t="s">
        <v>554</v>
      </c>
      <c r="CE239" s="48" t="s">
        <v>554</v>
      </c>
      <c r="CF239" s="603"/>
      <c r="CG239" s="603"/>
      <c r="CH239" s="598" t="s">
        <v>807</v>
      </c>
      <c r="CI239" s="616"/>
      <c r="CJ239" s="616"/>
      <c r="CK239" s="48" t="s">
        <v>554</v>
      </c>
      <c r="CL239" s="615" t="s">
        <v>554</v>
      </c>
      <c r="CM239" s="615" t="s">
        <v>554</v>
      </c>
      <c r="CN239" s="48" t="s">
        <v>554</v>
      </c>
      <c r="CO239" s="48" t="s">
        <v>554</v>
      </c>
      <c r="CP239" s="680" t="s">
        <v>554</v>
      </c>
      <c r="CQ239" s="679" t="s">
        <v>554</v>
      </c>
      <c r="CR239" s="706" t="s">
        <v>554</v>
      </c>
      <c r="CS239" s="680" t="s">
        <v>554</v>
      </c>
      <c r="CT239" s="603"/>
      <c r="CU239" s="709" t="s">
        <v>560</v>
      </c>
      <c r="CV239" s="709" t="s">
        <v>560</v>
      </c>
      <c r="CW239" s="615" t="s">
        <v>554</v>
      </c>
      <c r="CX239" s="680" t="s">
        <v>554</v>
      </c>
      <c r="CY239" s="680" t="s">
        <v>554</v>
      </c>
      <c r="CZ239" s="48" t="s">
        <v>554</v>
      </c>
      <c r="DA239" s="682" t="s">
        <v>560</v>
      </c>
      <c r="DB239" s="709" t="s">
        <v>560</v>
      </c>
      <c r="DC239" s="703" t="s">
        <v>554</v>
      </c>
    </row>
    <row r="240" spans="1:107" ht="14" x14ac:dyDescent="0.15">
      <c r="A240" s="678">
        <v>43587</v>
      </c>
      <c r="B240" s="706" t="s">
        <v>554</v>
      </c>
      <c r="C240" s="48" t="s">
        <v>554</v>
      </c>
      <c r="D240" s="679" t="s">
        <v>554</v>
      </c>
      <c r="E240" s="48" t="s">
        <v>554</v>
      </c>
      <c r="F240" s="48" t="s">
        <v>554</v>
      </c>
      <c r="G240" s="48" t="s">
        <v>554</v>
      </c>
      <c r="H240" s="48" t="s">
        <v>554</v>
      </c>
      <c r="I240" s="48" t="s">
        <v>554</v>
      </c>
      <c r="J240" s="48" t="s">
        <v>554</v>
      </c>
      <c r="K240" s="48" t="s">
        <v>554</v>
      </c>
      <c r="L240" s="48" t="s">
        <v>554</v>
      </c>
      <c r="M240" s="48" t="s">
        <v>554</v>
      </c>
      <c r="N240" s="48" t="s">
        <v>554</v>
      </c>
      <c r="O240" s="48" t="s">
        <v>554</v>
      </c>
      <c r="P240" s="48" t="s">
        <v>554</v>
      </c>
      <c r="Q240" s="48" t="s">
        <v>554</v>
      </c>
      <c r="R240" s="48" t="s">
        <v>554</v>
      </c>
      <c r="S240" s="48" t="s">
        <v>554</v>
      </c>
      <c r="T240" s="48" t="s">
        <v>554</v>
      </c>
      <c r="U240" s="48" t="s">
        <v>554</v>
      </c>
      <c r="V240" s="603"/>
      <c r="W240" s="706" t="s">
        <v>554</v>
      </c>
      <c r="X240" s="680" t="s">
        <v>554</v>
      </c>
      <c r="Y240" s="48" t="s">
        <v>554</v>
      </c>
      <c r="Z240" s="706" t="s">
        <v>554</v>
      </c>
      <c r="AA240" s="706" t="s">
        <v>554</v>
      </c>
      <c r="AB240" s="702" t="s">
        <v>554</v>
      </c>
      <c r="AC240" s="706" t="s">
        <v>554</v>
      </c>
      <c r="AD240" s="706" t="s">
        <v>554</v>
      </c>
      <c r="AE240" s="711" t="s">
        <v>554</v>
      </c>
      <c r="AF240" s="680" t="s">
        <v>554</v>
      </c>
      <c r="AG240" s="680" t="s">
        <v>554</v>
      </c>
      <c r="AH240" s="48" t="s">
        <v>554</v>
      </c>
      <c r="AI240" s="680" t="s">
        <v>554</v>
      </c>
      <c r="AJ240" s="680" t="s">
        <v>554</v>
      </c>
      <c r="AK240" s="711" t="s">
        <v>554</v>
      </c>
      <c r="AL240" s="48" t="s">
        <v>554</v>
      </c>
      <c r="AM240" s="48" t="s">
        <v>554</v>
      </c>
      <c r="AN240" s="703" t="s">
        <v>554</v>
      </c>
      <c r="AO240" s="603"/>
      <c r="AP240" s="603"/>
      <c r="AQ240" s="709" t="s">
        <v>560</v>
      </c>
      <c r="AR240" s="603"/>
      <c r="AS240" s="603"/>
      <c r="AT240" s="711" t="s">
        <v>554</v>
      </c>
      <c r="AU240" s="680" t="s">
        <v>554</v>
      </c>
      <c r="AV240" s="680" t="s">
        <v>554</v>
      </c>
      <c r="AW240" s="48" t="s">
        <v>554</v>
      </c>
      <c r="AX240" s="603"/>
      <c r="AY240" s="603"/>
      <c r="AZ240" s="679" t="s">
        <v>554</v>
      </c>
      <c r="BA240" s="603"/>
      <c r="BB240" s="603"/>
      <c r="BC240" s="711" t="s">
        <v>554</v>
      </c>
      <c r="BD240" s="603"/>
      <c r="BE240" s="603"/>
      <c r="BF240" s="679" t="s">
        <v>554</v>
      </c>
      <c r="BG240" s="678">
        <v>43587</v>
      </c>
      <c r="BH240" s="680" t="s">
        <v>554</v>
      </c>
      <c r="BI240" s="706" t="s">
        <v>554</v>
      </c>
      <c r="BJ240" s="48" t="s">
        <v>554</v>
      </c>
      <c r="BK240" s="682" t="s">
        <v>807</v>
      </c>
      <c r="BL240" s="682" t="s">
        <v>807</v>
      </c>
      <c r="BM240" s="48" t="s">
        <v>554</v>
      </c>
      <c r="BN240" s="598" t="s">
        <v>807</v>
      </c>
      <c r="BO240" s="598" t="s">
        <v>807</v>
      </c>
      <c r="BP240" s="603"/>
      <c r="BQ240" s="48" t="s">
        <v>554</v>
      </c>
      <c r="BR240" s="48" t="s">
        <v>554</v>
      </c>
      <c r="BS240" s="603"/>
      <c r="BT240" s="615"/>
      <c r="BU240" s="615"/>
      <c r="BV240" s="603"/>
      <c r="BW240" s="706" t="s">
        <v>554</v>
      </c>
      <c r="BX240" s="706" t="s">
        <v>554</v>
      </c>
      <c r="BY240" s="702" t="s">
        <v>554</v>
      </c>
      <c r="BZ240" s="706" t="s">
        <v>554</v>
      </c>
      <c r="CA240" s="706" t="s">
        <v>554</v>
      </c>
      <c r="CB240" s="711" t="s">
        <v>554</v>
      </c>
      <c r="CC240" s="48" t="s">
        <v>554</v>
      </c>
      <c r="CD240" s="48" t="s">
        <v>554</v>
      </c>
      <c r="CE240" s="48" t="s">
        <v>554</v>
      </c>
      <c r="CF240" s="603"/>
      <c r="CG240" s="603"/>
      <c r="CH240" s="598" t="s">
        <v>807</v>
      </c>
      <c r="CI240" s="616"/>
      <c r="CJ240" s="616"/>
      <c r="CK240" s="48" t="s">
        <v>554</v>
      </c>
      <c r="CL240" s="615" t="s">
        <v>554</v>
      </c>
      <c r="CM240" s="615" t="s">
        <v>554</v>
      </c>
      <c r="CN240" s="48" t="s">
        <v>554</v>
      </c>
      <c r="CO240" s="48" t="s">
        <v>554</v>
      </c>
      <c r="CP240" s="680" t="s">
        <v>554</v>
      </c>
      <c r="CQ240" s="679" t="s">
        <v>554</v>
      </c>
      <c r="CR240" s="706" t="s">
        <v>554</v>
      </c>
      <c r="CS240" s="680" t="s">
        <v>554</v>
      </c>
      <c r="CT240" s="603"/>
      <c r="CU240" s="711" t="s">
        <v>554</v>
      </c>
      <c r="CV240" s="705" t="s">
        <v>554</v>
      </c>
      <c r="CW240" s="615" t="s">
        <v>554</v>
      </c>
      <c r="CX240" s="680" t="s">
        <v>554</v>
      </c>
      <c r="CY240" s="680" t="s">
        <v>554</v>
      </c>
      <c r="CZ240" s="48" t="s">
        <v>554</v>
      </c>
      <c r="DA240" s="682" t="s">
        <v>560</v>
      </c>
      <c r="DB240" s="709" t="s">
        <v>560</v>
      </c>
      <c r="DC240" s="703" t="s">
        <v>554</v>
      </c>
    </row>
    <row r="241" spans="1:107" ht="14" x14ac:dyDescent="0.15">
      <c r="A241" s="678">
        <v>43588</v>
      </c>
      <c r="B241" s="706" t="s">
        <v>554</v>
      </c>
      <c r="C241" s="48" t="s">
        <v>554</v>
      </c>
      <c r="D241" s="679" t="s">
        <v>554</v>
      </c>
      <c r="E241" s="48" t="s">
        <v>554</v>
      </c>
      <c r="F241" s="48" t="s">
        <v>554</v>
      </c>
      <c r="G241" s="48" t="s">
        <v>554</v>
      </c>
      <c r="H241" s="48" t="s">
        <v>554</v>
      </c>
      <c r="I241" s="48" t="s">
        <v>554</v>
      </c>
      <c r="J241" s="48" t="s">
        <v>554</v>
      </c>
      <c r="K241" s="48" t="s">
        <v>554</v>
      </c>
      <c r="L241" s="48" t="s">
        <v>554</v>
      </c>
      <c r="M241" s="48" t="s">
        <v>554</v>
      </c>
      <c r="N241" s="48" t="s">
        <v>554</v>
      </c>
      <c r="O241" s="48" t="s">
        <v>554</v>
      </c>
      <c r="P241" s="48" t="s">
        <v>554</v>
      </c>
      <c r="Q241" s="48" t="s">
        <v>554</v>
      </c>
      <c r="R241" s="48" t="s">
        <v>554</v>
      </c>
      <c r="S241" s="48" t="s">
        <v>554</v>
      </c>
      <c r="T241" s="48" t="s">
        <v>554</v>
      </c>
      <c r="U241" s="48" t="s">
        <v>554</v>
      </c>
      <c r="V241" s="603"/>
      <c r="W241" s="706" t="s">
        <v>554</v>
      </c>
      <c r="X241" s="680" t="s">
        <v>554</v>
      </c>
      <c r="Y241" s="48" t="s">
        <v>554</v>
      </c>
      <c r="Z241" s="706" t="s">
        <v>554</v>
      </c>
      <c r="AA241" s="706" t="s">
        <v>554</v>
      </c>
      <c r="AB241" s="702" t="s">
        <v>554</v>
      </c>
      <c r="AC241" s="706" t="s">
        <v>554</v>
      </c>
      <c r="AD241" s="706" t="s">
        <v>554</v>
      </c>
      <c r="AE241" s="711" t="s">
        <v>554</v>
      </c>
      <c r="AF241" s="680" t="s">
        <v>554</v>
      </c>
      <c r="AG241" s="680" t="s">
        <v>554</v>
      </c>
      <c r="AH241" s="48" t="s">
        <v>554</v>
      </c>
      <c r="AI241" s="680" t="s">
        <v>554</v>
      </c>
      <c r="AJ241" s="680" t="s">
        <v>554</v>
      </c>
      <c r="AK241" s="711" t="s">
        <v>554</v>
      </c>
      <c r="AL241" s="48" t="s">
        <v>554</v>
      </c>
      <c r="AM241" s="48" t="s">
        <v>554</v>
      </c>
      <c r="AN241" s="703" t="s">
        <v>554</v>
      </c>
      <c r="AO241" s="603"/>
      <c r="AP241" s="603"/>
      <c r="AQ241" s="709" t="s">
        <v>560</v>
      </c>
      <c r="AR241" s="603"/>
      <c r="AS241" s="603"/>
      <c r="AT241" s="711" t="s">
        <v>554</v>
      </c>
      <c r="AU241" s="680" t="s">
        <v>554</v>
      </c>
      <c r="AV241" s="680" t="s">
        <v>554</v>
      </c>
      <c r="AW241" s="48" t="s">
        <v>554</v>
      </c>
      <c r="AX241" s="603"/>
      <c r="AY241" s="603"/>
      <c r="AZ241" s="679" t="s">
        <v>554</v>
      </c>
      <c r="BA241" s="603"/>
      <c r="BB241" s="603"/>
      <c r="BC241" s="711" t="s">
        <v>554</v>
      </c>
      <c r="BD241" s="603"/>
      <c r="BE241" s="603"/>
      <c r="BF241" s="679" t="s">
        <v>554</v>
      </c>
      <c r="BG241" s="678">
        <v>43588</v>
      </c>
      <c r="BH241" s="680" t="s">
        <v>554</v>
      </c>
      <c r="BI241" s="706" t="s">
        <v>554</v>
      </c>
      <c r="BJ241" s="48" t="s">
        <v>554</v>
      </c>
      <c r="BK241" s="682" t="s">
        <v>807</v>
      </c>
      <c r="BL241" s="682" t="s">
        <v>807</v>
      </c>
      <c r="BM241" s="48" t="s">
        <v>554</v>
      </c>
      <c r="BN241" s="598" t="s">
        <v>807</v>
      </c>
      <c r="BO241" s="598" t="s">
        <v>807</v>
      </c>
      <c r="BP241" s="603"/>
      <c r="BQ241" s="48" t="s">
        <v>554</v>
      </c>
      <c r="BR241" s="48" t="s">
        <v>554</v>
      </c>
      <c r="BS241" s="603"/>
      <c r="BT241" s="615"/>
      <c r="BU241" s="615"/>
      <c r="BV241" s="603"/>
      <c r="BW241" s="706" t="s">
        <v>554</v>
      </c>
      <c r="BX241" s="706" t="s">
        <v>554</v>
      </c>
      <c r="BY241" s="702" t="s">
        <v>554</v>
      </c>
      <c r="BZ241" s="706" t="s">
        <v>554</v>
      </c>
      <c r="CA241" s="706" t="s">
        <v>554</v>
      </c>
      <c r="CB241" s="711" t="s">
        <v>554</v>
      </c>
      <c r="CC241" s="48" t="s">
        <v>554</v>
      </c>
      <c r="CD241" s="48" t="s">
        <v>554</v>
      </c>
      <c r="CE241" s="48" t="s">
        <v>554</v>
      </c>
      <c r="CF241" s="603"/>
      <c r="CG241" s="603"/>
      <c r="CH241" s="598" t="s">
        <v>807</v>
      </c>
      <c r="CI241" s="616"/>
      <c r="CJ241" s="616"/>
      <c r="CK241" s="48" t="s">
        <v>554</v>
      </c>
      <c r="CL241" s="615" t="s">
        <v>554</v>
      </c>
      <c r="CM241" s="615" t="s">
        <v>554</v>
      </c>
      <c r="CN241" s="48" t="s">
        <v>554</v>
      </c>
      <c r="CO241" s="48" t="s">
        <v>554</v>
      </c>
      <c r="CP241" s="680" t="s">
        <v>554</v>
      </c>
      <c r="CQ241" s="679" t="s">
        <v>554</v>
      </c>
      <c r="CR241" s="706" t="s">
        <v>554</v>
      </c>
      <c r="CS241" s="680" t="s">
        <v>554</v>
      </c>
      <c r="CT241" s="603"/>
      <c r="CU241" s="708" t="s">
        <v>566</v>
      </c>
      <c r="CV241" s="709" t="s">
        <v>560</v>
      </c>
      <c r="CW241" s="615" t="s">
        <v>554</v>
      </c>
      <c r="CX241" s="680" t="s">
        <v>554</v>
      </c>
      <c r="CY241" s="680" t="s">
        <v>554</v>
      </c>
      <c r="CZ241" s="48" t="s">
        <v>554</v>
      </c>
      <c r="DA241" s="682" t="s">
        <v>560</v>
      </c>
      <c r="DB241" s="709" t="s">
        <v>560</v>
      </c>
      <c r="DC241" s="703" t="s">
        <v>554</v>
      </c>
    </row>
    <row r="242" spans="1:107" ht="14" x14ac:dyDescent="0.15">
      <c r="A242" s="678">
        <v>43589</v>
      </c>
      <c r="B242" s="706" t="s">
        <v>554</v>
      </c>
      <c r="C242" s="48" t="s">
        <v>554</v>
      </c>
      <c r="D242" s="679" t="s">
        <v>554</v>
      </c>
      <c r="E242" s="48" t="s">
        <v>554</v>
      </c>
      <c r="F242" s="48" t="s">
        <v>554</v>
      </c>
      <c r="G242" s="48" t="s">
        <v>554</v>
      </c>
      <c r="H242" s="48" t="s">
        <v>554</v>
      </c>
      <c r="I242" s="48" t="s">
        <v>554</v>
      </c>
      <c r="J242" s="48" t="s">
        <v>554</v>
      </c>
      <c r="K242" s="48" t="s">
        <v>554</v>
      </c>
      <c r="L242" s="48" t="s">
        <v>554</v>
      </c>
      <c r="M242" s="48" t="s">
        <v>554</v>
      </c>
      <c r="N242" s="48" t="s">
        <v>554</v>
      </c>
      <c r="O242" s="48" t="s">
        <v>554</v>
      </c>
      <c r="P242" s="48" t="s">
        <v>554</v>
      </c>
      <c r="Q242" s="48" t="s">
        <v>554</v>
      </c>
      <c r="R242" s="48" t="s">
        <v>554</v>
      </c>
      <c r="S242" s="48" t="s">
        <v>554</v>
      </c>
      <c r="T242" s="48" t="s">
        <v>554</v>
      </c>
      <c r="U242" s="48" t="s">
        <v>554</v>
      </c>
      <c r="V242" s="603"/>
      <c r="W242" s="706" t="s">
        <v>554</v>
      </c>
      <c r="X242" s="680" t="s">
        <v>554</v>
      </c>
      <c r="Y242" s="48" t="s">
        <v>554</v>
      </c>
      <c r="Z242" s="706" t="s">
        <v>554</v>
      </c>
      <c r="AA242" s="706" t="s">
        <v>554</v>
      </c>
      <c r="AB242" s="702" t="s">
        <v>554</v>
      </c>
      <c r="AC242" s="706" t="s">
        <v>554</v>
      </c>
      <c r="AD242" s="706" t="s">
        <v>554</v>
      </c>
      <c r="AE242" s="711" t="s">
        <v>554</v>
      </c>
      <c r="AF242" s="680" t="s">
        <v>554</v>
      </c>
      <c r="AG242" s="680" t="s">
        <v>554</v>
      </c>
      <c r="AH242" s="48" t="s">
        <v>554</v>
      </c>
      <c r="AI242" s="680" t="s">
        <v>554</v>
      </c>
      <c r="AJ242" s="680" t="s">
        <v>554</v>
      </c>
      <c r="AK242" s="711" t="s">
        <v>554</v>
      </c>
      <c r="AL242" s="48" t="s">
        <v>554</v>
      </c>
      <c r="AM242" s="48" t="s">
        <v>554</v>
      </c>
      <c r="AN242" s="703" t="s">
        <v>554</v>
      </c>
      <c r="AO242" s="603"/>
      <c r="AP242" s="603"/>
      <c r="AQ242" s="709" t="s">
        <v>560</v>
      </c>
      <c r="AR242" s="603"/>
      <c r="AS242" s="603"/>
      <c r="AT242" s="711" t="s">
        <v>554</v>
      </c>
      <c r="AU242" s="680" t="s">
        <v>554</v>
      </c>
      <c r="AV242" s="680" t="s">
        <v>554</v>
      </c>
      <c r="AW242" s="48" t="s">
        <v>554</v>
      </c>
      <c r="AX242" s="603"/>
      <c r="AY242" s="603"/>
      <c r="AZ242" s="679" t="s">
        <v>554</v>
      </c>
      <c r="BA242" s="603"/>
      <c r="BB242" s="603"/>
      <c r="BC242" s="711" t="s">
        <v>554</v>
      </c>
      <c r="BD242" s="603"/>
      <c r="BE242" s="603"/>
      <c r="BF242" s="679" t="s">
        <v>554</v>
      </c>
      <c r="BG242" s="678">
        <v>43589</v>
      </c>
      <c r="BH242" s="680" t="s">
        <v>554</v>
      </c>
      <c r="BI242" s="706" t="s">
        <v>554</v>
      </c>
      <c r="BJ242" s="48" t="s">
        <v>554</v>
      </c>
      <c r="BK242" s="682" t="s">
        <v>807</v>
      </c>
      <c r="BL242" s="682" t="s">
        <v>807</v>
      </c>
      <c r="BM242" s="48" t="s">
        <v>554</v>
      </c>
      <c r="BN242" s="598" t="s">
        <v>807</v>
      </c>
      <c r="BO242" s="598" t="s">
        <v>807</v>
      </c>
      <c r="BP242" s="603"/>
      <c r="BQ242" s="48" t="s">
        <v>554</v>
      </c>
      <c r="BR242" s="48" t="s">
        <v>554</v>
      </c>
      <c r="BS242" s="603"/>
      <c r="BT242" s="615"/>
      <c r="BU242" s="615"/>
      <c r="BV242" s="603"/>
      <c r="BW242" s="706" t="s">
        <v>554</v>
      </c>
      <c r="BX242" s="706" t="s">
        <v>554</v>
      </c>
      <c r="BY242" s="702" t="s">
        <v>554</v>
      </c>
      <c r="BZ242" s="706" t="s">
        <v>554</v>
      </c>
      <c r="CA242" s="706" t="s">
        <v>554</v>
      </c>
      <c r="CB242" s="711" t="s">
        <v>554</v>
      </c>
      <c r="CC242" s="48" t="s">
        <v>554</v>
      </c>
      <c r="CD242" s="48" t="s">
        <v>554</v>
      </c>
      <c r="CE242" s="48" t="s">
        <v>554</v>
      </c>
      <c r="CF242" s="603"/>
      <c r="CG242" s="603"/>
      <c r="CH242" s="598" t="s">
        <v>807</v>
      </c>
      <c r="CI242" s="616"/>
      <c r="CJ242" s="616"/>
      <c r="CK242" s="48" t="s">
        <v>554</v>
      </c>
      <c r="CL242" s="615" t="s">
        <v>554</v>
      </c>
      <c r="CM242" s="615" t="s">
        <v>554</v>
      </c>
      <c r="CN242" s="48" t="s">
        <v>554</v>
      </c>
      <c r="CO242" s="48" t="s">
        <v>554</v>
      </c>
      <c r="CP242" s="680" t="s">
        <v>554</v>
      </c>
      <c r="CQ242" s="679" t="s">
        <v>554</v>
      </c>
      <c r="CR242" s="706" t="s">
        <v>554</v>
      </c>
      <c r="CS242" s="680" t="s">
        <v>554</v>
      </c>
      <c r="CT242" s="603"/>
      <c r="CU242" s="708" t="s">
        <v>566</v>
      </c>
      <c r="CV242" s="709" t="s">
        <v>560</v>
      </c>
      <c r="CW242" s="615" t="s">
        <v>554</v>
      </c>
      <c r="CX242" s="680" t="s">
        <v>554</v>
      </c>
      <c r="CY242" s="680" t="s">
        <v>554</v>
      </c>
      <c r="CZ242" s="48" t="s">
        <v>554</v>
      </c>
      <c r="DA242" s="682" t="s">
        <v>560</v>
      </c>
      <c r="DB242" s="709" t="s">
        <v>560</v>
      </c>
      <c r="DC242" s="703" t="s">
        <v>554</v>
      </c>
    </row>
    <row r="243" spans="1:107" ht="14" x14ac:dyDescent="0.15">
      <c r="A243" s="678">
        <v>43590</v>
      </c>
      <c r="B243" s="706" t="s">
        <v>554</v>
      </c>
      <c r="C243" s="48" t="s">
        <v>554</v>
      </c>
      <c r="D243" s="679" t="s">
        <v>554</v>
      </c>
      <c r="E243" s="48" t="s">
        <v>554</v>
      </c>
      <c r="F243" s="48" t="s">
        <v>554</v>
      </c>
      <c r="G243" s="48" t="s">
        <v>554</v>
      </c>
      <c r="H243" s="48" t="s">
        <v>554</v>
      </c>
      <c r="I243" s="48" t="s">
        <v>554</v>
      </c>
      <c r="J243" s="48" t="s">
        <v>554</v>
      </c>
      <c r="K243" s="48" t="s">
        <v>554</v>
      </c>
      <c r="L243" s="48" t="s">
        <v>554</v>
      </c>
      <c r="M243" s="48" t="s">
        <v>554</v>
      </c>
      <c r="N243" s="48" t="s">
        <v>554</v>
      </c>
      <c r="O243" s="48" t="s">
        <v>554</v>
      </c>
      <c r="P243" s="48" t="s">
        <v>554</v>
      </c>
      <c r="Q243" s="48" t="s">
        <v>554</v>
      </c>
      <c r="R243" s="48" t="s">
        <v>554</v>
      </c>
      <c r="S243" s="48" t="s">
        <v>554</v>
      </c>
      <c r="T243" s="48" t="s">
        <v>554</v>
      </c>
      <c r="U243" s="48" t="s">
        <v>554</v>
      </c>
      <c r="V243" s="603"/>
      <c r="W243" s="706" t="s">
        <v>554</v>
      </c>
      <c r="X243" s="680" t="s">
        <v>554</v>
      </c>
      <c r="Y243" s="48" t="s">
        <v>554</v>
      </c>
      <c r="Z243" s="706" t="s">
        <v>554</v>
      </c>
      <c r="AA243" s="706" t="s">
        <v>554</v>
      </c>
      <c r="AB243" s="702" t="s">
        <v>554</v>
      </c>
      <c r="AC243" s="706" t="s">
        <v>554</v>
      </c>
      <c r="AD243" s="706" t="s">
        <v>554</v>
      </c>
      <c r="AE243" s="709" t="s">
        <v>560</v>
      </c>
      <c r="AF243" s="680" t="s">
        <v>554</v>
      </c>
      <c r="AG243" s="680" t="s">
        <v>554</v>
      </c>
      <c r="AH243" s="48" t="s">
        <v>554</v>
      </c>
      <c r="AI243" s="680" t="s">
        <v>554</v>
      </c>
      <c r="AJ243" s="680" t="s">
        <v>554</v>
      </c>
      <c r="AK243" s="711" t="s">
        <v>554</v>
      </c>
      <c r="AL243" s="48" t="s">
        <v>554</v>
      </c>
      <c r="AM243" s="48" t="s">
        <v>554</v>
      </c>
      <c r="AN243" s="703" t="s">
        <v>554</v>
      </c>
      <c r="AO243" s="603"/>
      <c r="AP243" s="603"/>
      <c r="AQ243" s="709" t="s">
        <v>560</v>
      </c>
      <c r="AR243" s="603"/>
      <c r="AS243" s="603"/>
      <c r="AT243" s="711" t="s">
        <v>554</v>
      </c>
      <c r="AU243" s="680" t="s">
        <v>554</v>
      </c>
      <c r="AV243" s="680" t="s">
        <v>554</v>
      </c>
      <c r="AW243" s="48" t="s">
        <v>554</v>
      </c>
      <c r="AX243" s="603"/>
      <c r="AY243" s="603"/>
      <c r="AZ243" s="679" t="s">
        <v>554</v>
      </c>
      <c r="BA243" s="603"/>
      <c r="BB243" s="603"/>
      <c r="BC243" s="711" t="s">
        <v>554</v>
      </c>
      <c r="BD243" s="603"/>
      <c r="BE243" s="603"/>
      <c r="BF243" s="679" t="s">
        <v>554</v>
      </c>
      <c r="BG243" s="678">
        <v>43590</v>
      </c>
      <c r="BH243" s="680" t="s">
        <v>554</v>
      </c>
      <c r="BI243" s="706" t="s">
        <v>554</v>
      </c>
      <c r="BJ243" s="48" t="s">
        <v>554</v>
      </c>
      <c r="BK243" s="682" t="s">
        <v>807</v>
      </c>
      <c r="BL243" s="682" t="s">
        <v>807</v>
      </c>
      <c r="BM243" s="48" t="s">
        <v>554</v>
      </c>
      <c r="BN243" s="598" t="s">
        <v>807</v>
      </c>
      <c r="BO243" s="598" t="s">
        <v>807</v>
      </c>
      <c r="BP243" s="603"/>
      <c r="BQ243" s="48" t="s">
        <v>554</v>
      </c>
      <c r="BR243" s="48" t="s">
        <v>554</v>
      </c>
      <c r="BS243" s="603"/>
      <c r="BT243" s="615"/>
      <c r="BU243" s="615"/>
      <c r="BV243" s="603"/>
      <c r="BW243" s="706" t="s">
        <v>554</v>
      </c>
      <c r="BX243" s="706" t="s">
        <v>554</v>
      </c>
      <c r="BY243" s="702" t="s">
        <v>554</v>
      </c>
      <c r="BZ243" s="706" t="s">
        <v>554</v>
      </c>
      <c r="CA243" s="706" t="s">
        <v>554</v>
      </c>
      <c r="CB243" s="711" t="s">
        <v>554</v>
      </c>
      <c r="CC243" s="48" t="s">
        <v>554</v>
      </c>
      <c r="CD243" s="48" t="s">
        <v>554</v>
      </c>
      <c r="CE243" s="48" t="s">
        <v>554</v>
      </c>
      <c r="CF243" s="603"/>
      <c r="CG243" s="603"/>
      <c r="CH243" s="598" t="s">
        <v>807</v>
      </c>
      <c r="CI243" s="616"/>
      <c r="CJ243" s="616"/>
      <c r="CK243" s="48" t="s">
        <v>554</v>
      </c>
      <c r="CL243" s="615" t="s">
        <v>554</v>
      </c>
      <c r="CM243" s="615" t="s">
        <v>554</v>
      </c>
      <c r="CN243" s="48" t="s">
        <v>554</v>
      </c>
      <c r="CO243" s="48" t="s">
        <v>554</v>
      </c>
      <c r="CP243" s="680" t="s">
        <v>554</v>
      </c>
      <c r="CQ243" s="679" t="s">
        <v>554</v>
      </c>
      <c r="CR243" s="706" t="s">
        <v>554</v>
      </c>
      <c r="CS243" s="680" t="s">
        <v>554</v>
      </c>
      <c r="CT243" s="603"/>
      <c r="CU243" s="705" t="s">
        <v>554</v>
      </c>
      <c r="CV243" s="709" t="s">
        <v>560</v>
      </c>
      <c r="CW243" s="615" t="s">
        <v>554</v>
      </c>
      <c r="CX243" s="680" t="s">
        <v>554</v>
      </c>
      <c r="CY243" s="680" t="s">
        <v>554</v>
      </c>
      <c r="CZ243" s="48" t="s">
        <v>554</v>
      </c>
      <c r="DA243" s="682" t="s">
        <v>560</v>
      </c>
      <c r="DB243" s="709" t="s">
        <v>560</v>
      </c>
      <c r="DC243" s="703" t="s">
        <v>554</v>
      </c>
    </row>
    <row r="244" spans="1:107" ht="14" x14ac:dyDescent="0.15">
      <c r="A244" s="678">
        <v>43591</v>
      </c>
      <c r="B244" s="706" t="s">
        <v>554</v>
      </c>
      <c r="C244" s="48" t="s">
        <v>554</v>
      </c>
      <c r="D244" s="679" t="s">
        <v>554</v>
      </c>
      <c r="E244" s="48" t="s">
        <v>554</v>
      </c>
      <c r="F244" s="48" t="s">
        <v>554</v>
      </c>
      <c r="G244" s="48" t="s">
        <v>554</v>
      </c>
      <c r="H244" s="48" t="s">
        <v>554</v>
      </c>
      <c r="I244" s="48" t="s">
        <v>554</v>
      </c>
      <c r="J244" s="48" t="s">
        <v>554</v>
      </c>
      <c r="K244" s="48" t="s">
        <v>554</v>
      </c>
      <c r="L244" s="48" t="s">
        <v>554</v>
      </c>
      <c r="M244" s="48" t="s">
        <v>554</v>
      </c>
      <c r="N244" s="48" t="s">
        <v>554</v>
      </c>
      <c r="O244" s="48" t="s">
        <v>554</v>
      </c>
      <c r="P244" s="48" t="s">
        <v>554</v>
      </c>
      <c r="Q244" s="48" t="s">
        <v>554</v>
      </c>
      <c r="R244" s="48" t="s">
        <v>554</v>
      </c>
      <c r="S244" s="48" t="s">
        <v>554</v>
      </c>
      <c r="T244" s="48" t="s">
        <v>554</v>
      </c>
      <c r="U244" s="48" t="s">
        <v>554</v>
      </c>
      <c r="V244" s="603"/>
      <c r="W244" s="706" t="s">
        <v>554</v>
      </c>
      <c r="X244" s="680" t="s">
        <v>554</v>
      </c>
      <c r="Y244" s="48" t="s">
        <v>554</v>
      </c>
      <c r="Z244" s="706" t="s">
        <v>554</v>
      </c>
      <c r="AA244" s="706" t="s">
        <v>554</v>
      </c>
      <c r="AB244" s="702" t="s">
        <v>554</v>
      </c>
      <c r="AC244" s="706" t="s">
        <v>554</v>
      </c>
      <c r="AD244" s="706" t="s">
        <v>554</v>
      </c>
      <c r="AE244" s="711" t="s">
        <v>554</v>
      </c>
      <c r="AF244" s="680" t="s">
        <v>554</v>
      </c>
      <c r="AG244" s="680" t="s">
        <v>554</v>
      </c>
      <c r="AH244" s="48" t="s">
        <v>554</v>
      </c>
      <c r="AI244" s="680" t="s">
        <v>554</v>
      </c>
      <c r="AJ244" s="680" t="s">
        <v>554</v>
      </c>
      <c r="AK244" s="711" t="s">
        <v>554</v>
      </c>
      <c r="AL244" s="48" t="s">
        <v>554</v>
      </c>
      <c r="AM244" s="48" t="s">
        <v>554</v>
      </c>
      <c r="AN244" s="703" t="s">
        <v>554</v>
      </c>
      <c r="AO244" s="603"/>
      <c r="AP244" s="603"/>
      <c r="AQ244" s="709" t="s">
        <v>560</v>
      </c>
      <c r="AR244" s="603"/>
      <c r="AS244" s="603"/>
      <c r="AT244" s="711" t="s">
        <v>554</v>
      </c>
      <c r="AU244" s="680" t="s">
        <v>554</v>
      </c>
      <c r="AV244" s="680" t="s">
        <v>554</v>
      </c>
      <c r="AW244" s="48" t="s">
        <v>554</v>
      </c>
      <c r="AX244" s="603"/>
      <c r="AY244" s="603"/>
      <c r="AZ244" s="679" t="s">
        <v>554</v>
      </c>
      <c r="BA244" s="603"/>
      <c r="BB244" s="603"/>
      <c r="BC244" s="711" t="s">
        <v>554</v>
      </c>
      <c r="BD244" s="603"/>
      <c r="BE244" s="603"/>
      <c r="BF244" s="679" t="s">
        <v>554</v>
      </c>
      <c r="BG244" s="678">
        <v>43591</v>
      </c>
      <c r="BH244" s="680" t="s">
        <v>554</v>
      </c>
      <c r="BI244" s="706" t="s">
        <v>554</v>
      </c>
      <c r="BJ244" s="48" t="s">
        <v>554</v>
      </c>
      <c r="BK244" s="682" t="s">
        <v>807</v>
      </c>
      <c r="BL244" s="682" t="s">
        <v>807</v>
      </c>
      <c r="BM244" s="48" t="s">
        <v>554</v>
      </c>
      <c r="BN244" s="598" t="s">
        <v>807</v>
      </c>
      <c r="BO244" s="598" t="s">
        <v>807</v>
      </c>
      <c r="BP244" s="603"/>
      <c r="BQ244" s="48" t="s">
        <v>554</v>
      </c>
      <c r="BR244" s="48" t="s">
        <v>554</v>
      </c>
      <c r="BS244" s="603"/>
      <c r="BT244" s="615"/>
      <c r="BU244" s="615"/>
      <c r="BV244" s="603"/>
      <c r="BW244" s="706" t="s">
        <v>554</v>
      </c>
      <c r="BX244" s="706" t="s">
        <v>554</v>
      </c>
      <c r="BY244" s="702" t="s">
        <v>554</v>
      </c>
      <c r="BZ244" s="706" t="s">
        <v>554</v>
      </c>
      <c r="CA244" s="706" t="s">
        <v>554</v>
      </c>
      <c r="CB244" s="711" t="s">
        <v>554</v>
      </c>
      <c r="CC244" s="48" t="s">
        <v>554</v>
      </c>
      <c r="CD244" s="48" t="s">
        <v>554</v>
      </c>
      <c r="CE244" s="48" t="s">
        <v>554</v>
      </c>
      <c r="CF244" s="603"/>
      <c r="CG244" s="603"/>
      <c r="CH244" s="598" t="s">
        <v>807</v>
      </c>
      <c r="CI244" s="616"/>
      <c r="CJ244" s="616"/>
      <c r="CK244" s="48" t="s">
        <v>554</v>
      </c>
      <c r="CL244" s="615" t="s">
        <v>554</v>
      </c>
      <c r="CM244" s="615" t="s">
        <v>554</v>
      </c>
      <c r="CN244" s="48" t="s">
        <v>554</v>
      </c>
      <c r="CO244" s="48" t="s">
        <v>554</v>
      </c>
      <c r="CP244" s="680" t="s">
        <v>554</v>
      </c>
      <c r="CQ244" s="679" t="s">
        <v>554</v>
      </c>
      <c r="CR244" s="706" t="s">
        <v>554</v>
      </c>
      <c r="CS244" s="680" t="s">
        <v>554</v>
      </c>
      <c r="CT244" s="603"/>
      <c r="CU244" s="709" t="s">
        <v>560</v>
      </c>
      <c r="CV244" s="709" t="s">
        <v>560</v>
      </c>
      <c r="CW244" s="615" t="s">
        <v>554</v>
      </c>
      <c r="CX244" s="680" t="s">
        <v>554</v>
      </c>
      <c r="CY244" s="680" t="s">
        <v>554</v>
      </c>
      <c r="CZ244" s="48" t="s">
        <v>554</v>
      </c>
      <c r="DA244" s="682" t="s">
        <v>560</v>
      </c>
      <c r="DB244" s="709" t="s">
        <v>560</v>
      </c>
      <c r="DC244" s="703" t="s">
        <v>554</v>
      </c>
    </row>
    <row r="245" spans="1:107" ht="14" x14ac:dyDescent="0.15">
      <c r="A245" s="678">
        <v>43592</v>
      </c>
      <c r="B245" s="706" t="s">
        <v>554</v>
      </c>
      <c r="C245" s="48" t="s">
        <v>554</v>
      </c>
      <c r="D245" s="679" t="s">
        <v>554</v>
      </c>
      <c r="E245" s="48" t="s">
        <v>554</v>
      </c>
      <c r="F245" s="48" t="s">
        <v>554</v>
      </c>
      <c r="G245" s="48" t="s">
        <v>554</v>
      </c>
      <c r="H245" s="48" t="s">
        <v>554</v>
      </c>
      <c r="I245" s="48" t="s">
        <v>554</v>
      </c>
      <c r="J245" s="48" t="s">
        <v>554</v>
      </c>
      <c r="K245" s="48" t="s">
        <v>554</v>
      </c>
      <c r="L245" s="48" t="s">
        <v>554</v>
      </c>
      <c r="M245" s="48" t="s">
        <v>554</v>
      </c>
      <c r="N245" s="48" t="s">
        <v>554</v>
      </c>
      <c r="O245" s="48" t="s">
        <v>554</v>
      </c>
      <c r="P245" s="48" t="s">
        <v>554</v>
      </c>
      <c r="Q245" s="48" t="s">
        <v>554</v>
      </c>
      <c r="R245" s="48" t="s">
        <v>554</v>
      </c>
      <c r="S245" s="48" t="s">
        <v>554</v>
      </c>
      <c r="T245" s="48" t="s">
        <v>554</v>
      </c>
      <c r="U245" s="48" t="s">
        <v>554</v>
      </c>
      <c r="V245" s="603"/>
      <c r="W245" s="706" t="s">
        <v>554</v>
      </c>
      <c r="X245" s="680" t="s">
        <v>554</v>
      </c>
      <c r="Y245" s="48" t="s">
        <v>554</v>
      </c>
      <c r="Z245" s="706" t="s">
        <v>554</v>
      </c>
      <c r="AA245" s="706" t="s">
        <v>554</v>
      </c>
      <c r="AB245" s="702" t="s">
        <v>554</v>
      </c>
      <c r="AC245" s="706" t="s">
        <v>554</v>
      </c>
      <c r="AD245" s="706" t="s">
        <v>554</v>
      </c>
      <c r="AE245" s="711" t="s">
        <v>554</v>
      </c>
      <c r="AF245" s="680" t="s">
        <v>554</v>
      </c>
      <c r="AG245" s="680" t="s">
        <v>554</v>
      </c>
      <c r="AH245" s="48" t="s">
        <v>554</v>
      </c>
      <c r="AI245" s="680" t="s">
        <v>554</v>
      </c>
      <c r="AJ245" s="680" t="s">
        <v>554</v>
      </c>
      <c r="AK245" s="711" t="s">
        <v>554</v>
      </c>
      <c r="AL245" s="48" t="s">
        <v>554</v>
      </c>
      <c r="AM245" s="48" t="s">
        <v>554</v>
      </c>
      <c r="AN245" s="703" t="s">
        <v>554</v>
      </c>
      <c r="AO245" s="603"/>
      <c r="AP245" s="603"/>
      <c r="AQ245" s="709" t="s">
        <v>560</v>
      </c>
      <c r="AR245" s="603"/>
      <c r="AS245" s="603"/>
      <c r="AT245" s="711" t="s">
        <v>554</v>
      </c>
      <c r="AU245" s="680" t="s">
        <v>554</v>
      </c>
      <c r="AV245" s="680" t="s">
        <v>554</v>
      </c>
      <c r="AW245" s="48" t="s">
        <v>554</v>
      </c>
      <c r="AX245" s="603"/>
      <c r="AY245" s="603"/>
      <c r="AZ245" s="679" t="s">
        <v>554</v>
      </c>
      <c r="BA245" s="603"/>
      <c r="BB245" s="603"/>
      <c r="BC245" s="711" t="s">
        <v>554</v>
      </c>
      <c r="BD245" s="603"/>
      <c r="BE245" s="603"/>
      <c r="BF245" s="679" t="s">
        <v>554</v>
      </c>
      <c r="BG245" s="678">
        <v>43592</v>
      </c>
      <c r="BH245" s="680" t="s">
        <v>554</v>
      </c>
      <c r="BI245" s="706" t="s">
        <v>554</v>
      </c>
      <c r="BJ245" s="48" t="s">
        <v>554</v>
      </c>
      <c r="BK245" s="682" t="s">
        <v>807</v>
      </c>
      <c r="BL245" s="682" t="s">
        <v>807</v>
      </c>
      <c r="BM245" s="48" t="s">
        <v>554</v>
      </c>
      <c r="BN245" s="598" t="s">
        <v>807</v>
      </c>
      <c r="BO245" s="598" t="s">
        <v>807</v>
      </c>
      <c r="BP245" s="603"/>
      <c r="BQ245" s="48" t="s">
        <v>554</v>
      </c>
      <c r="BR245" s="48" t="s">
        <v>554</v>
      </c>
      <c r="BS245" s="603"/>
      <c r="BT245" s="615"/>
      <c r="BU245" s="615"/>
      <c r="BV245" s="603"/>
      <c r="BW245" s="706" t="s">
        <v>554</v>
      </c>
      <c r="BX245" s="706" t="s">
        <v>554</v>
      </c>
      <c r="BY245" s="702" t="s">
        <v>554</v>
      </c>
      <c r="BZ245" s="706" t="s">
        <v>554</v>
      </c>
      <c r="CA245" s="706" t="s">
        <v>554</v>
      </c>
      <c r="CB245" s="711" t="s">
        <v>554</v>
      </c>
      <c r="CC245" s="48" t="s">
        <v>554</v>
      </c>
      <c r="CD245" s="48" t="s">
        <v>554</v>
      </c>
      <c r="CE245" s="48" t="s">
        <v>554</v>
      </c>
      <c r="CF245" s="603"/>
      <c r="CG245" s="603"/>
      <c r="CH245" s="598" t="s">
        <v>807</v>
      </c>
      <c r="CI245" s="616"/>
      <c r="CJ245" s="616"/>
      <c r="CK245" s="48" t="s">
        <v>554</v>
      </c>
      <c r="CL245" s="615" t="s">
        <v>554</v>
      </c>
      <c r="CM245" s="615" t="s">
        <v>554</v>
      </c>
      <c r="CN245" s="48" t="s">
        <v>554</v>
      </c>
      <c r="CO245" s="48" t="s">
        <v>554</v>
      </c>
      <c r="CP245" s="680" t="s">
        <v>554</v>
      </c>
      <c r="CQ245" s="679" t="s">
        <v>554</v>
      </c>
      <c r="CR245" s="706" t="s">
        <v>554</v>
      </c>
      <c r="CS245" s="680" t="s">
        <v>554</v>
      </c>
      <c r="CT245" s="603"/>
      <c r="CU245" s="709" t="s">
        <v>560</v>
      </c>
      <c r="CV245" s="709" t="s">
        <v>560</v>
      </c>
      <c r="CW245" s="615" t="s">
        <v>554</v>
      </c>
      <c r="CX245" s="680" t="s">
        <v>554</v>
      </c>
      <c r="CY245" s="680" t="s">
        <v>554</v>
      </c>
      <c r="CZ245" s="48" t="s">
        <v>554</v>
      </c>
      <c r="DA245" s="682" t="s">
        <v>560</v>
      </c>
      <c r="DB245" s="709" t="s">
        <v>560</v>
      </c>
      <c r="DC245" s="703" t="s">
        <v>554</v>
      </c>
    </row>
    <row r="246" spans="1:107" ht="14" x14ac:dyDescent="0.15">
      <c r="A246" s="678">
        <v>43593</v>
      </c>
      <c r="B246" s="706" t="s">
        <v>554</v>
      </c>
      <c r="C246" s="48" t="s">
        <v>554</v>
      </c>
      <c r="D246" s="679" t="s">
        <v>554</v>
      </c>
      <c r="E246" s="48" t="s">
        <v>554</v>
      </c>
      <c r="F246" s="48" t="s">
        <v>554</v>
      </c>
      <c r="G246" s="48" t="s">
        <v>554</v>
      </c>
      <c r="H246" s="48" t="s">
        <v>554</v>
      </c>
      <c r="I246" s="48" t="s">
        <v>554</v>
      </c>
      <c r="J246" s="48" t="s">
        <v>554</v>
      </c>
      <c r="K246" s="48" t="s">
        <v>554</v>
      </c>
      <c r="L246" s="48" t="s">
        <v>554</v>
      </c>
      <c r="M246" s="48" t="s">
        <v>554</v>
      </c>
      <c r="N246" s="48" t="s">
        <v>554</v>
      </c>
      <c r="O246" s="48" t="s">
        <v>554</v>
      </c>
      <c r="P246" s="48" t="s">
        <v>554</v>
      </c>
      <c r="Q246" s="48" t="s">
        <v>554</v>
      </c>
      <c r="R246" s="48" t="s">
        <v>554</v>
      </c>
      <c r="S246" s="48" t="s">
        <v>554</v>
      </c>
      <c r="T246" s="48" t="s">
        <v>554</v>
      </c>
      <c r="U246" s="48" t="s">
        <v>554</v>
      </c>
      <c r="V246" s="603"/>
      <c r="W246" s="706" t="s">
        <v>554</v>
      </c>
      <c r="X246" s="680" t="s">
        <v>554</v>
      </c>
      <c r="Y246" s="48" t="s">
        <v>554</v>
      </c>
      <c r="Z246" s="706" t="s">
        <v>554</v>
      </c>
      <c r="AA246" s="706" t="s">
        <v>554</v>
      </c>
      <c r="AB246" s="702" t="s">
        <v>554</v>
      </c>
      <c r="AC246" s="706" t="s">
        <v>554</v>
      </c>
      <c r="AD246" s="706" t="s">
        <v>554</v>
      </c>
      <c r="AE246" s="711" t="s">
        <v>554</v>
      </c>
      <c r="AF246" s="680" t="s">
        <v>554</v>
      </c>
      <c r="AG246" s="680" t="s">
        <v>554</v>
      </c>
      <c r="AH246" s="48" t="s">
        <v>554</v>
      </c>
      <c r="AI246" s="680" t="s">
        <v>554</v>
      </c>
      <c r="AJ246" s="680" t="s">
        <v>554</v>
      </c>
      <c r="AK246" s="711" t="s">
        <v>554</v>
      </c>
      <c r="AL246" s="48" t="s">
        <v>554</v>
      </c>
      <c r="AM246" s="48" t="s">
        <v>554</v>
      </c>
      <c r="AN246" s="703" t="s">
        <v>554</v>
      </c>
      <c r="AO246" s="603"/>
      <c r="AP246" s="603"/>
      <c r="AQ246" s="709" t="s">
        <v>560</v>
      </c>
      <c r="AR246" s="603"/>
      <c r="AS246" s="603"/>
      <c r="AT246" s="711" t="s">
        <v>554</v>
      </c>
      <c r="AU246" s="680" t="s">
        <v>554</v>
      </c>
      <c r="AV246" s="680" t="s">
        <v>554</v>
      </c>
      <c r="AW246" s="48" t="s">
        <v>554</v>
      </c>
      <c r="AX246" s="603"/>
      <c r="AY246" s="603"/>
      <c r="AZ246" s="679" t="s">
        <v>554</v>
      </c>
      <c r="BA246" s="603"/>
      <c r="BB246" s="603"/>
      <c r="BC246" s="711" t="s">
        <v>554</v>
      </c>
      <c r="BD246" s="603"/>
      <c r="BE246" s="603"/>
      <c r="BF246" s="679" t="s">
        <v>554</v>
      </c>
      <c r="BG246" s="678">
        <v>43593</v>
      </c>
      <c r="BH246" s="680" t="s">
        <v>554</v>
      </c>
      <c r="BI246" s="706" t="s">
        <v>554</v>
      </c>
      <c r="BJ246" s="48" t="s">
        <v>554</v>
      </c>
      <c r="BK246" s="682" t="s">
        <v>807</v>
      </c>
      <c r="BL246" s="682" t="s">
        <v>807</v>
      </c>
      <c r="BM246" s="48" t="s">
        <v>554</v>
      </c>
      <c r="BN246" s="598" t="s">
        <v>807</v>
      </c>
      <c r="BO246" s="598" t="s">
        <v>807</v>
      </c>
      <c r="BP246" s="603"/>
      <c r="BQ246" s="48" t="s">
        <v>554</v>
      </c>
      <c r="BR246" s="48" t="s">
        <v>554</v>
      </c>
      <c r="BS246" s="603"/>
      <c r="BT246" s="615"/>
      <c r="BU246" s="615"/>
      <c r="BV246" s="603"/>
      <c r="BW246" s="706" t="s">
        <v>554</v>
      </c>
      <c r="BX246" s="706" t="s">
        <v>554</v>
      </c>
      <c r="BY246" s="702" t="s">
        <v>554</v>
      </c>
      <c r="BZ246" s="706" t="s">
        <v>554</v>
      </c>
      <c r="CA246" s="706" t="s">
        <v>554</v>
      </c>
      <c r="CB246" s="711" t="s">
        <v>554</v>
      </c>
      <c r="CC246" s="48" t="s">
        <v>554</v>
      </c>
      <c r="CD246" s="48" t="s">
        <v>554</v>
      </c>
      <c r="CE246" s="48" t="s">
        <v>554</v>
      </c>
      <c r="CF246" s="603"/>
      <c r="CG246" s="603"/>
      <c r="CH246" s="598" t="s">
        <v>807</v>
      </c>
      <c r="CI246" s="616"/>
      <c r="CJ246" s="616"/>
      <c r="CK246" s="48" t="s">
        <v>554</v>
      </c>
      <c r="CL246" s="615" t="s">
        <v>554</v>
      </c>
      <c r="CM246" s="615" t="s">
        <v>554</v>
      </c>
      <c r="CN246" s="48" t="s">
        <v>554</v>
      </c>
      <c r="CO246" s="48" t="s">
        <v>554</v>
      </c>
      <c r="CP246" s="680" t="s">
        <v>554</v>
      </c>
      <c r="CQ246" s="679" t="s">
        <v>554</v>
      </c>
      <c r="CR246" s="706" t="s">
        <v>554</v>
      </c>
      <c r="CS246" s="680" t="s">
        <v>554</v>
      </c>
      <c r="CT246" s="603"/>
      <c r="CU246" s="711" t="s">
        <v>554</v>
      </c>
      <c r="CV246" s="709" t="s">
        <v>560</v>
      </c>
      <c r="CW246" s="615" t="s">
        <v>554</v>
      </c>
      <c r="CX246" s="680" t="s">
        <v>554</v>
      </c>
      <c r="CY246" s="680" t="s">
        <v>554</v>
      </c>
      <c r="CZ246" s="48" t="s">
        <v>554</v>
      </c>
      <c r="DA246" s="682" t="s">
        <v>560</v>
      </c>
      <c r="DB246" s="709" t="s">
        <v>560</v>
      </c>
      <c r="DC246" s="703" t="s">
        <v>554</v>
      </c>
    </row>
    <row r="247" spans="1:107" ht="14" x14ac:dyDescent="0.15">
      <c r="A247" s="678">
        <v>43594</v>
      </c>
      <c r="B247" s="706" t="s">
        <v>554</v>
      </c>
      <c r="C247" s="48" t="s">
        <v>554</v>
      </c>
      <c r="D247" s="679" t="s">
        <v>554</v>
      </c>
      <c r="E247" s="48" t="s">
        <v>554</v>
      </c>
      <c r="F247" s="48" t="s">
        <v>554</v>
      </c>
      <c r="G247" s="48" t="s">
        <v>554</v>
      </c>
      <c r="H247" s="48" t="s">
        <v>554</v>
      </c>
      <c r="I247" s="48" t="s">
        <v>554</v>
      </c>
      <c r="J247" s="48" t="s">
        <v>554</v>
      </c>
      <c r="K247" s="48" t="s">
        <v>554</v>
      </c>
      <c r="L247" s="48" t="s">
        <v>554</v>
      </c>
      <c r="M247" s="48" t="s">
        <v>554</v>
      </c>
      <c r="N247" s="48" t="s">
        <v>554</v>
      </c>
      <c r="O247" s="48" t="s">
        <v>554</v>
      </c>
      <c r="P247" s="48" t="s">
        <v>554</v>
      </c>
      <c r="Q247" s="48" t="s">
        <v>554</v>
      </c>
      <c r="R247" s="48" t="s">
        <v>554</v>
      </c>
      <c r="S247" s="48" t="s">
        <v>554</v>
      </c>
      <c r="T247" s="48" t="s">
        <v>554</v>
      </c>
      <c r="U247" s="48" t="s">
        <v>554</v>
      </c>
      <c r="V247" s="603"/>
      <c r="W247" s="706" t="s">
        <v>554</v>
      </c>
      <c r="X247" s="680" t="s">
        <v>554</v>
      </c>
      <c r="Y247" s="48" t="s">
        <v>554</v>
      </c>
      <c r="Z247" s="706" t="s">
        <v>554</v>
      </c>
      <c r="AA247" s="706" t="s">
        <v>554</v>
      </c>
      <c r="AB247" s="702" t="s">
        <v>554</v>
      </c>
      <c r="AC247" s="706" t="s">
        <v>554</v>
      </c>
      <c r="AD247" s="706" t="s">
        <v>554</v>
      </c>
      <c r="AE247" s="711" t="s">
        <v>554</v>
      </c>
      <c r="AF247" s="680" t="s">
        <v>554</v>
      </c>
      <c r="AG247" s="680" t="s">
        <v>554</v>
      </c>
      <c r="AH247" s="48" t="s">
        <v>554</v>
      </c>
      <c r="AI247" s="680" t="s">
        <v>554</v>
      </c>
      <c r="AJ247" s="680" t="s">
        <v>554</v>
      </c>
      <c r="AK247" s="711" t="s">
        <v>554</v>
      </c>
      <c r="AL247" s="48" t="s">
        <v>554</v>
      </c>
      <c r="AM247" s="48" t="s">
        <v>554</v>
      </c>
      <c r="AN247" s="703" t="s">
        <v>554</v>
      </c>
      <c r="AO247" s="603"/>
      <c r="AP247" s="603"/>
      <c r="AQ247" s="709" t="s">
        <v>560</v>
      </c>
      <c r="AR247" s="603"/>
      <c r="AS247" s="603"/>
      <c r="AT247" s="711" t="s">
        <v>554</v>
      </c>
      <c r="AU247" s="680" t="s">
        <v>554</v>
      </c>
      <c r="AV247" s="680" t="s">
        <v>554</v>
      </c>
      <c r="AW247" s="48" t="s">
        <v>554</v>
      </c>
      <c r="AX247" s="603"/>
      <c r="AY247" s="603"/>
      <c r="AZ247" s="679" t="s">
        <v>554</v>
      </c>
      <c r="BA247" s="603"/>
      <c r="BB247" s="603"/>
      <c r="BC247" s="711" t="s">
        <v>554</v>
      </c>
      <c r="BD247" s="603"/>
      <c r="BE247" s="603"/>
      <c r="BF247" s="679" t="s">
        <v>554</v>
      </c>
      <c r="BG247" s="678">
        <v>43594</v>
      </c>
      <c r="BH247" s="680" t="s">
        <v>554</v>
      </c>
      <c r="BI247" s="706" t="s">
        <v>554</v>
      </c>
      <c r="BJ247" s="48" t="s">
        <v>554</v>
      </c>
      <c r="BK247" s="682" t="s">
        <v>807</v>
      </c>
      <c r="BL247" s="682" t="s">
        <v>807</v>
      </c>
      <c r="BM247" s="48" t="s">
        <v>554</v>
      </c>
      <c r="BN247" s="598" t="s">
        <v>807</v>
      </c>
      <c r="BO247" s="598" t="s">
        <v>807</v>
      </c>
      <c r="BP247" s="603"/>
      <c r="BQ247" s="48" t="s">
        <v>554</v>
      </c>
      <c r="BR247" s="48" t="s">
        <v>554</v>
      </c>
      <c r="BS247" s="603"/>
      <c r="BT247" s="615"/>
      <c r="BU247" s="615"/>
      <c r="BV247" s="603"/>
      <c r="BW247" s="706" t="s">
        <v>554</v>
      </c>
      <c r="BX247" s="706" t="s">
        <v>554</v>
      </c>
      <c r="BY247" s="702" t="s">
        <v>554</v>
      </c>
      <c r="BZ247" s="706" t="s">
        <v>554</v>
      </c>
      <c r="CA247" s="706" t="s">
        <v>554</v>
      </c>
      <c r="CB247" s="711" t="s">
        <v>554</v>
      </c>
      <c r="CC247" s="48" t="s">
        <v>554</v>
      </c>
      <c r="CD247" s="48" t="s">
        <v>554</v>
      </c>
      <c r="CE247" s="48" t="s">
        <v>554</v>
      </c>
      <c r="CF247" s="603"/>
      <c r="CG247" s="603"/>
      <c r="CH247" s="598" t="s">
        <v>807</v>
      </c>
      <c r="CI247" s="616"/>
      <c r="CJ247" s="616"/>
      <c r="CK247" s="48" t="s">
        <v>554</v>
      </c>
      <c r="CL247" s="615" t="s">
        <v>554</v>
      </c>
      <c r="CM247" s="615" t="s">
        <v>554</v>
      </c>
      <c r="CN247" s="48" t="s">
        <v>554</v>
      </c>
      <c r="CO247" s="48" t="s">
        <v>554</v>
      </c>
      <c r="CP247" s="680" t="s">
        <v>554</v>
      </c>
      <c r="CQ247" s="679" t="s">
        <v>554</v>
      </c>
      <c r="CR247" s="706" t="s">
        <v>554</v>
      </c>
      <c r="CS247" s="680" t="s">
        <v>554</v>
      </c>
      <c r="CT247" s="603"/>
      <c r="CU247" s="705" t="s">
        <v>554</v>
      </c>
      <c r="CV247" s="709" t="s">
        <v>560</v>
      </c>
      <c r="CW247" s="615" t="s">
        <v>554</v>
      </c>
      <c r="CX247" s="680" t="s">
        <v>554</v>
      </c>
      <c r="CY247" s="680" t="s">
        <v>554</v>
      </c>
      <c r="CZ247" s="48" t="s">
        <v>554</v>
      </c>
      <c r="DA247" s="682" t="s">
        <v>560</v>
      </c>
      <c r="DB247" s="709" t="s">
        <v>560</v>
      </c>
      <c r="DC247" s="703" t="s">
        <v>554</v>
      </c>
    </row>
    <row r="248" spans="1:107" ht="14" x14ac:dyDescent="0.15">
      <c r="A248" s="678">
        <v>43595</v>
      </c>
      <c r="B248" s="706" t="s">
        <v>554</v>
      </c>
      <c r="C248" s="48" t="s">
        <v>554</v>
      </c>
      <c r="D248" s="679" t="s">
        <v>554</v>
      </c>
      <c r="E248" s="48" t="s">
        <v>554</v>
      </c>
      <c r="F248" s="48" t="s">
        <v>554</v>
      </c>
      <c r="G248" s="48" t="s">
        <v>554</v>
      </c>
      <c r="H248" s="48" t="s">
        <v>554</v>
      </c>
      <c r="I248" s="48" t="s">
        <v>554</v>
      </c>
      <c r="J248" s="48" t="s">
        <v>554</v>
      </c>
      <c r="K248" s="48" t="s">
        <v>554</v>
      </c>
      <c r="L248" s="48" t="s">
        <v>554</v>
      </c>
      <c r="M248" s="48" t="s">
        <v>554</v>
      </c>
      <c r="N248" s="48" t="s">
        <v>554</v>
      </c>
      <c r="O248" s="48" t="s">
        <v>554</v>
      </c>
      <c r="P248" s="48" t="s">
        <v>554</v>
      </c>
      <c r="Q248" s="48" t="s">
        <v>554</v>
      </c>
      <c r="R248" s="48" t="s">
        <v>554</v>
      </c>
      <c r="S248" s="48" t="s">
        <v>554</v>
      </c>
      <c r="T248" s="48" t="s">
        <v>554</v>
      </c>
      <c r="U248" s="48" t="s">
        <v>554</v>
      </c>
      <c r="V248" s="603"/>
      <c r="W248" s="706" t="s">
        <v>554</v>
      </c>
      <c r="X248" s="680" t="s">
        <v>554</v>
      </c>
      <c r="Y248" s="48" t="s">
        <v>554</v>
      </c>
      <c r="Z248" s="706" t="s">
        <v>554</v>
      </c>
      <c r="AA248" s="706" t="s">
        <v>554</v>
      </c>
      <c r="AB248" s="702" t="s">
        <v>554</v>
      </c>
      <c r="AC248" s="706" t="s">
        <v>554</v>
      </c>
      <c r="AD248" s="706" t="s">
        <v>554</v>
      </c>
      <c r="AE248" s="711" t="s">
        <v>554</v>
      </c>
      <c r="AF248" s="680" t="s">
        <v>554</v>
      </c>
      <c r="AG248" s="680" t="s">
        <v>554</v>
      </c>
      <c r="AH248" s="48" t="s">
        <v>554</v>
      </c>
      <c r="AI248" s="680" t="s">
        <v>554</v>
      </c>
      <c r="AJ248" s="680" t="s">
        <v>554</v>
      </c>
      <c r="AK248" s="711" t="s">
        <v>554</v>
      </c>
      <c r="AL248" s="48" t="s">
        <v>554</v>
      </c>
      <c r="AM248" s="48" t="s">
        <v>554</v>
      </c>
      <c r="AN248" s="703" t="s">
        <v>554</v>
      </c>
      <c r="AO248" s="603"/>
      <c r="AP248" s="603"/>
      <c r="AQ248" s="709" t="s">
        <v>560</v>
      </c>
      <c r="AR248" s="603"/>
      <c r="AS248" s="603"/>
      <c r="AT248" s="711" t="s">
        <v>554</v>
      </c>
      <c r="AU248" s="680" t="s">
        <v>554</v>
      </c>
      <c r="AV248" s="680" t="s">
        <v>554</v>
      </c>
      <c r="AW248" s="48" t="s">
        <v>554</v>
      </c>
      <c r="AX248" s="603"/>
      <c r="AY248" s="603"/>
      <c r="AZ248" s="679" t="s">
        <v>554</v>
      </c>
      <c r="BA248" s="603"/>
      <c r="BB248" s="603"/>
      <c r="BC248" s="711" t="s">
        <v>554</v>
      </c>
      <c r="BD248" s="603"/>
      <c r="BE248" s="603"/>
      <c r="BF248" s="679" t="s">
        <v>554</v>
      </c>
      <c r="BG248" s="678">
        <v>43595</v>
      </c>
      <c r="BH248" s="680" t="s">
        <v>554</v>
      </c>
      <c r="BI248" s="706" t="s">
        <v>554</v>
      </c>
      <c r="BJ248" s="48" t="s">
        <v>554</v>
      </c>
      <c r="BK248" s="682" t="s">
        <v>807</v>
      </c>
      <c r="BL248" s="682" t="s">
        <v>807</v>
      </c>
      <c r="BM248" s="48" t="s">
        <v>554</v>
      </c>
      <c r="BN248" s="598" t="s">
        <v>807</v>
      </c>
      <c r="BO248" s="598" t="s">
        <v>807</v>
      </c>
      <c r="BP248" s="603"/>
      <c r="BQ248" s="48" t="s">
        <v>554</v>
      </c>
      <c r="BR248" s="48" t="s">
        <v>554</v>
      </c>
      <c r="BS248" s="603"/>
      <c r="BT248" s="615"/>
      <c r="BU248" s="615"/>
      <c r="BV248" s="603"/>
      <c r="BW248" s="706" t="s">
        <v>554</v>
      </c>
      <c r="BX248" s="706" t="s">
        <v>554</v>
      </c>
      <c r="BY248" s="702" t="s">
        <v>554</v>
      </c>
      <c r="BZ248" s="706" t="s">
        <v>554</v>
      </c>
      <c r="CA248" s="706" t="s">
        <v>554</v>
      </c>
      <c r="CB248" s="711" t="s">
        <v>554</v>
      </c>
      <c r="CC248" s="48" t="s">
        <v>554</v>
      </c>
      <c r="CD248" s="48" t="s">
        <v>554</v>
      </c>
      <c r="CE248" s="48" t="s">
        <v>554</v>
      </c>
      <c r="CF248" s="603"/>
      <c r="CG248" s="603"/>
      <c r="CH248" s="598" t="s">
        <v>807</v>
      </c>
      <c r="CI248" s="616"/>
      <c r="CJ248" s="616"/>
      <c r="CK248" s="48" t="s">
        <v>554</v>
      </c>
      <c r="CL248" s="615" t="s">
        <v>554</v>
      </c>
      <c r="CM248" s="615" t="s">
        <v>554</v>
      </c>
      <c r="CN248" s="48" t="s">
        <v>554</v>
      </c>
      <c r="CO248" s="48" t="s">
        <v>554</v>
      </c>
      <c r="CP248" s="680" t="s">
        <v>554</v>
      </c>
      <c r="CQ248" s="679" t="s">
        <v>554</v>
      </c>
      <c r="CR248" s="706" t="s">
        <v>554</v>
      </c>
      <c r="CS248" s="680" t="s">
        <v>554</v>
      </c>
      <c r="CT248" s="603"/>
      <c r="CU248" s="708" t="s">
        <v>566</v>
      </c>
      <c r="CV248" s="705" t="s">
        <v>554</v>
      </c>
      <c r="CW248" s="615" t="s">
        <v>554</v>
      </c>
      <c r="CX248" s="680" t="s">
        <v>554</v>
      </c>
      <c r="CY248" s="680" t="s">
        <v>554</v>
      </c>
      <c r="CZ248" s="48" t="s">
        <v>554</v>
      </c>
      <c r="DA248" s="682" t="s">
        <v>560</v>
      </c>
      <c r="DB248" s="709" t="s">
        <v>560</v>
      </c>
      <c r="DC248" s="703" t="s">
        <v>554</v>
      </c>
    </row>
    <row r="249" spans="1:107" ht="14" x14ac:dyDescent="0.15">
      <c r="A249" s="678">
        <v>43596</v>
      </c>
      <c r="B249" s="706" t="s">
        <v>554</v>
      </c>
      <c r="C249" s="48" t="s">
        <v>554</v>
      </c>
      <c r="D249" s="679" t="s">
        <v>554</v>
      </c>
      <c r="E249" s="48" t="s">
        <v>554</v>
      </c>
      <c r="F249" s="48" t="s">
        <v>554</v>
      </c>
      <c r="G249" s="48" t="s">
        <v>554</v>
      </c>
      <c r="H249" s="48" t="s">
        <v>554</v>
      </c>
      <c r="I249" s="48" t="s">
        <v>554</v>
      </c>
      <c r="J249" s="48" t="s">
        <v>554</v>
      </c>
      <c r="K249" s="48" t="s">
        <v>554</v>
      </c>
      <c r="L249" s="48" t="s">
        <v>554</v>
      </c>
      <c r="M249" s="48" t="s">
        <v>554</v>
      </c>
      <c r="N249" s="48" t="s">
        <v>554</v>
      </c>
      <c r="O249" s="48" t="s">
        <v>554</v>
      </c>
      <c r="P249" s="48" t="s">
        <v>554</v>
      </c>
      <c r="Q249" s="48" t="s">
        <v>554</v>
      </c>
      <c r="R249" s="48" t="s">
        <v>554</v>
      </c>
      <c r="S249" s="48" t="s">
        <v>554</v>
      </c>
      <c r="T249" s="48" t="s">
        <v>554</v>
      </c>
      <c r="U249" s="48" t="s">
        <v>554</v>
      </c>
      <c r="V249" s="603"/>
      <c r="W249" s="706" t="s">
        <v>554</v>
      </c>
      <c r="X249" s="680" t="s">
        <v>554</v>
      </c>
      <c r="Y249" s="48" t="s">
        <v>554</v>
      </c>
      <c r="Z249" s="706" t="s">
        <v>554</v>
      </c>
      <c r="AA249" s="706" t="s">
        <v>554</v>
      </c>
      <c r="AB249" s="702" t="s">
        <v>554</v>
      </c>
      <c r="AC249" s="706" t="s">
        <v>554</v>
      </c>
      <c r="AD249" s="706" t="s">
        <v>554</v>
      </c>
      <c r="AE249" s="711" t="s">
        <v>554</v>
      </c>
      <c r="AF249" s="680" t="s">
        <v>554</v>
      </c>
      <c r="AG249" s="680" t="s">
        <v>554</v>
      </c>
      <c r="AH249" s="48" t="s">
        <v>554</v>
      </c>
      <c r="AI249" s="680" t="s">
        <v>554</v>
      </c>
      <c r="AJ249" s="680" t="s">
        <v>554</v>
      </c>
      <c r="AK249" s="711" t="s">
        <v>554</v>
      </c>
      <c r="AL249" s="48" t="s">
        <v>554</v>
      </c>
      <c r="AM249" s="48" t="s">
        <v>554</v>
      </c>
      <c r="AN249" s="703" t="s">
        <v>554</v>
      </c>
      <c r="AO249" s="603"/>
      <c r="AP249" s="603"/>
      <c r="AQ249" s="709" t="s">
        <v>560</v>
      </c>
      <c r="AR249" s="603"/>
      <c r="AS249" s="603"/>
      <c r="AT249" s="711" t="s">
        <v>554</v>
      </c>
      <c r="AU249" s="680" t="s">
        <v>554</v>
      </c>
      <c r="AV249" s="680" t="s">
        <v>554</v>
      </c>
      <c r="AW249" s="48" t="s">
        <v>554</v>
      </c>
      <c r="AX249" s="603"/>
      <c r="AY249" s="603"/>
      <c r="AZ249" s="679" t="s">
        <v>554</v>
      </c>
      <c r="BA249" s="603"/>
      <c r="BB249" s="603"/>
      <c r="BC249" s="711" t="s">
        <v>554</v>
      </c>
      <c r="BD249" s="603"/>
      <c r="BE249" s="603"/>
      <c r="BF249" s="679" t="s">
        <v>554</v>
      </c>
      <c r="BG249" s="678">
        <v>43596</v>
      </c>
      <c r="BH249" s="680" t="s">
        <v>554</v>
      </c>
      <c r="BI249" s="706" t="s">
        <v>554</v>
      </c>
      <c r="BJ249" s="48" t="s">
        <v>554</v>
      </c>
      <c r="BK249" s="682" t="s">
        <v>807</v>
      </c>
      <c r="BL249" s="682" t="s">
        <v>807</v>
      </c>
      <c r="BM249" s="48" t="s">
        <v>554</v>
      </c>
      <c r="BN249" s="598" t="s">
        <v>807</v>
      </c>
      <c r="BO249" s="598" t="s">
        <v>807</v>
      </c>
      <c r="BP249" s="603"/>
      <c r="BQ249" s="48" t="s">
        <v>554</v>
      </c>
      <c r="BR249" s="48" t="s">
        <v>554</v>
      </c>
      <c r="BS249" s="603"/>
      <c r="BT249" s="615"/>
      <c r="BU249" s="615"/>
      <c r="BV249" s="603"/>
      <c r="BW249" s="706" t="s">
        <v>554</v>
      </c>
      <c r="BX249" s="706" t="s">
        <v>554</v>
      </c>
      <c r="BY249" s="702" t="s">
        <v>554</v>
      </c>
      <c r="BZ249" s="706" t="s">
        <v>554</v>
      </c>
      <c r="CA249" s="706" t="s">
        <v>554</v>
      </c>
      <c r="CB249" s="711" t="s">
        <v>554</v>
      </c>
      <c r="CC249" s="48" t="s">
        <v>554</v>
      </c>
      <c r="CD249" s="48" t="s">
        <v>554</v>
      </c>
      <c r="CE249" s="48" t="s">
        <v>554</v>
      </c>
      <c r="CF249" s="603"/>
      <c r="CG249" s="603"/>
      <c r="CH249" s="598" t="s">
        <v>807</v>
      </c>
      <c r="CI249" s="616"/>
      <c r="CJ249" s="616"/>
      <c r="CK249" s="48" t="s">
        <v>554</v>
      </c>
      <c r="CL249" s="615" t="s">
        <v>554</v>
      </c>
      <c r="CM249" s="615" t="s">
        <v>554</v>
      </c>
      <c r="CN249" s="48" t="s">
        <v>554</v>
      </c>
      <c r="CO249" s="48" t="s">
        <v>554</v>
      </c>
      <c r="CP249" s="680" t="s">
        <v>554</v>
      </c>
      <c r="CQ249" s="679" t="s">
        <v>554</v>
      </c>
      <c r="CR249" s="706" t="s">
        <v>554</v>
      </c>
      <c r="CS249" s="680" t="s">
        <v>554</v>
      </c>
      <c r="CT249" s="603"/>
      <c r="CU249" s="708" t="s">
        <v>566</v>
      </c>
      <c r="CV249" s="709" t="s">
        <v>560</v>
      </c>
      <c r="CW249" s="615" t="s">
        <v>554</v>
      </c>
      <c r="CX249" s="680" t="s">
        <v>554</v>
      </c>
      <c r="CY249" s="680" t="s">
        <v>554</v>
      </c>
      <c r="CZ249" s="48" t="s">
        <v>554</v>
      </c>
      <c r="DA249" s="682" t="s">
        <v>560</v>
      </c>
      <c r="DB249" s="709" t="s">
        <v>560</v>
      </c>
      <c r="DC249" s="703" t="s">
        <v>554</v>
      </c>
    </row>
    <row r="250" spans="1:107" ht="14" x14ac:dyDescent="0.15">
      <c r="A250" s="678">
        <v>43597</v>
      </c>
      <c r="B250" s="706" t="s">
        <v>554</v>
      </c>
      <c r="C250" s="48" t="s">
        <v>554</v>
      </c>
      <c r="D250" s="679" t="s">
        <v>554</v>
      </c>
      <c r="E250" s="48" t="s">
        <v>554</v>
      </c>
      <c r="F250" s="48" t="s">
        <v>554</v>
      </c>
      <c r="G250" s="48" t="s">
        <v>554</v>
      </c>
      <c r="H250" s="48" t="s">
        <v>554</v>
      </c>
      <c r="I250" s="48" t="s">
        <v>554</v>
      </c>
      <c r="J250" s="48" t="s">
        <v>554</v>
      </c>
      <c r="K250" s="48" t="s">
        <v>554</v>
      </c>
      <c r="L250" s="48" t="s">
        <v>554</v>
      </c>
      <c r="M250" s="48" t="s">
        <v>554</v>
      </c>
      <c r="N250" s="48" t="s">
        <v>554</v>
      </c>
      <c r="O250" s="48" t="s">
        <v>554</v>
      </c>
      <c r="P250" s="48" t="s">
        <v>554</v>
      </c>
      <c r="Q250" s="48" t="s">
        <v>554</v>
      </c>
      <c r="R250" s="48" t="s">
        <v>554</v>
      </c>
      <c r="S250" s="48" t="s">
        <v>554</v>
      </c>
      <c r="T250" s="48" t="s">
        <v>554</v>
      </c>
      <c r="U250" s="48" t="s">
        <v>554</v>
      </c>
      <c r="V250" s="603"/>
      <c r="W250" s="706" t="s">
        <v>554</v>
      </c>
      <c r="X250" s="680" t="s">
        <v>554</v>
      </c>
      <c r="Y250" s="48" t="s">
        <v>554</v>
      </c>
      <c r="Z250" s="706" t="s">
        <v>554</v>
      </c>
      <c r="AA250" s="706" t="s">
        <v>554</v>
      </c>
      <c r="AB250" s="702" t="s">
        <v>554</v>
      </c>
      <c r="AC250" s="706" t="s">
        <v>554</v>
      </c>
      <c r="AD250" s="706" t="s">
        <v>554</v>
      </c>
      <c r="AE250" s="709" t="s">
        <v>560</v>
      </c>
      <c r="AF250" s="680" t="s">
        <v>554</v>
      </c>
      <c r="AG250" s="680" t="s">
        <v>554</v>
      </c>
      <c r="AH250" s="48" t="s">
        <v>554</v>
      </c>
      <c r="AI250" s="680" t="s">
        <v>554</v>
      </c>
      <c r="AJ250" s="680" t="s">
        <v>554</v>
      </c>
      <c r="AK250" s="711" t="s">
        <v>554</v>
      </c>
      <c r="AL250" s="48" t="s">
        <v>554</v>
      </c>
      <c r="AM250" s="48" t="s">
        <v>554</v>
      </c>
      <c r="AN250" s="703" t="s">
        <v>554</v>
      </c>
      <c r="AO250" s="603"/>
      <c r="AP250" s="603"/>
      <c r="AQ250" s="709" t="s">
        <v>560</v>
      </c>
      <c r="AR250" s="603"/>
      <c r="AS250" s="603"/>
      <c r="AT250" s="711" t="s">
        <v>554</v>
      </c>
      <c r="AU250" s="680" t="s">
        <v>554</v>
      </c>
      <c r="AV250" s="680" t="s">
        <v>554</v>
      </c>
      <c r="AW250" s="48" t="s">
        <v>554</v>
      </c>
      <c r="AX250" s="603"/>
      <c r="AY250" s="603"/>
      <c r="AZ250" s="679" t="s">
        <v>554</v>
      </c>
      <c r="BA250" s="603"/>
      <c r="BB250" s="603"/>
      <c r="BC250" s="711" t="s">
        <v>554</v>
      </c>
      <c r="BD250" s="603"/>
      <c r="BE250" s="603"/>
      <c r="BF250" s="679" t="s">
        <v>554</v>
      </c>
      <c r="BG250" s="678">
        <v>43597</v>
      </c>
      <c r="BH250" s="680" t="s">
        <v>554</v>
      </c>
      <c r="BI250" s="706" t="s">
        <v>554</v>
      </c>
      <c r="BJ250" s="48" t="s">
        <v>554</v>
      </c>
      <c r="BK250" s="682" t="s">
        <v>807</v>
      </c>
      <c r="BL250" s="682" t="s">
        <v>807</v>
      </c>
      <c r="BM250" s="48" t="s">
        <v>554</v>
      </c>
      <c r="BN250" s="598" t="s">
        <v>807</v>
      </c>
      <c r="BO250" s="598" t="s">
        <v>807</v>
      </c>
      <c r="BP250" s="603"/>
      <c r="BQ250" s="48" t="s">
        <v>554</v>
      </c>
      <c r="BR250" s="48" t="s">
        <v>554</v>
      </c>
      <c r="BS250" s="603"/>
      <c r="BT250" s="615"/>
      <c r="BU250" s="615"/>
      <c r="BV250" s="603"/>
      <c r="BW250" s="706" t="s">
        <v>554</v>
      </c>
      <c r="BX250" s="706" t="s">
        <v>554</v>
      </c>
      <c r="BY250" s="702" t="s">
        <v>554</v>
      </c>
      <c r="BZ250" s="706" t="s">
        <v>554</v>
      </c>
      <c r="CA250" s="706" t="s">
        <v>554</v>
      </c>
      <c r="CB250" s="711" t="s">
        <v>554</v>
      </c>
      <c r="CC250" s="48" t="s">
        <v>554</v>
      </c>
      <c r="CD250" s="48" t="s">
        <v>554</v>
      </c>
      <c r="CE250" s="48" t="s">
        <v>554</v>
      </c>
      <c r="CF250" s="603"/>
      <c r="CG250" s="603"/>
      <c r="CH250" s="598" t="s">
        <v>807</v>
      </c>
      <c r="CI250" s="616"/>
      <c r="CJ250" s="616"/>
      <c r="CK250" s="48" t="s">
        <v>554</v>
      </c>
      <c r="CL250" s="615" t="s">
        <v>554</v>
      </c>
      <c r="CM250" s="615" t="s">
        <v>554</v>
      </c>
      <c r="CN250" s="48" t="s">
        <v>554</v>
      </c>
      <c r="CO250" s="48" t="s">
        <v>554</v>
      </c>
      <c r="CP250" s="680" t="s">
        <v>554</v>
      </c>
      <c r="CQ250" s="679" t="s">
        <v>554</v>
      </c>
      <c r="CR250" s="706" t="s">
        <v>554</v>
      </c>
      <c r="CS250" s="680" t="s">
        <v>554</v>
      </c>
      <c r="CT250" s="603"/>
      <c r="CU250" s="711" t="s">
        <v>554</v>
      </c>
      <c r="CV250" s="709" t="s">
        <v>560</v>
      </c>
      <c r="CW250" s="615" t="s">
        <v>554</v>
      </c>
      <c r="CX250" s="680" t="s">
        <v>554</v>
      </c>
      <c r="CY250" s="680" t="s">
        <v>554</v>
      </c>
      <c r="CZ250" s="48" t="s">
        <v>554</v>
      </c>
      <c r="DA250" s="682" t="s">
        <v>560</v>
      </c>
      <c r="DB250" s="709" t="s">
        <v>560</v>
      </c>
      <c r="DC250" s="703" t="s">
        <v>554</v>
      </c>
    </row>
    <row r="251" spans="1:107" ht="14" x14ac:dyDescent="0.15">
      <c r="A251" s="678">
        <v>43598</v>
      </c>
      <c r="B251" s="706" t="s">
        <v>554</v>
      </c>
      <c r="C251" s="48" t="s">
        <v>554</v>
      </c>
      <c r="D251" s="679" t="s">
        <v>554</v>
      </c>
      <c r="E251" s="48" t="s">
        <v>554</v>
      </c>
      <c r="F251" s="48" t="s">
        <v>554</v>
      </c>
      <c r="G251" s="48" t="s">
        <v>554</v>
      </c>
      <c r="H251" s="48" t="s">
        <v>554</v>
      </c>
      <c r="I251" s="48" t="s">
        <v>554</v>
      </c>
      <c r="J251" s="48" t="s">
        <v>554</v>
      </c>
      <c r="K251" s="48" t="s">
        <v>554</v>
      </c>
      <c r="L251" s="48" t="s">
        <v>554</v>
      </c>
      <c r="M251" s="48" t="s">
        <v>554</v>
      </c>
      <c r="N251" s="48" t="s">
        <v>554</v>
      </c>
      <c r="O251" s="48" t="s">
        <v>554</v>
      </c>
      <c r="P251" s="48" t="s">
        <v>554</v>
      </c>
      <c r="Q251" s="48" t="s">
        <v>554</v>
      </c>
      <c r="R251" s="48" t="s">
        <v>554</v>
      </c>
      <c r="S251" s="48" t="s">
        <v>554</v>
      </c>
      <c r="T251" s="48" t="s">
        <v>554</v>
      </c>
      <c r="U251" s="48" t="s">
        <v>554</v>
      </c>
      <c r="V251" s="603"/>
      <c r="W251" s="706" t="s">
        <v>554</v>
      </c>
      <c r="X251" s="680" t="s">
        <v>554</v>
      </c>
      <c r="Y251" s="48" t="s">
        <v>554</v>
      </c>
      <c r="Z251" s="706" t="s">
        <v>554</v>
      </c>
      <c r="AA251" s="706" t="s">
        <v>554</v>
      </c>
      <c r="AB251" s="702" t="s">
        <v>554</v>
      </c>
      <c r="AC251" s="706" t="s">
        <v>554</v>
      </c>
      <c r="AD251" s="706" t="s">
        <v>554</v>
      </c>
      <c r="AE251" s="709" t="s">
        <v>560</v>
      </c>
      <c r="AF251" s="680" t="s">
        <v>554</v>
      </c>
      <c r="AG251" s="680" t="s">
        <v>554</v>
      </c>
      <c r="AH251" s="48" t="s">
        <v>554</v>
      </c>
      <c r="AI251" s="680" t="s">
        <v>554</v>
      </c>
      <c r="AJ251" s="680" t="s">
        <v>554</v>
      </c>
      <c r="AK251" s="711" t="s">
        <v>554</v>
      </c>
      <c r="AL251" s="48" t="s">
        <v>554</v>
      </c>
      <c r="AM251" s="48" t="s">
        <v>554</v>
      </c>
      <c r="AN251" s="703" t="s">
        <v>554</v>
      </c>
      <c r="AO251" s="603"/>
      <c r="AP251" s="603"/>
      <c r="AQ251" s="709" t="s">
        <v>560</v>
      </c>
      <c r="AR251" s="603"/>
      <c r="AS251" s="603"/>
      <c r="AT251" s="711" t="s">
        <v>554</v>
      </c>
      <c r="AU251" s="680" t="s">
        <v>554</v>
      </c>
      <c r="AV251" s="680" t="s">
        <v>554</v>
      </c>
      <c r="AW251" s="48" t="s">
        <v>554</v>
      </c>
      <c r="AX251" s="603"/>
      <c r="AY251" s="603"/>
      <c r="AZ251" s="679" t="s">
        <v>554</v>
      </c>
      <c r="BA251" s="603"/>
      <c r="BB251" s="603"/>
      <c r="BC251" s="711" t="s">
        <v>554</v>
      </c>
      <c r="BD251" s="603"/>
      <c r="BE251" s="603"/>
      <c r="BF251" s="679" t="s">
        <v>554</v>
      </c>
      <c r="BG251" s="678">
        <v>43598</v>
      </c>
      <c r="BH251" s="680" t="s">
        <v>554</v>
      </c>
      <c r="BI251" s="706" t="s">
        <v>554</v>
      </c>
      <c r="BJ251" s="48" t="s">
        <v>554</v>
      </c>
      <c r="BK251" s="682" t="s">
        <v>807</v>
      </c>
      <c r="BL251" s="682" t="s">
        <v>807</v>
      </c>
      <c r="BM251" s="48" t="s">
        <v>554</v>
      </c>
      <c r="BN251" s="598" t="s">
        <v>807</v>
      </c>
      <c r="BO251" s="598" t="s">
        <v>807</v>
      </c>
      <c r="BP251" s="603"/>
      <c r="BQ251" s="48" t="s">
        <v>554</v>
      </c>
      <c r="BR251" s="48" t="s">
        <v>554</v>
      </c>
      <c r="BS251" s="603"/>
      <c r="BT251" s="615"/>
      <c r="BU251" s="615"/>
      <c r="BV251" s="603"/>
      <c r="BW251" s="706" t="s">
        <v>554</v>
      </c>
      <c r="BX251" s="706" t="s">
        <v>554</v>
      </c>
      <c r="BY251" s="702" t="s">
        <v>554</v>
      </c>
      <c r="BZ251" s="706" t="s">
        <v>554</v>
      </c>
      <c r="CA251" s="706" t="s">
        <v>554</v>
      </c>
      <c r="CB251" s="711" t="s">
        <v>554</v>
      </c>
      <c r="CC251" s="48" t="s">
        <v>554</v>
      </c>
      <c r="CD251" s="48" t="s">
        <v>554</v>
      </c>
      <c r="CE251" s="48" t="s">
        <v>554</v>
      </c>
      <c r="CF251" s="603"/>
      <c r="CG251" s="603"/>
      <c r="CH251" s="598" t="s">
        <v>807</v>
      </c>
      <c r="CI251" s="616"/>
      <c r="CJ251" s="616"/>
      <c r="CK251" s="48" t="s">
        <v>554</v>
      </c>
      <c r="CL251" s="615" t="s">
        <v>554</v>
      </c>
      <c r="CM251" s="615" t="s">
        <v>554</v>
      </c>
      <c r="CN251" s="48" t="s">
        <v>554</v>
      </c>
      <c r="CO251" s="48" t="s">
        <v>554</v>
      </c>
      <c r="CP251" s="680" t="s">
        <v>554</v>
      </c>
      <c r="CQ251" s="679" t="s">
        <v>554</v>
      </c>
      <c r="CR251" s="706" t="s">
        <v>554</v>
      </c>
      <c r="CS251" s="680" t="s">
        <v>554</v>
      </c>
      <c r="CT251" s="603"/>
      <c r="CU251" s="705" t="s">
        <v>554</v>
      </c>
      <c r="CV251" s="705" t="s">
        <v>554</v>
      </c>
      <c r="CW251" s="615" t="s">
        <v>554</v>
      </c>
      <c r="CX251" s="680" t="s">
        <v>554</v>
      </c>
      <c r="CY251" s="680" t="s">
        <v>554</v>
      </c>
      <c r="CZ251" s="48" t="s">
        <v>554</v>
      </c>
      <c r="DA251" s="682" t="s">
        <v>560</v>
      </c>
      <c r="DB251" s="709" t="s">
        <v>560</v>
      </c>
      <c r="DC251" s="703" t="s">
        <v>554</v>
      </c>
    </row>
    <row r="252" spans="1:107" ht="14" x14ac:dyDescent="0.15">
      <c r="A252" s="678">
        <v>43599</v>
      </c>
      <c r="B252" s="706" t="s">
        <v>554</v>
      </c>
      <c r="C252" s="48" t="s">
        <v>554</v>
      </c>
      <c r="D252" s="679" t="s">
        <v>554</v>
      </c>
      <c r="E252" s="48" t="s">
        <v>554</v>
      </c>
      <c r="F252" s="48" t="s">
        <v>554</v>
      </c>
      <c r="G252" s="48" t="s">
        <v>554</v>
      </c>
      <c r="H252" s="48" t="s">
        <v>554</v>
      </c>
      <c r="I252" s="48" t="s">
        <v>554</v>
      </c>
      <c r="J252" s="48" t="s">
        <v>554</v>
      </c>
      <c r="K252" s="48" t="s">
        <v>554</v>
      </c>
      <c r="L252" s="48" t="s">
        <v>554</v>
      </c>
      <c r="M252" s="48" t="s">
        <v>554</v>
      </c>
      <c r="N252" s="48" t="s">
        <v>554</v>
      </c>
      <c r="O252" s="48" t="s">
        <v>554</v>
      </c>
      <c r="P252" s="48" t="s">
        <v>554</v>
      </c>
      <c r="Q252" s="48" t="s">
        <v>554</v>
      </c>
      <c r="R252" s="48" t="s">
        <v>554</v>
      </c>
      <c r="S252" s="48" t="s">
        <v>554</v>
      </c>
      <c r="T252" s="48" t="s">
        <v>554</v>
      </c>
      <c r="U252" s="48" t="s">
        <v>554</v>
      </c>
      <c r="V252" s="603"/>
      <c r="W252" s="706" t="s">
        <v>554</v>
      </c>
      <c r="X252" s="680" t="s">
        <v>554</v>
      </c>
      <c r="Y252" s="48" t="s">
        <v>554</v>
      </c>
      <c r="Z252" s="706" t="s">
        <v>554</v>
      </c>
      <c r="AA252" s="706" t="s">
        <v>554</v>
      </c>
      <c r="AB252" s="702" t="s">
        <v>554</v>
      </c>
      <c r="AC252" s="706" t="s">
        <v>554</v>
      </c>
      <c r="AD252" s="706" t="s">
        <v>554</v>
      </c>
      <c r="AE252" s="709" t="s">
        <v>560</v>
      </c>
      <c r="AF252" s="680" t="s">
        <v>554</v>
      </c>
      <c r="AG252" s="680" t="s">
        <v>554</v>
      </c>
      <c r="AH252" s="48" t="s">
        <v>554</v>
      </c>
      <c r="AI252" s="680" t="s">
        <v>554</v>
      </c>
      <c r="AJ252" s="680" t="s">
        <v>554</v>
      </c>
      <c r="AK252" s="711" t="s">
        <v>554</v>
      </c>
      <c r="AL252" s="48" t="s">
        <v>554</v>
      </c>
      <c r="AM252" s="48" t="s">
        <v>554</v>
      </c>
      <c r="AN252" s="703" t="s">
        <v>554</v>
      </c>
      <c r="AO252" s="603"/>
      <c r="AP252" s="603"/>
      <c r="AQ252" s="709" t="s">
        <v>560</v>
      </c>
      <c r="AR252" s="603"/>
      <c r="AS252" s="603"/>
      <c r="AT252" s="711" t="s">
        <v>554</v>
      </c>
      <c r="AU252" s="680" t="s">
        <v>554</v>
      </c>
      <c r="AV252" s="680" t="s">
        <v>554</v>
      </c>
      <c r="AW252" s="48" t="s">
        <v>554</v>
      </c>
      <c r="AX252" s="603"/>
      <c r="AY252" s="603"/>
      <c r="AZ252" s="679" t="s">
        <v>554</v>
      </c>
      <c r="BA252" s="603"/>
      <c r="BB252" s="603"/>
      <c r="BC252" s="711" t="s">
        <v>554</v>
      </c>
      <c r="BD252" s="603"/>
      <c r="BE252" s="603"/>
      <c r="BF252" s="679" t="s">
        <v>554</v>
      </c>
      <c r="BG252" s="678">
        <v>43599</v>
      </c>
      <c r="BH252" s="680" t="s">
        <v>554</v>
      </c>
      <c r="BI252" s="706" t="s">
        <v>554</v>
      </c>
      <c r="BJ252" s="48" t="s">
        <v>554</v>
      </c>
      <c r="BK252" s="682" t="s">
        <v>807</v>
      </c>
      <c r="BL252" s="682" t="s">
        <v>807</v>
      </c>
      <c r="BM252" s="48" t="s">
        <v>554</v>
      </c>
      <c r="BN252" s="598" t="s">
        <v>807</v>
      </c>
      <c r="BO252" s="598" t="s">
        <v>807</v>
      </c>
      <c r="BP252" s="603"/>
      <c r="BQ252" s="48" t="s">
        <v>554</v>
      </c>
      <c r="BR252" s="48" t="s">
        <v>554</v>
      </c>
      <c r="BS252" s="603"/>
      <c r="BT252" s="615"/>
      <c r="BU252" s="615"/>
      <c r="BV252" s="603"/>
      <c r="BW252" s="706" t="s">
        <v>554</v>
      </c>
      <c r="BX252" s="706" t="s">
        <v>554</v>
      </c>
      <c r="BY252" s="702" t="s">
        <v>554</v>
      </c>
      <c r="BZ252" s="706" t="s">
        <v>554</v>
      </c>
      <c r="CA252" s="706" t="s">
        <v>554</v>
      </c>
      <c r="CB252" s="711" t="s">
        <v>554</v>
      </c>
      <c r="CC252" s="48" t="s">
        <v>554</v>
      </c>
      <c r="CD252" s="48" t="s">
        <v>554</v>
      </c>
      <c r="CE252" s="48" t="s">
        <v>554</v>
      </c>
      <c r="CF252" s="603"/>
      <c r="CG252" s="603"/>
      <c r="CH252" s="598" t="s">
        <v>807</v>
      </c>
      <c r="CI252" s="616"/>
      <c r="CJ252" s="616"/>
      <c r="CK252" s="48" t="s">
        <v>554</v>
      </c>
      <c r="CL252" s="615" t="s">
        <v>554</v>
      </c>
      <c r="CM252" s="615" t="s">
        <v>554</v>
      </c>
      <c r="CN252" s="48" t="s">
        <v>554</v>
      </c>
      <c r="CO252" s="48" t="s">
        <v>554</v>
      </c>
      <c r="CP252" s="680" t="s">
        <v>554</v>
      </c>
      <c r="CQ252" s="679" t="s">
        <v>554</v>
      </c>
      <c r="CR252" s="706" t="s">
        <v>554</v>
      </c>
      <c r="CS252" s="680" t="s">
        <v>554</v>
      </c>
      <c r="CT252" s="603"/>
      <c r="CU252" s="705" t="s">
        <v>554</v>
      </c>
      <c r="CV252" s="709" t="s">
        <v>560</v>
      </c>
      <c r="CW252" s="615" t="s">
        <v>554</v>
      </c>
      <c r="CX252" s="680" t="s">
        <v>554</v>
      </c>
      <c r="CY252" s="680" t="s">
        <v>554</v>
      </c>
      <c r="CZ252" s="48" t="s">
        <v>554</v>
      </c>
      <c r="DA252" s="682" t="s">
        <v>560</v>
      </c>
      <c r="DB252" s="709" t="s">
        <v>560</v>
      </c>
      <c r="DC252" s="703" t="s">
        <v>554</v>
      </c>
    </row>
    <row r="253" spans="1:107" ht="14" x14ac:dyDescent="0.15">
      <c r="A253" s="678">
        <v>43600</v>
      </c>
      <c r="B253" s="706" t="s">
        <v>554</v>
      </c>
      <c r="C253" s="48" t="s">
        <v>554</v>
      </c>
      <c r="D253" s="679" t="s">
        <v>554</v>
      </c>
      <c r="E253" s="48" t="s">
        <v>554</v>
      </c>
      <c r="F253" s="48" t="s">
        <v>554</v>
      </c>
      <c r="G253" s="48" t="s">
        <v>554</v>
      </c>
      <c r="H253" s="48" t="s">
        <v>554</v>
      </c>
      <c r="I253" s="48" t="s">
        <v>554</v>
      </c>
      <c r="J253" s="48" t="s">
        <v>554</v>
      </c>
      <c r="K253" s="48" t="s">
        <v>554</v>
      </c>
      <c r="L253" s="48" t="s">
        <v>554</v>
      </c>
      <c r="M253" s="48" t="s">
        <v>554</v>
      </c>
      <c r="N253" s="48" t="s">
        <v>554</v>
      </c>
      <c r="O253" s="48" t="s">
        <v>554</v>
      </c>
      <c r="P253" s="48" t="s">
        <v>554</v>
      </c>
      <c r="Q253" s="48" t="s">
        <v>554</v>
      </c>
      <c r="R253" s="48" t="s">
        <v>554</v>
      </c>
      <c r="S253" s="48" t="s">
        <v>554</v>
      </c>
      <c r="T253" s="48" t="s">
        <v>554</v>
      </c>
      <c r="U253" s="48" t="s">
        <v>554</v>
      </c>
      <c r="V253" s="603"/>
      <c r="W253" s="706" t="s">
        <v>554</v>
      </c>
      <c r="X253" s="680" t="s">
        <v>554</v>
      </c>
      <c r="Y253" s="48" t="s">
        <v>554</v>
      </c>
      <c r="Z253" s="706" t="s">
        <v>554</v>
      </c>
      <c r="AA253" s="706" t="s">
        <v>554</v>
      </c>
      <c r="AB253" s="702" t="s">
        <v>554</v>
      </c>
      <c r="AC253" s="706" t="s">
        <v>554</v>
      </c>
      <c r="AD253" s="706" t="s">
        <v>554</v>
      </c>
      <c r="AE253" s="711" t="s">
        <v>554</v>
      </c>
      <c r="AF253" s="680" t="s">
        <v>554</v>
      </c>
      <c r="AG253" s="680" t="s">
        <v>554</v>
      </c>
      <c r="AH253" s="48" t="s">
        <v>554</v>
      </c>
      <c r="AI253" s="680" t="s">
        <v>554</v>
      </c>
      <c r="AJ253" s="680" t="s">
        <v>554</v>
      </c>
      <c r="AK253" s="711" t="s">
        <v>554</v>
      </c>
      <c r="AL253" s="48" t="s">
        <v>554</v>
      </c>
      <c r="AM253" s="48" t="s">
        <v>554</v>
      </c>
      <c r="AN253" s="703" t="s">
        <v>554</v>
      </c>
      <c r="AO253" s="603"/>
      <c r="AP253" s="603"/>
      <c r="AQ253" s="709" t="s">
        <v>560</v>
      </c>
      <c r="AR253" s="603"/>
      <c r="AS253" s="603"/>
      <c r="AT253" s="711" t="s">
        <v>554</v>
      </c>
      <c r="AU253" s="680" t="s">
        <v>554</v>
      </c>
      <c r="AV253" s="680" t="s">
        <v>554</v>
      </c>
      <c r="AW253" s="48" t="s">
        <v>554</v>
      </c>
      <c r="AX253" s="603"/>
      <c r="AY253" s="603"/>
      <c r="AZ253" s="679" t="s">
        <v>554</v>
      </c>
      <c r="BA253" s="603"/>
      <c r="BB253" s="603"/>
      <c r="BC253" s="711" t="s">
        <v>554</v>
      </c>
      <c r="BD253" s="603"/>
      <c r="BE253" s="603"/>
      <c r="BF253" s="679" t="s">
        <v>554</v>
      </c>
      <c r="BG253" s="678">
        <v>43600</v>
      </c>
      <c r="BH253" s="680" t="s">
        <v>554</v>
      </c>
      <c r="BI253" s="706" t="s">
        <v>554</v>
      </c>
      <c r="BJ253" s="48" t="s">
        <v>554</v>
      </c>
      <c r="BK253" s="682" t="s">
        <v>807</v>
      </c>
      <c r="BL253" s="682" t="s">
        <v>807</v>
      </c>
      <c r="BM253" s="48" t="s">
        <v>554</v>
      </c>
      <c r="BN253" s="598" t="s">
        <v>807</v>
      </c>
      <c r="BO253" s="598" t="s">
        <v>807</v>
      </c>
      <c r="BP253" s="603"/>
      <c r="BQ253" s="48" t="s">
        <v>554</v>
      </c>
      <c r="BR253" s="48" t="s">
        <v>554</v>
      </c>
      <c r="BS253" s="603"/>
      <c r="BT253" s="615"/>
      <c r="BU253" s="615"/>
      <c r="BV253" s="603"/>
      <c r="BW253" s="706" t="s">
        <v>554</v>
      </c>
      <c r="BX253" s="706" t="s">
        <v>554</v>
      </c>
      <c r="BY253" s="702" t="s">
        <v>554</v>
      </c>
      <c r="BZ253" s="706" t="s">
        <v>554</v>
      </c>
      <c r="CA253" s="706" t="s">
        <v>554</v>
      </c>
      <c r="CB253" s="711" t="s">
        <v>554</v>
      </c>
      <c r="CC253" s="48" t="s">
        <v>554</v>
      </c>
      <c r="CD253" s="48" t="s">
        <v>554</v>
      </c>
      <c r="CE253" s="48" t="s">
        <v>554</v>
      </c>
      <c r="CF253" s="603"/>
      <c r="CG253" s="603"/>
      <c r="CH253" s="598" t="s">
        <v>807</v>
      </c>
      <c r="CI253" s="616"/>
      <c r="CJ253" s="616"/>
      <c r="CK253" s="48" t="s">
        <v>554</v>
      </c>
      <c r="CL253" s="615" t="s">
        <v>554</v>
      </c>
      <c r="CM253" s="615" t="s">
        <v>554</v>
      </c>
      <c r="CN253" s="48" t="s">
        <v>554</v>
      </c>
      <c r="CO253" s="48" t="s">
        <v>554</v>
      </c>
      <c r="CP253" s="680" t="s">
        <v>554</v>
      </c>
      <c r="CQ253" s="679" t="s">
        <v>554</v>
      </c>
      <c r="CR253" s="706" t="s">
        <v>554</v>
      </c>
      <c r="CS253" s="680" t="s">
        <v>554</v>
      </c>
      <c r="CT253" s="603"/>
      <c r="CU253" s="709" t="s">
        <v>560</v>
      </c>
      <c r="CV253" s="709" t="s">
        <v>560</v>
      </c>
      <c r="CW253" s="615" t="s">
        <v>554</v>
      </c>
      <c r="CX253" s="680" t="s">
        <v>554</v>
      </c>
      <c r="CY253" s="680" t="s">
        <v>554</v>
      </c>
      <c r="CZ253" s="48" t="s">
        <v>554</v>
      </c>
      <c r="DA253" s="682" t="s">
        <v>560</v>
      </c>
      <c r="DB253" s="705" t="s">
        <v>554</v>
      </c>
      <c r="DC253" s="703" t="s">
        <v>554</v>
      </c>
    </row>
    <row r="254" spans="1:107" ht="14" x14ac:dyDescent="0.15">
      <c r="A254" s="678">
        <v>43601</v>
      </c>
      <c r="B254" s="706" t="s">
        <v>554</v>
      </c>
      <c r="C254" s="48" t="s">
        <v>554</v>
      </c>
      <c r="D254" s="679" t="s">
        <v>554</v>
      </c>
      <c r="E254" s="48" t="s">
        <v>554</v>
      </c>
      <c r="F254" s="48" t="s">
        <v>554</v>
      </c>
      <c r="G254" s="48" t="s">
        <v>554</v>
      </c>
      <c r="H254" s="48" t="s">
        <v>554</v>
      </c>
      <c r="I254" s="48" t="s">
        <v>554</v>
      </c>
      <c r="J254" s="48" t="s">
        <v>554</v>
      </c>
      <c r="K254" s="48" t="s">
        <v>554</v>
      </c>
      <c r="L254" s="48" t="s">
        <v>554</v>
      </c>
      <c r="M254" s="48" t="s">
        <v>554</v>
      </c>
      <c r="N254" s="48" t="s">
        <v>554</v>
      </c>
      <c r="O254" s="48" t="s">
        <v>554</v>
      </c>
      <c r="P254" s="48" t="s">
        <v>554</v>
      </c>
      <c r="Q254" s="48" t="s">
        <v>554</v>
      </c>
      <c r="R254" s="48" t="s">
        <v>554</v>
      </c>
      <c r="S254" s="48" t="s">
        <v>554</v>
      </c>
      <c r="T254" s="48" t="s">
        <v>554</v>
      </c>
      <c r="U254" s="48" t="s">
        <v>554</v>
      </c>
      <c r="V254" s="603"/>
      <c r="W254" s="706" t="s">
        <v>554</v>
      </c>
      <c r="X254" s="680" t="s">
        <v>554</v>
      </c>
      <c r="Y254" s="48" t="s">
        <v>554</v>
      </c>
      <c r="Z254" s="706" t="s">
        <v>554</v>
      </c>
      <c r="AA254" s="706" t="s">
        <v>554</v>
      </c>
      <c r="AB254" s="702" t="s">
        <v>554</v>
      </c>
      <c r="AC254" s="706" t="s">
        <v>554</v>
      </c>
      <c r="AD254" s="706" t="s">
        <v>554</v>
      </c>
      <c r="AE254" s="711" t="s">
        <v>554</v>
      </c>
      <c r="AF254" s="680" t="s">
        <v>554</v>
      </c>
      <c r="AG254" s="680" t="s">
        <v>554</v>
      </c>
      <c r="AH254" s="48" t="s">
        <v>554</v>
      </c>
      <c r="AI254" s="680" t="s">
        <v>554</v>
      </c>
      <c r="AJ254" s="680" t="s">
        <v>554</v>
      </c>
      <c r="AK254" s="711" t="s">
        <v>554</v>
      </c>
      <c r="AL254" s="48" t="s">
        <v>554</v>
      </c>
      <c r="AM254" s="48" t="s">
        <v>554</v>
      </c>
      <c r="AN254" s="703" t="s">
        <v>554</v>
      </c>
      <c r="AO254" s="603"/>
      <c r="AP254" s="603"/>
      <c r="AQ254" s="709" t="s">
        <v>560</v>
      </c>
      <c r="AR254" s="603"/>
      <c r="AS254" s="603"/>
      <c r="AT254" s="711" t="s">
        <v>554</v>
      </c>
      <c r="AU254" s="680" t="s">
        <v>554</v>
      </c>
      <c r="AV254" s="680" t="s">
        <v>554</v>
      </c>
      <c r="AW254" s="48" t="s">
        <v>554</v>
      </c>
      <c r="AX254" s="603"/>
      <c r="AY254" s="603"/>
      <c r="AZ254" s="679" t="s">
        <v>554</v>
      </c>
      <c r="BA254" s="603"/>
      <c r="BB254" s="603"/>
      <c r="BC254" s="711" t="s">
        <v>554</v>
      </c>
      <c r="BD254" s="603"/>
      <c r="BE254" s="603"/>
      <c r="BF254" s="679" t="s">
        <v>554</v>
      </c>
      <c r="BG254" s="678">
        <v>43601</v>
      </c>
      <c r="BH254" s="680" t="s">
        <v>554</v>
      </c>
      <c r="BI254" s="706" t="s">
        <v>554</v>
      </c>
      <c r="BJ254" s="48" t="s">
        <v>554</v>
      </c>
      <c r="BK254" s="682" t="s">
        <v>807</v>
      </c>
      <c r="BL254" s="682" t="s">
        <v>807</v>
      </c>
      <c r="BM254" s="48" t="s">
        <v>554</v>
      </c>
      <c r="BN254" s="598" t="s">
        <v>807</v>
      </c>
      <c r="BO254" s="598" t="s">
        <v>807</v>
      </c>
      <c r="BP254" s="603"/>
      <c r="BQ254" s="48" t="s">
        <v>554</v>
      </c>
      <c r="BR254" s="48" t="s">
        <v>554</v>
      </c>
      <c r="BS254" s="603"/>
      <c r="BT254" s="615"/>
      <c r="BU254" s="615"/>
      <c r="BV254" s="603"/>
      <c r="BW254" s="706" t="s">
        <v>554</v>
      </c>
      <c r="BX254" s="706" t="s">
        <v>554</v>
      </c>
      <c r="BY254" s="702" t="s">
        <v>554</v>
      </c>
      <c r="BZ254" s="706" t="s">
        <v>554</v>
      </c>
      <c r="CA254" s="706" t="s">
        <v>554</v>
      </c>
      <c r="CB254" s="711" t="s">
        <v>554</v>
      </c>
      <c r="CC254" s="48" t="s">
        <v>554</v>
      </c>
      <c r="CD254" s="48" t="s">
        <v>554</v>
      </c>
      <c r="CE254" s="48" t="s">
        <v>554</v>
      </c>
      <c r="CF254" s="603"/>
      <c r="CG254" s="603"/>
      <c r="CH254" s="598" t="s">
        <v>807</v>
      </c>
      <c r="CI254" s="616"/>
      <c r="CJ254" s="616"/>
      <c r="CK254" s="48" t="s">
        <v>554</v>
      </c>
      <c r="CL254" s="615" t="s">
        <v>554</v>
      </c>
      <c r="CM254" s="615" t="s">
        <v>554</v>
      </c>
      <c r="CN254" s="48" t="s">
        <v>554</v>
      </c>
      <c r="CO254" s="48" t="s">
        <v>554</v>
      </c>
      <c r="CP254" s="680" t="s">
        <v>554</v>
      </c>
      <c r="CQ254" s="679" t="s">
        <v>554</v>
      </c>
      <c r="CR254" s="706" t="s">
        <v>554</v>
      </c>
      <c r="CS254" s="680" t="s">
        <v>554</v>
      </c>
      <c r="CT254" s="603"/>
      <c r="CU254" s="709" t="s">
        <v>560</v>
      </c>
      <c r="CV254" s="709" t="s">
        <v>560</v>
      </c>
      <c r="CW254" s="615" t="s">
        <v>554</v>
      </c>
      <c r="CX254" s="680" t="s">
        <v>554</v>
      </c>
      <c r="CY254" s="680" t="s">
        <v>554</v>
      </c>
      <c r="CZ254" s="48" t="s">
        <v>554</v>
      </c>
      <c r="DA254" s="682" t="s">
        <v>560</v>
      </c>
      <c r="DB254" s="709" t="s">
        <v>560</v>
      </c>
      <c r="DC254" s="703" t="s">
        <v>554</v>
      </c>
    </row>
    <row r="255" spans="1:107" ht="14" x14ac:dyDescent="0.15">
      <c r="A255" s="678">
        <v>43602</v>
      </c>
      <c r="B255" s="706" t="s">
        <v>554</v>
      </c>
      <c r="C255" s="48" t="s">
        <v>554</v>
      </c>
      <c r="D255" s="679" t="s">
        <v>554</v>
      </c>
      <c r="E255" s="48" t="s">
        <v>554</v>
      </c>
      <c r="F255" s="48" t="s">
        <v>554</v>
      </c>
      <c r="G255" s="48" t="s">
        <v>554</v>
      </c>
      <c r="H255" s="48" t="s">
        <v>554</v>
      </c>
      <c r="I255" s="48" t="s">
        <v>554</v>
      </c>
      <c r="J255" s="48" t="s">
        <v>554</v>
      </c>
      <c r="K255" s="48" t="s">
        <v>554</v>
      </c>
      <c r="L255" s="48" t="s">
        <v>554</v>
      </c>
      <c r="M255" s="48" t="s">
        <v>554</v>
      </c>
      <c r="N255" s="48" t="s">
        <v>554</v>
      </c>
      <c r="O255" s="48" t="s">
        <v>554</v>
      </c>
      <c r="P255" s="48" t="s">
        <v>554</v>
      </c>
      <c r="Q255" s="48" t="s">
        <v>554</v>
      </c>
      <c r="R255" s="48" t="s">
        <v>554</v>
      </c>
      <c r="S255" s="48" t="s">
        <v>554</v>
      </c>
      <c r="T255" s="48" t="s">
        <v>554</v>
      </c>
      <c r="U255" s="48" t="s">
        <v>554</v>
      </c>
      <c r="V255" s="603"/>
      <c r="W255" s="706" t="s">
        <v>554</v>
      </c>
      <c r="X255" s="680" t="s">
        <v>554</v>
      </c>
      <c r="Y255" s="48" t="s">
        <v>554</v>
      </c>
      <c r="Z255" s="706" t="s">
        <v>554</v>
      </c>
      <c r="AA255" s="706" t="s">
        <v>554</v>
      </c>
      <c r="AB255" s="702" t="s">
        <v>554</v>
      </c>
      <c r="AC255" s="706" t="s">
        <v>554</v>
      </c>
      <c r="AD255" s="706" t="s">
        <v>554</v>
      </c>
      <c r="AE255" s="709" t="s">
        <v>560</v>
      </c>
      <c r="AF255" s="680" t="s">
        <v>554</v>
      </c>
      <c r="AG255" s="680" t="s">
        <v>554</v>
      </c>
      <c r="AH255" s="48" t="s">
        <v>554</v>
      </c>
      <c r="AI255" s="680" t="s">
        <v>554</v>
      </c>
      <c r="AJ255" s="680" t="s">
        <v>554</v>
      </c>
      <c r="AK255" s="711" t="s">
        <v>554</v>
      </c>
      <c r="AL255" s="48" t="s">
        <v>554</v>
      </c>
      <c r="AM255" s="48" t="s">
        <v>554</v>
      </c>
      <c r="AN255" s="703" t="s">
        <v>554</v>
      </c>
      <c r="AO255" s="603"/>
      <c r="AP255" s="603"/>
      <c r="AQ255" s="709" t="s">
        <v>560</v>
      </c>
      <c r="AR255" s="603"/>
      <c r="AS255" s="603"/>
      <c r="AT255" s="711" t="s">
        <v>554</v>
      </c>
      <c r="AU255" s="680" t="s">
        <v>554</v>
      </c>
      <c r="AV255" s="680" t="s">
        <v>554</v>
      </c>
      <c r="AW255" s="48" t="s">
        <v>554</v>
      </c>
      <c r="AX255" s="603"/>
      <c r="AY255" s="603"/>
      <c r="AZ255" s="681" t="s">
        <v>554</v>
      </c>
      <c r="BA255" s="603"/>
      <c r="BB255" s="603"/>
      <c r="BC255" s="711" t="s">
        <v>554</v>
      </c>
      <c r="BD255" s="603"/>
      <c r="BE255" s="603"/>
      <c r="BF255" s="679" t="s">
        <v>554</v>
      </c>
      <c r="BG255" s="678">
        <v>43602</v>
      </c>
      <c r="BH255" s="680" t="s">
        <v>554</v>
      </c>
      <c r="BI255" s="706" t="s">
        <v>554</v>
      </c>
      <c r="BJ255" s="48" t="s">
        <v>554</v>
      </c>
      <c r="BK255" s="682" t="s">
        <v>807</v>
      </c>
      <c r="BL255" s="682" t="s">
        <v>807</v>
      </c>
      <c r="BM255" s="48" t="s">
        <v>554</v>
      </c>
      <c r="BN255" s="598" t="s">
        <v>807</v>
      </c>
      <c r="BO255" s="598" t="s">
        <v>807</v>
      </c>
      <c r="BP255" s="603"/>
      <c r="BQ255" s="48" t="s">
        <v>554</v>
      </c>
      <c r="BR255" s="48" t="s">
        <v>554</v>
      </c>
      <c r="BS255" s="603"/>
      <c r="BT255" s="615"/>
      <c r="BU255" s="615"/>
      <c r="BV255" s="603"/>
      <c r="BW255" s="706" t="s">
        <v>554</v>
      </c>
      <c r="BX255" s="706" t="s">
        <v>554</v>
      </c>
      <c r="BY255" s="702" t="s">
        <v>554</v>
      </c>
      <c r="BZ255" s="706" t="s">
        <v>554</v>
      </c>
      <c r="CA255" s="706" t="s">
        <v>554</v>
      </c>
      <c r="CB255" s="711" t="s">
        <v>554</v>
      </c>
      <c r="CC255" s="48" t="s">
        <v>554</v>
      </c>
      <c r="CD255" s="48" t="s">
        <v>554</v>
      </c>
      <c r="CE255" s="48" t="s">
        <v>554</v>
      </c>
      <c r="CF255" s="603"/>
      <c r="CG255" s="603"/>
      <c r="CH255" s="598" t="s">
        <v>807</v>
      </c>
      <c r="CI255" s="616"/>
      <c r="CJ255" s="616"/>
      <c r="CK255" s="48" t="s">
        <v>554</v>
      </c>
      <c r="CL255" s="615" t="s">
        <v>554</v>
      </c>
      <c r="CM255" s="615" t="s">
        <v>554</v>
      </c>
      <c r="CN255" s="48" t="s">
        <v>554</v>
      </c>
      <c r="CO255" s="48" t="s">
        <v>554</v>
      </c>
      <c r="CP255" s="680" t="s">
        <v>554</v>
      </c>
      <c r="CQ255" s="679" t="s">
        <v>554</v>
      </c>
      <c r="CR255" s="706" t="s">
        <v>554</v>
      </c>
      <c r="CS255" s="680" t="s">
        <v>554</v>
      </c>
      <c r="CT255" s="603"/>
      <c r="CU255" s="708" t="s">
        <v>566</v>
      </c>
      <c r="CV255" s="709" t="s">
        <v>560</v>
      </c>
      <c r="CW255" s="615" t="s">
        <v>554</v>
      </c>
      <c r="CX255" s="680" t="s">
        <v>554</v>
      </c>
      <c r="CY255" s="680" t="s">
        <v>554</v>
      </c>
      <c r="CZ255" s="48" t="s">
        <v>554</v>
      </c>
      <c r="DA255" s="682" t="s">
        <v>560</v>
      </c>
      <c r="DB255" s="709" t="s">
        <v>560</v>
      </c>
      <c r="DC255" s="703" t="s">
        <v>554</v>
      </c>
    </row>
    <row r="256" spans="1:107" ht="14" x14ac:dyDescent="0.15">
      <c r="A256" s="678">
        <v>43603</v>
      </c>
      <c r="B256" s="706" t="s">
        <v>554</v>
      </c>
      <c r="C256" s="48" t="s">
        <v>554</v>
      </c>
      <c r="D256" s="679" t="s">
        <v>554</v>
      </c>
      <c r="E256" s="48" t="s">
        <v>554</v>
      </c>
      <c r="F256" s="48" t="s">
        <v>554</v>
      </c>
      <c r="G256" s="48" t="s">
        <v>554</v>
      </c>
      <c r="H256" s="48" t="s">
        <v>554</v>
      </c>
      <c r="I256" s="48" t="s">
        <v>554</v>
      </c>
      <c r="J256" s="48" t="s">
        <v>554</v>
      </c>
      <c r="K256" s="48" t="s">
        <v>554</v>
      </c>
      <c r="L256" s="48" t="s">
        <v>554</v>
      </c>
      <c r="M256" s="48" t="s">
        <v>554</v>
      </c>
      <c r="N256" s="48" t="s">
        <v>554</v>
      </c>
      <c r="O256" s="48" t="s">
        <v>554</v>
      </c>
      <c r="P256" s="48" t="s">
        <v>554</v>
      </c>
      <c r="Q256" s="48" t="s">
        <v>554</v>
      </c>
      <c r="R256" s="48" t="s">
        <v>554</v>
      </c>
      <c r="S256" s="48" t="s">
        <v>554</v>
      </c>
      <c r="T256" s="48" t="s">
        <v>554</v>
      </c>
      <c r="U256" s="48" t="s">
        <v>554</v>
      </c>
      <c r="V256" s="603"/>
      <c r="W256" s="706" t="s">
        <v>554</v>
      </c>
      <c r="X256" s="680" t="s">
        <v>554</v>
      </c>
      <c r="Y256" s="48" t="s">
        <v>554</v>
      </c>
      <c r="Z256" s="706" t="s">
        <v>554</v>
      </c>
      <c r="AA256" s="706" t="s">
        <v>554</v>
      </c>
      <c r="AB256" s="702" t="s">
        <v>554</v>
      </c>
      <c r="AC256" s="706" t="s">
        <v>554</v>
      </c>
      <c r="AD256" s="706" t="s">
        <v>554</v>
      </c>
      <c r="AE256" s="709" t="s">
        <v>560</v>
      </c>
      <c r="AF256" s="680" t="s">
        <v>554</v>
      </c>
      <c r="AG256" s="680" t="s">
        <v>554</v>
      </c>
      <c r="AH256" s="48" t="s">
        <v>554</v>
      </c>
      <c r="AI256" s="680" t="s">
        <v>554</v>
      </c>
      <c r="AJ256" s="680" t="s">
        <v>554</v>
      </c>
      <c r="AK256" s="711" t="s">
        <v>554</v>
      </c>
      <c r="AL256" s="48" t="s">
        <v>554</v>
      </c>
      <c r="AM256" s="48" t="s">
        <v>554</v>
      </c>
      <c r="AN256" s="703" t="s">
        <v>554</v>
      </c>
      <c r="AO256" s="603"/>
      <c r="AP256" s="603"/>
      <c r="AQ256" s="709" t="s">
        <v>560</v>
      </c>
      <c r="AR256" s="603"/>
      <c r="AS256" s="603"/>
      <c r="AT256" s="711" t="s">
        <v>554</v>
      </c>
      <c r="AU256" s="680" t="s">
        <v>554</v>
      </c>
      <c r="AV256" s="680" t="s">
        <v>554</v>
      </c>
      <c r="AW256" s="48" t="s">
        <v>554</v>
      </c>
      <c r="AX256" s="603"/>
      <c r="AY256" s="603"/>
      <c r="AZ256" s="679" t="s">
        <v>554</v>
      </c>
      <c r="BA256" s="603"/>
      <c r="BB256" s="603"/>
      <c r="BC256" s="711" t="s">
        <v>554</v>
      </c>
      <c r="BD256" s="603"/>
      <c r="BE256" s="603"/>
      <c r="BF256" s="679" t="s">
        <v>554</v>
      </c>
      <c r="BG256" s="678">
        <v>43603</v>
      </c>
      <c r="BH256" s="680" t="s">
        <v>554</v>
      </c>
      <c r="BI256" s="706" t="s">
        <v>554</v>
      </c>
      <c r="BJ256" s="48" t="s">
        <v>554</v>
      </c>
      <c r="BK256" s="682" t="s">
        <v>807</v>
      </c>
      <c r="BL256" s="682" t="s">
        <v>807</v>
      </c>
      <c r="BM256" s="48" t="s">
        <v>554</v>
      </c>
      <c r="BN256" s="598" t="s">
        <v>807</v>
      </c>
      <c r="BO256" s="598" t="s">
        <v>807</v>
      </c>
      <c r="BP256" s="603"/>
      <c r="BQ256" s="48" t="s">
        <v>554</v>
      </c>
      <c r="BR256" s="48" t="s">
        <v>554</v>
      </c>
      <c r="BS256" s="603"/>
      <c r="BT256" s="615"/>
      <c r="BU256" s="615"/>
      <c r="BV256" s="603"/>
      <c r="BW256" s="706" t="s">
        <v>554</v>
      </c>
      <c r="BX256" s="706" t="s">
        <v>554</v>
      </c>
      <c r="BY256" s="702" t="s">
        <v>554</v>
      </c>
      <c r="BZ256" s="706" t="s">
        <v>554</v>
      </c>
      <c r="CA256" s="706" t="s">
        <v>554</v>
      </c>
      <c r="CB256" s="711" t="s">
        <v>554</v>
      </c>
      <c r="CC256" s="48" t="s">
        <v>554</v>
      </c>
      <c r="CD256" s="48" t="s">
        <v>554</v>
      </c>
      <c r="CE256" s="48" t="s">
        <v>554</v>
      </c>
      <c r="CF256" s="603"/>
      <c r="CG256" s="603"/>
      <c r="CH256" s="598" t="s">
        <v>807</v>
      </c>
      <c r="CI256" s="616"/>
      <c r="CJ256" s="616"/>
      <c r="CK256" s="48" t="s">
        <v>554</v>
      </c>
      <c r="CL256" s="615" t="s">
        <v>554</v>
      </c>
      <c r="CM256" s="615" t="s">
        <v>554</v>
      </c>
      <c r="CN256" s="48" t="s">
        <v>554</v>
      </c>
      <c r="CO256" s="48" t="s">
        <v>554</v>
      </c>
      <c r="CP256" s="680" t="s">
        <v>554</v>
      </c>
      <c r="CQ256" s="679" t="s">
        <v>554</v>
      </c>
      <c r="CR256" s="706" t="s">
        <v>554</v>
      </c>
      <c r="CS256" s="680" t="s">
        <v>554</v>
      </c>
      <c r="CT256" s="603"/>
      <c r="CU256" s="708" t="s">
        <v>566</v>
      </c>
      <c r="CV256" s="709" t="s">
        <v>560</v>
      </c>
      <c r="CW256" s="615" t="s">
        <v>554</v>
      </c>
      <c r="CX256" s="680" t="s">
        <v>554</v>
      </c>
      <c r="CY256" s="680" t="s">
        <v>554</v>
      </c>
      <c r="CZ256" s="48" t="s">
        <v>554</v>
      </c>
      <c r="DA256" s="682" t="s">
        <v>560</v>
      </c>
      <c r="DB256" s="709" t="s">
        <v>560</v>
      </c>
      <c r="DC256" s="703" t="s">
        <v>554</v>
      </c>
    </row>
    <row r="257" spans="1:107" ht="14" x14ac:dyDescent="0.15">
      <c r="A257" s="678">
        <v>43604</v>
      </c>
      <c r="B257" s="706" t="s">
        <v>554</v>
      </c>
      <c r="C257" s="48" t="s">
        <v>554</v>
      </c>
      <c r="D257" s="679" t="s">
        <v>554</v>
      </c>
      <c r="E257" s="48" t="s">
        <v>554</v>
      </c>
      <c r="F257" s="48" t="s">
        <v>554</v>
      </c>
      <c r="G257" s="48" t="s">
        <v>554</v>
      </c>
      <c r="H257" s="48" t="s">
        <v>554</v>
      </c>
      <c r="I257" s="48" t="s">
        <v>554</v>
      </c>
      <c r="J257" s="48" t="s">
        <v>554</v>
      </c>
      <c r="K257" s="48" t="s">
        <v>554</v>
      </c>
      <c r="L257" s="48" t="s">
        <v>554</v>
      </c>
      <c r="M257" s="48" t="s">
        <v>554</v>
      </c>
      <c r="N257" s="48" t="s">
        <v>554</v>
      </c>
      <c r="O257" s="48" t="s">
        <v>554</v>
      </c>
      <c r="P257" s="48" t="s">
        <v>554</v>
      </c>
      <c r="Q257" s="48" t="s">
        <v>554</v>
      </c>
      <c r="R257" s="48" t="s">
        <v>554</v>
      </c>
      <c r="S257" s="48" t="s">
        <v>554</v>
      </c>
      <c r="T257" s="48" t="s">
        <v>554</v>
      </c>
      <c r="U257" s="48" t="s">
        <v>554</v>
      </c>
      <c r="V257" s="603"/>
      <c r="W257" s="706" t="s">
        <v>554</v>
      </c>
      <c r="X257" s="680" t="s">
        <v>554</v>
      </c>
      <c r="Y257" s="48" t="s">
        <v>554</v>
      </c>
      <c r="Z257" s="706" t="s">
        <v>554</v>
      </c>
      <c r="AA257" s="706" t="s">
        <v>554</v>
      </c>
      <c r="AB257" s="702" t="s">
        <v>554</v>
      </c>
      <c r="AC257" s="706" t="s">
        <v>554</v>
      </c>
      <c r="AD257" s="706" t="s">
        <v>554</v>
      </c>
      <c r="AE257" s="709" t="s">
        <v>560</v>
      </c>
      <c r="AF257" s="680" t="s">
        <v>554</v>
      </c>
      <c r="AG257" s="680" t="s">
        <v>554</v>
      </c>
      <c r="AH257" s="48" t="s">
        <v>554</v>
      </c>
      <c r="AI257" s="680" t="s">
        <v>554</v>
      </c>
      <c r="AJ257" s="680" t="s">
        <v>554</v>
      </c>
      <c r="AK257" s="711" t="s">
        <v>554</v>
      </c>
      <c r="AL257" s="48" t="s">
        <v>554</v>
      </c>
      <c r="AM257" s="48" t="s">
        <v>554</v>
      </c>
      <c r="AN257" s="703" t="s">
        <v>554</v>
      </c>
      <c r="AO257" s="603"/>
      <c r="AP257" s="603"/>
      <c r="AQ257" s="709" t="s">
        <v>560</v>
      </c>
      <c r="AR257" s="603"/>
      <c r="AS257" s="603"/>
      <c r="AT257" s="711" t="s">
        <v>554</v>
      </c>
      <c r="AU257" s="680" t="s">
        <v>554</v>
      </c>
      <c r="AV257" s="680" t="s">
        <v>554</v>
      </c>
      <c r="AW257" s="48" t="s">
        <v>554</v>
      </c>
      <c r="AX257" s="603"/>
      <c r="AY257" s="603"/>
      <c r="AZ257" s="679" t="s">
        <v>554</v>
      </c>
      <c r="BA257" s="603"/>
      <c r="BB257" s="603"/>
      <c r="BC257" s="711" t="s">
        <v>554</v>
      </c>
      <c r="BD257" s="603"/>
      <c r="BE257" s="603"/>
      <c r="BF257" s="679" t="s">
        <v>554</v>
      </c>
      <c r="BG257" s="678">
        <v>43604</v>
      </c>
      <c r="BH257" s="680" t="s">
        <v>554</v>
      </c>
      <c r="BI257" s="706" t="s">
        <v>554</v>
      </c>
      <c r="BJ257" s="48" t="s">
        <v>554</v>
      </c>
      <c r="BK257" s="682" t="s">
        <v>807</v>
      </c>
      <c r="BL257" s="682" t="s">
        <v>807</v>
      </c>
      <c r="BM257" s="48" t="s">
        <v>554</v>
      </c>
      <c r="BN257" s="598" t="s">
        <v>807</v>
      </c>
      <c r="BO257" s="598" t="s">
        <v>807</v>
      </c>
      <c r="BP257" s="603"/>
      <c r="BQ257" s="48" t="s">
        <v>554</v>
      </c>
      <c r="BR257" s="48" t="s">
        <v>554</v>
      </c>
      <c r="BS257" s="603"/>
      <c r="BT257" s="615"/>
      <c r="BU257" s="615"/>
      <c r="BV257" s="603"/>
      <c r="BW257" s="706" t="s">
        <v>554</v>
      </c>
      <c r="BX257" s="706" t="s">
        <v>554</v>
      </c>
      <c r="BY257" s="702" t="s">
        <v>554</v>
      </c>
      <c r="BZ257" s="706" t="s">
        <v>554</v>
      </c>
      <c r="CA257" s="706" t="s">
        <v>554</v>
      </c>
      <c r="CB257" s="711" t="s">
        <v>554</v>
      </c>
      <c r="CC257" s="48" t="s">
        <v>554</v>
      </c>
      <c r="CD257" s="48" t="s">
        <v>554</v>
      </c>
      <c r="CE257" s="48" t="s">
        <v>554</v>
      </c>
      <c r="CF257" s="603"/>
      <c r="CG257" s="603"/>
      <c r="CH257" s="598" t="s">
        <v>807</v>
      </c>
      <c r="CI257" s="616"/>
      <c r="CJ257" s="616"/>
      <c r="CK257" s="48" t="s">
        <v>554</v>
      </c>
      <c r="CL257" s="615" t="s">
        <v>554</v>
      </c>
      <c r="CM257" s="615" t="s">
        <v>554</v>
      </c>
      <c r="CN257" s="48" t="s">
        <v>554</v>
      </c>
      <c r="CO257" s="48" t="s">
        <v>554</v>
      </c>
      <c r="CP257" s="680" t="s">
        <v>554</v>
      </c>
      <c r="CQ257" s="679" t="s">
        <v>554</v>
      </c>
      <c r="CR257" s="706" t="s">
        <v>554</v>
      </c>
      <c r="CS257" s="680" t="s">
        <v>554</v>
      </c>
      <c r="CT257" s="603"/>
      <c r="CU257" s="711" t="s">
        <v>554</v>
      </c>
      <c r="CV257" s="709" t="s">
        <v>560</v>
      </c>
      <c r="CW257" s="615" t="s">
        <v>554</v>
      </c>
      <c r="CX257" s="680" t="s">
        <v>554</v>
      </c>
      <c r="CY257" s="680" t="s">
        <v>554</v>
      </c>
      <c r="CZ257" s="48" t="s">
        <v>554</v>
      </c>
      <c r="DA257" s="682" t="s">
        <v>560</v>
      </c>
      <c r="DB257" s="709" t="s">
        <v>560</v>
      </c>
      <c r="DC257" s="703" t="s">
        <v>554</v>
      </c>
    </row>
    <row r="258" spans="1:107" ht="14" x14ac:dyDescent="0.15">
      <c r="A258" s="678">
        <v>43605</v>
      </c>
      <c r="B258" s="706" t="s">
        <v>554</v>
      </c>
      <c r="C258" s="48" t="s">
        <v>554</v>
      </c>
      <c r="D258" s="679" t="s">
        <v>554</v>
      </c>
      <c r="E258" s="48" t="s">
        <v>554</v>
      </c>
      <c r="F258" s="48" t="s">
        <v>554</v>
      </c>
      <c r="G258" s="48" t="s">
        <v>554</v>
      </c>
      <c r="H258" s="615" t="s">
        <v>554</v>
      </c>
      <c r="I258" s="615" t="s">
        <v>554</v>
      </c>
      <c r="J258" s="48" t="s">
        <v>554</v>
      </c>
      <c r="K258" s="48" t="s">
        <v>554</v>
      </c>
      <c r="L258" s="48" t="s">
        <v>554</v>
      </c>
      <c r="M258" s="48" t="s">
        <v>554</v>
      </c>
      <c r="N258" s="48" t="s">
        <v>554</v>
      </c>
      <c r="O258" s="48" t="s">
        <v>554</v>
      </c>
      <c r="P258" s="48" t="s">
        <v>554</v>
      </c>
      <c r="Q258" s="48" t="s">
        <v>554</v>
      </c>
      <c r="R258" s="48" t="s">
        <v>554</v>
      </c>
      <c r="S258" s="48" t="s">
        <v>554</v>
      </c>
      <c r="T258" s="48" t="s">
        <v>554</v>
      </c>
      <c r="U258" s="48" t="s">
        <v>554</v>
      </c>
      <c r="V258" s="603"/>
      <c r="W258" s="706" t="s">
        <v>554</v>
      </c>
      <c r="X258" s="680" t="s">
        <v>554</v>
      </c>
      <c r="Y258" s="48" t="s">
        <v>554</v>
      </c>
      <c r="Z258" s="706" t="s">
        <v>554</v>
      </c>
      <c r="AA258" s="706" t="s">
        <v>554</v>
      </c>
      <c r="AB258" s="702" t="s">
        <v>554</v>
      </c>
      <c r="AC258" s="706" t="s">
        <v>554</v>
      </c>
      <c r="AD258" s="706" t="s">
        <v>554</v>
      </c>
      <c r="AE258" s="709" t="s">
        <v>560</v>
      </c>
      <c r="AF258" s="680" t="s">
        <v>554</v>
      </c>
      <c r="AG258" s="680" t="s">
        <v>554</v>
      </c>
      <c r="AH258" s="48" t="s">
        <v>554</v>
      </c>
      <c r="AI258" s="680" t="s">
        <v>554</v>
      </c>
      <c r="AJ258" s="680" t="s">
        <v>554</v>
      </c>
      <c r="AK258" s="711" t="s">
        <v>554</v>
      </c>
      <c r="AL258" s="48" t="s">
        <v>554</v>
      </c>
      <c r="AM258" s="48" t="s">
        <v>554</v>
      </c>
      <c r="AN258" s="703" t="s">
        <v>554</v>
      </c>
      <c r="AO258" s="603"/>
      <c r="AP258" s="603"/>
      <c r="AQ258" s="709" t="s">
        <v>560</v>
      </c>
      <c r="AR258" s="603"/>
      <c r="AS258" s="603"/>
      <c r="AT258" s="711" t="s">
        <v>554</v>
      </c>
      <c r="AU258" s="680" t="s">
        <v>554</v>
      </c>
      <c r="AV258" s="680" t="s">
        <v>554</v>
      </c>
      <c r="AW258" s="48" t="s">
        <v>554</v>
      </c>
      <c r="AX258" s="603"/>
      <c r="AY258" s="603"/>
      <c r="AZ258" s="679" t="s">
        <v>554</v>
      </c>
      <c r="BA258" s="603"/>
      <c r="BB258" s="603"/>
      <c r="BC258" s="711" t="s">
        <v>554</v>
      </c>
      <c r="BD258" s="603"/>
      <c r="BE258" s="603"/>
      <c r="BF258" s="679" t="s">
        <v>554</v>
      </c>
      <c r="BG258" s="678">
        <v>43605</v>
      </c>
      <c r="BH258" s="680" t="s">
        <v>554</v>
      </c>
      <c r="BI258" s="706" t="s">
        <v>554</v>
      </c>
      <c r="BJ258" s="48" t="s">
        <v>554</v>
      </c>
      <c r="BK258" s="682" t="s">
        <v>807</v>
      </c>
      <c r="BL258" s="682" t="s">
        <v>807</v>
      </c>
      <c r="BM258" s="48" t="s">
        <v>554</v>
      </c>
      <c r="BN258" s="598" t="s">
        <v>807</v>
      </c>
      <c r="BO258" s="598" t="s">
        <v>807</v>
      </c>
      <c r="BP258" s="603"/>
      <c r="BQ258" s="48" t="s">
        <v>554</v>
      </c>
      <c r="BR258" s="48" t="s">
        <v>554</v>
      </c>
      <c r="BS258" s="603"/>
      <c r="BT258" s="615"/>
      <c r="BU258" s="615"/>
      <c r="BV258" s="603"/>
      <c r="BW258" s="706" t="s">
        <v>554</v>
      </c>
      <c r="BX258" s="706" t="s">
        <v>554</v>
      </c>
      <c r="BY258" s="702" t="s">
        <v>554</v>
      </c>
      <c r="BZ258" s="706" t="s">
        <v>554</v>
      </c>
      <c r="CA258" s="706" t="s">
        <v>554</v>
      </c>
      <c r="CB258" s="711" t="s">
        <v>554</v>
      </c>
      <c r="CC258" s="48" t="s">
        <v>554</v>
      </c>
      <c r="CD258" s="48" t="s">
        <v>554</v>
      </c>
      <c r="CE258" s="48" t="s">
        <v>554</v>
      </c>
      <c r="CF258" s="603"/>
      <c r="CG258" s="603"/>
      <c r="CH258" s="598" t="s">
        <v>807</v>
      </c>
      <c r="CI258" s="616"/>
      <c r="CJ258" s="616"/>
      <c r="CK258" s="48" t="s">
        <v>554</v>
      </c>
      <c r="CL258" s="615" t="s">
        <v>554</v>
      </c>
      <c r="CM258" s="615" t="s">
        <v>554</v>
      </c>
      <c r="CN258" s="48" t="s">
        <v>554</v>
      </c>
      <c r="CO258" s="48" t="s">
        <v>554</v>
      </c>
      <c r="CP258" s="680" t="s">
        <v>554</v>
      </c>
      <c r="CQ258" s="679" t="s">
        <v>554</v>
      </c>
      <c r="CR258" s="706" t="s">
        <v>554</v>
      </c>
      <c r="CS258" s="680" t="s">
        <v>554</v>
      </c>
      <c r="CT258" s="603"/>
      <c r="CU258" s="705" t="s">
        <v>554</v>
      </c>
      <c r="CV258" s="719" t="s">
        <v>554</v>
      </c>
      <c r="CW258" s="615" t="s">
        <v>554</v>
      </c>
      <c r="CX258" s="680" t="s">
        <v>554</v>
      </c>
      <c r="CY258" s="680" t="s">
        <v>554</v>
      </c>
      <c r="CZ258" s="48" t="s">
        <v>554</v>
      </c>
      <c r="DA258" s="682" t="s">
        <v>560</v>
      </c>
      <c r="DB258" s="709" t="s">
        <v>560</v>
      </c>
      <c r="DC258" s="703" t="s">
        <v>554</v>
      </c>
    </row>
    <row r="259" spans="1:107" ht="14" x14ac:dyDescent="0.15">
      <c r="A259" s="678">
        <v>43606</v>
      </c>
      <c r="B259" s="706" t="s">
        <v>554</v>
      </c>
      <c r="C259" s="48" t="s">
        <v>554</v>
      </c>
      <c r="D259" s="679" t="s">
        <v>554</v>
      </c>
      <c r="E259" s="48" t="s">
        <v>554</v>
      </c>
      <c r="F259" s="48" t="s">
        <v>554</v>
      </c>
      <c r="G259" s="48" t="s">
        <v>554</v>
      </c>
      <c r="H259" s="48" t="s">
        <v>554</v>
      </c>
      <c r="I259" s="48" t="s">
        <v>554</v>
      </c>
      <c r="J259" s="48" t="s">
        <v>554</v>
      </c>
      <c r="K259" s="48" t="s">
        <v>554</v>
      </c>
      <c r="L259" s="48" t="s">
        <v>554</v>
      </c>
      <c r="M259" s="48" t="s">
        <v>554</v>
      </c>
      <c r="N259" s="48" t="s">
        <v>554</v>
      </c>
      <c r="O259" s="48" t="s">
        <v>554</v>
      </c>
      <c r="P259" s="48" t="s">
        <v>554</v>
      </c>
      <c r="Q259" s="48" t="s">
        <v>554</v>
      </c>
      <c r="R259" s="48" t="s">
        <v>554</v>
      </c>
      <c r="S259" s="48" t="s">
        <v>554</v>
      </c>
      <c r="T259" s="48" t="s">
        <v>554</v>
      </c>
      <c r="U259" s="48" t="s">
        <v>554</v>
      </c>
      <c r="V259" s="603"/>
      <c r="W259" s="706" t="s">
        <v>554</v>
      </c>
      <c r="X259" s="680" t="s">
        <v>554</v>
      </c>
      <c r="Y259" s="48" t="s">
        <v>554</v>
      </c>
      <c r="Z259" s="706" t="s">
        <v>554</v>
      </c>
      <c r="AA259" s="706" t="s">
        <v>554</v>
      </c>
      <c r="AB259" s="702" t="s">
        <v>554</v>
      </c>
      <c r="AC259" s="706" t="s">
        <v>554</v>
      </c>
      <c r="AD259" s="706" t="s">
        <v>554</v>
      </c>
      <c r="AE259" s="711" t="s">
        <v>554</v>
      </c>
      <c r="AF259" s="680" t="s">
        <v>554</v>
      </c>
      <c r="AG259" s="680" t="s">
        <v>554</v>
      </c>
      <c r="AH259" s="48" t="s">
        <v>554</v>
      </c>
      <c r="AI259" s="680" t="s">
        <v>554</v>
      </c>
      <c r="AJ259" s="680" t="s">
        <v>554</v>
      </c>
      <c r="AK259" s="711" t="s">
        <v>554</v>
      </c>
      <c r="AL259" s="48" t="s">
        <v>554</v>
      </c>
      <c r="AM259" s="48" t="s">
        <v>554</v>
      </c>
      <c r="AN259" s="703" t="s">
        <v>554</v>
      </c>
      <c r="AO259" s="603"/>
      <c r="AP259" s="603"/>
      <c r="AQ259" s="709" t="s">
        <v>560</v>
      </c>
      <c r="AR259" s="603"/>
      <c r="AS259" s="603"/>
      <c r="AT259" s="711" t="s">
        <v>554</v>
      </c>
      <c r="AU259" s="680" t="s">
        <v>554</v>
      </c>
      <c r="AV259" s="680" t="s">
        <v>554</v>
      </c>
      <c r="AW259" s="48" t="s">
        <v>554</v>
      </c>
      <c r="AX259" s="603"/>
      <c r="AY259" s="603"/>
      <c r="AZ259" s="679" t="s">
        <v>554</v>
      </c>
      <c r="BA259" s="603"/>
      <c r="BB259" s="603"/>
      <c r="BC259" s="711" t="s">
        <v>554</v>
      </c>
      <c r="BD259" s="603"/>
      <c r="BE259" s="603"/>
      <c r="BF259" s="679" t="s">
        <v>554</v>
      </c>
      <c r="BG259" s="678">
        <v>43606</v>
      </c>
      <c r="BH259" s="680" t="s">
        <v>554</v>
      </c>
      <c r="BI259" s="706" t="s">
        <v>554</v>
      </c>
      <c r="BJ259" s="48" t="s">
        <v>554</v>
      </c>
      <c r="BK259" s="682" t="s">
        <v>807</v>
      </c>
      <c r="BL259" s="682" t="s">
        <v>807</v>
      </c>
      <c r="BM259" s="48" t="s">
        <v>554</v>
      </c>
      <c r="BN259" s="598" t="s">
        <v>807</v>
      </c>
      <c r="BO259" s="598" t="s">
        <v>807</v>
      </c>
      <c r="BP259" s="603"/>
      <c r="BQ259" s="48" t="s">
        <v>554</v>
      </c>
      <c r="BR259" s="48" t="s">
        <v>554</v>
      </c>
      <c r="BS259" s="603"/>
      <c r="BT259" s="615"/>
      <c r="BU259" s="615"/>
      <c r="BV259" s="603"/>
      <c r="BW259" s="706" t="s">
        <v>554</v>
      </c>
      <c r="BX259" s="706" t="s">
        <v>554</v>
      </c>
      <c r="BY259" s="702" t="s">
        <v>554</v>
      </c>
      <c r="BZ259" s="706" t="s">
        <v>554</v>
      </c>
      <c r="CA259" s="706" t="s">
        <v>554</v>
      </c>
      <c r="CB259" s="711" t="s">
        <v>554</v>
      </c>
      <c r="CC259" s="48" t="s">
        <v>554</v>
      </c>
      <c r="CD259" s="48" t="s">
        <v>554</v>
      </c>
      <c r="CE259" s="48" t="s">
        <v>554</v>
      </c>
      <c r="CF259" s="603"/>
      <c r="CG259" s="603"/>
      <c r="CH259" s="598" t="s">
        <v>807</v>
      </c>
      <c r="CI259" s="616"/>
      <c r="CJ259" s="616"/>
      <c r="CK259" s="48" t="s">
        <v>554</v>
      </c>
      <c r="CL259" s="615" t="s">
        <v>554</v>
      </c>
      <c r="CM259" s="615" t="s">
        <v>554</v>
      </c>
      <c r="CN259" s="48" t="s">
        <v>554</v>
      </c>
      <c r="CO259" s="48" t="s">
        <v>554</v>
      </c>
      <c r="CP259" s="680" t="s">
        <v>554</v>
      </c>
      <c r="CQ259" s="679" t="s">
        <v>554</v>
      </c>
      <c r="CR259" s="706" t="s">
        <v>554</v>
      </c>
      <c r="CS259" s="680" t="s">
        <v>554</v>
      </c>
      <c r="CT259" s="603"/>
      <c r="CU259" s="705" t="s">
        <v>554</v>
      </c>
      <c r="CV259" s="709" t="s">
        <v>560</v>
      </c>
      <c r="CW259" s="615" t="s">
        <v>554</v>
      </c>
      <c r="CX259" s="680" t="s">
        <v>554</v>
      </c>
      <c r="CY259" s="680" t="s">
        <v>554</v>
      </c>
      <c r="CZ259" s="48" t="s">
        <v>554</v>
      </c>
      <c r="DA259" s="682" t="s">
        <v>560</v>
      </c>
      <c r="DB259" s="709" t="s">
        <v>560</v>
      </c>
      <c r="DC259" s="703" t="s">
        <v>554</v>
      </c>
    </row>
    <row r="260" spans="1:107" ht="14" x14ac:dyDescent="0.15">
      <c r="A260" s="678">
        <v>43607</v>
      </c>
      <c r="B260" s="706" t="s">
        <v>554</v>
      </c>
      <c r="C260" s="48" t="s">
        <v>554</v>
      </c>
      <c r="D260" s="679" t="s">
        <v>554</v>
      </c>
      <c r="E260" s="48" t="s">
        <v>554</v>
      </c>
      <c r="F260" s="48" t="s">
        <v>554</v>
      </c>
      <c r="G260" s="48" t="s">
        <v>554</v>
      </c>
      <c r="H260" s="48" t="s">
        <v>554</v>
      </c>
      <c r="I260" s="48" t="s">
        <v>554</v>
      </c>
      <c r="J260" s="48" t="s">
        <v>554</v>
      </c>
      <c r="K260" s="48" t="s">
        <v>554</v>
      </c>
      <c r="L260" s="48" t="s">
        <v>554</v>
      </c>
      <c r="M260" s="48" t="s">
        <v>554</v>
      </c>
      <c r="N260" s="48" t="s">
        <v>554</v>
      </c>
      <c r="O260" s="48" t="s">
        <v>554</v>
      </c>
      <c r="P260" s="48" t="s">
        <v>554</v>
      </c>
      <c r="Q260" s="48" t="s">
        <v>554</v>
      </c>
      <c r="R260" s="48" t="s">
        <v>554</v>
      </c>
      <c r="S260" s="48" t="s">
        <v>554</v>
      </c>
      <c r="T260" s="48" t="s">
        <v>554</v>
      </c>
      <c r="U260" s="48" t="s">
        <v>554</v>
      </c>
      <c r="V260" s="603"/>
      <c r="W260" s="706" t="s">
        <v>554</v>
      </c>
      <c r="X260" s="680" t="s">
        <v>554</v>
      </c>
      <c r="Y260" s="48" t="s">
        <v>554</v>
      </c>
      <c r="Z260" s="706" t="s">
        <v>554</v>
      </c>
      <c r="AA260" s="706" t="s">
        <v>554</v>
      </c>
      <c r="AB260" s="702" t="s">
        <v>554</v>
      </c>
      <c r="AC260" s="706" t="s">
        <v>554</v>
      </c>
      <c r="AD260" s="706" t="s">
        <v>554</v>
      </c>
      <c r="AE260" s="709" t="s">
        <v>560</v>
      </c>
      <c r="AF260" s="680" t="s">
        <v>554</v>
      </c>
      <c r="AG260" s="680" t="s">
        <v>554</v>
      </c>
      <c r="AH260" s="48" t="s">
        <v>554</v>
      </c>
      <c r="AI260" s="680" t="s">
        <v>554</v>
      </c>
      <c r="AJ260" s="680" t="s">
        <v>554</v>
      </c>
      <c r="AK260" s="711" t="s">
        <v>554</v>
      </c>
      <c r="AL260" s="48" t="s">
        <v>554</v>
      </c>
      <c r="AM260" s="48" t="s">
        <v>554</v>
      </c>
      <c r="AN260" s="703" t="s">
        <v>554</v>
      </c>
      <c r="AO260" s="603"/>
      <c r="AP260" s="603"/>
      <c r="AQ260" s="709" t="s">
        <v>560</v>
      </c>
      <c r="AR260" s="603"/>
      <c r="AS260" s="603"/>
      <c r="AT260" s="711" t="s">
        <v>554</v>
      </c>
      <c r="AU260" s="680" t="s">
        <v>554</v>
      </c>
      <c r="AV260" s="680" t="s">
        <v>554</v>
      </c>
      <c r="AW260" s="48" t="s">
        <v>554</v>
      </c>
      <c r="AX260" s="603"/>
      <c r="AY260" s="603"/>
      <c r="AZ260" s="679" t="s">
        <v>554</v>
      </c>
      <c r="BA260" s="603"/>
      <c r="BB260" s="603"/>
      <c r="BC260" s="711" t="s">
        <v>554</v>
      </c>
      <c r="BD260" s="603"/>
      <c r="BE260" s="603"/>
      <c r="BF260" s="679" t="s">
        <v>554</v>
      </c>
      <c r="BG260" s="678">
        <v>43607</v>
      </c>
      <c r="BH260" s="680" t="s">
        <v>554</v>
      </c>
      <c r="BI260" s="706" t="s">
        <v>554</v>
      </c>
      <c r="BJ260" s="48" t="s">
        <v>554</v>
      </c>
      <c r="BK260" s="682" t="s">
        <v>807</v>
      </c>
      <c r="BL260" s="682" t="s">
        <v>807</v>
      </c>
      <c r="BM260" s="48" t="s">
        <v>554</v>
      </c>
      <c r="BN260" s="598" t="s">
        <v>807</v>
      </c>
      <c r="BO260" s="598" t="s">
        <v>807</v>
      </c>
      <c r="BP260" s="603"/>
      <c r="BQ260" s="48" t="s">
        <v>554</v>
      </c>
      <c r="BR260" s="48" t="s">
        <v>554</v>
      </c>
      <c r="BS260" s="603"/>
      <c r="BT260" s="615"/>
      <c r="BU260" s="615"/>
      <c r="BV260" s="603"/>
      <c r="BW260" s="706" t="s">
        <v>554</v>
      </c>
      <c r="BX260" s="706" t="s">
        <v>554</v>
      </c>
      <c r="BY260" s="702" t="s">
        <v>554</v>
      </c>
      <c r="BZ260" s="706" t="s">
        <v>554</v>
      </c>
      <c r="CA260" s="706" t="s">
        <v>554</v>
      </c>
      <c r="CB260" s="711" t="s">
        <v>554</v>
      </c>
      <c r="CC260" s="48" t="s">
        <v>554</v>
      </c>
      <c r="CD260" s="48" t="s">
        <v>554</v>
      </c>
      <c r="CE260" s="48" t="s">
        <v>554</v>
      </c>
      <c r="CF260" s="603"/>
      <c r="CG260" s="603"/>
      <c r="CH260" s="598" t="s">
        <v>807</v>
      </c>
      <c r="CI260" s="616"/>
      <c r="CJ260" s="616"/>
      <c r="CK260" s="48" t="s">
        <v>554</v>
      </c>
      <c r="CL260" s="615" t="s">
        <v>554</v>
      </c>
      <c r="CM260" s="615" t="s">
        <v>554</v>
      </c>
      <c r="CN260" s="48" t="s">
        <v>554</v>
      </c>
      <c r="CO260" s="48" t="s">
        <v>554</v>
      </c>
      <c r="CP260" s="680" t="s">
        <v>554</v>
      </c>
      <c r="CQ260" s="679" t="s">
        <v>554</v>
      </c>
      <c r="CR260" s="706" t="s">
        <v>554</v>
      </c>
      <c r="CS260" s="680" t="s">
        <v>554</v>
      </c>
      <c r="CT260" s="603"/>
      <c r="CU260" s="709" t="s">
        <v>560</v>
      </c>
      <c r="CV260" s="709" t="s">
        <v>560</v>
      </c>
      <c r="CW260" s="615" t="s">
        <v>554</v>
      </c>
      <c r="CX260" s="680" t="s">
        <v>554</v>
      </c>
      <c r="CY260" s="680" t="s">
        <v>554</v>
      </c>
      <c r="CZ260" s="48" t="s">
        <v>554</v>
      </c>
      <c r="DA260" s="682" t="s">
        <v>560</v>
      </c>
      <c r="DB260" s="709" t="s">
        <v>560</v>
      </c>
      <c r="DC260" s="703" t="s">
        <v>554</v>
      </c>
    </row>
    <row r="261" spans="1:107" ht="14" x14ac:dyDescent="0.15">
      <c r="A261" s="678">
        <v>43608</v>
      </c>
      <c r="B261" s="706" t="s">
        <v>554</v>
      </c>
      <c r="C261" s="48" t="s">
        <v>554</v>
      </c>
      <c r="D261" s="679" t="s">
        <v>554</v>
      </c>
      <c r="E261" s="48" t="s">
        <v>554</v>
      </c>
      <c r="F261" s="48" t="s">
        <v>554</v>
      </c>
      <c r="G261" s="48" t="s">
        <v>554</v>
      </c>
      <c r="H261" s="48" t="s">
        <v>554</v>
      </c>
      <c r="I261" s="48" t="s">
        <v>554</v>
      </c>
      <c r="J261" s="48" t="s">
        <v>554</v>
      </c>
      <c r="K261" s="48" t="s">
        <v>554</v>
      </c>
      <c r="L261" s="48" t="s">
        <v>554</v>
      </c>
      <c r="M261" s="48" t="s">
        <v>554</v>
      </c>
      <c r="N261" s="48" t="s">
        <v>554</v>
      </c>
      <c r="O261" s="48" t="s">
        <v>554</v>
      </c>
      <c r="P261" s="48" t="s">
        <v>554</v>
      </c>
      <c r="Q261" s="48" t="s">
        <v>554</v>
      </c>
      <c r="R261" s="48" t="s">
        <v>554</v>
      </c>
      <c r="S261" s="48" t="s">
        <v>554</v>
      </c>
      <c r="T261" s="48" t="s">
        <v>554</v>
      </c>
      <c r="U261" s="48" t="s">
        <v>554</v>
      </c>
      <c r="V261" s="603"/>
      <c r="W261" s="706" t="s">
        <v>554</v>
      </c>
      <c r="X261" s="680" t="s">
        <v>554</v>
      </c>
      <c r="Y261" s="48" t="s">
        <v>554</v>
      </c>
      <c r="Z261" s="706" t="s">
        <v>554</v>
      </c>
      <c r="AA261" s="706" t="s">
        <v>554</v>
      </c>
      <c r="AB261" s="702" t="s">
        <v>554</v>
      </c>
      <c r="AC261" s="706" t="s">
        <v>554</v>
      </c>
      <c r="AD261" s="706" t="s">
        <v>554</v>
      </c>
      <c r="AE261" s="711" t="s">
        <v>554</v>
      </c>
      <c r="AF261" s="680" t="s">
        <v>554</v>
      </c>
      <c r="AG261" s="680" t="s">
        <v>554</v>
      </c>
      <c r="AH261" s="48" t="s">
        <v>554</v>
      </c>
      <c r="AI261" s="680" t="s">
        <v>554</v>
      </c>
      <c r="AJ261" s="680" t="s">
        <v>554</v>
      </c>
      <c r="AK261" s="711" t="s">
        <v>554</v>
      </c>
      <c r="AL261" s="48" t="s">
        <v>554</v>
      </c>
      <c r="AM261" s="48" t="s">
        <v>554</v>
      </c>
      <c r="AN261" s="703" t="s">
        <v>554</v>
      </c>
      <c r="AO261" s="603"/>
      <c r="AP261" s="603"/>
      <c r="AQ261" s="709" t="s">
        <v>560</v>
      </c>
      <c r="AR261" s="603"/>
      <c r="AS261" s="603"/>
      <c r="AT261" s="711" t="s">
        <v>554</v>
      </c>
      <c r="AU261" s="680" t="s">
        <v>554</v>
      </c>
      <c r="AV261" s="680" t="s">
        <v>554</v>
      </c>
      <c r="AW261" s="48" t="s">
        <v>554</v>
      </c>
      <c r="AX261" s="603"/>
      <c r="AY261" s="603"/>
      <c r="AZ261" s="679" t="s">
        <v>554</v>
      </c>
      <c r="BA261" s="603"/>
      <c r="BB261" s="603"/>
      <c r="BC261" s="711" t="s">
        <v>554</v>
      </c>
      <c r="BD261" s="603"/>
      <c r="BE261" s="603"/>
      <c r="BF261" s="679" t="s">
        <v>554</v>
      </c>
      <c r="BG261" s="678">
        <v>43608</v>
      </c>
      <c r="BH261" s="680" t="s">
        <v>554</v>
      </c>
      <c r="BI261" s="706" t="s">
        <v>554</v>
      </c>
      <c r="BJ261" s="48" t="s">
        <v>554</v>
      </c>
      <c r="BK261" s="682" t="s">
        <v>807</v>
      </c>
      <c r="BL261" s="682" t="s">
        <v>807</v>
      </c>
      <c r="BM261" s="48" t="s">
        <v>554</v>
      </c>
      <c r="BN261" s="598" t="s">
        <v>807</v>
      </c>
      <c r="BO261" s="598" t="s">
        <v>807</v>
      </c>
      <c r="BP261" s="603"/>
      <c r="BQ261" s="48" t="s">
        <v>554</v>
      </c>
      <c r="BR261" s="48" t="s">
        <v>554</v>
      </c>
      <c r="BS261" s="603"/>
      <c r="BT261" s="615"/>
      <c r="BU261" s="615"/>
      <c r="BV261" s="603"/>
      <c r="BW261" s="706" t="s">
        <v>554</v>
      </c>
      <c r="BX261" s="706" t="s">
        <v>554</v>
      </c>
      <c r="BY261" s="702" t="s">
        <v>554</v>
      </c>
      <c r="BZ261" s="706" t="s">
        <v>554</v>
      </c>
      <c r="CA261" s="706" t="s">
        <v>554</v>
      </c>
      <c r="CB261" s="711" t="s">
        <v>554</v>
      </c>
      <c r="CC261" s="48" t="s">
        <v>554</v>
      </c>
      <c r="CD261" s="48" t="s">
        <v>554</v>
      </c>
      <c r="CE261" s="48" t="s">
        <v>554</v>
      </c>
      <c r="CF261" s="603"/>
      <c r="CG261" s="603"/>
      <c r="CH261" s="598" t="s">
        <v>807</v>
      </c>
      <c r="CI261" s="616"/>
      <c r="CJ261" s="616"/>
      <c r="CK261" s="48" t="s">
        <v>554</v>
      </c>
      <c r="CL261" s="615" t="s">
        <v>554</v>
      </c>
      <c r="CM261" s="615" t="s">
        <v>554</v>
      </c>
      <c r="CN261" s="48" t="s">
        <v>554</v>
      </c>
      <c r="CO261" s="48" t="s">
        <v>554</v>
      </c>
      <c r="CP261" s="680" t="s">
        <v>554</v>
      </c>
      <c r="CQ261" s="679" t="s">
        <v>554</v>
      </c>
      <c r="CR261" s="706" t="s">
        <v>554</v>
      </c>
      <c r="CS261" s="680" t="s">
        <v>554</v>
      </c>
      <c r="CT261" s="603"/>
      <c r="CU261" s="709" t="s">
        <v>560</v>
      </c>
      <c r="CV261" s="709" t="s">
        <v>560</v>
      </c>
      <c r="CW261" s="615" t="s">
        <v>554</v>
      </c>
      <c r="CX261" s="680" t="s">
        <v>554</v>
      </c>
      <c r="CY261" s="680" t="s">
        <v>554</v>
      </c>
      <c r="CZ261" s="48" t="s">
        <v>554</v>
      </c>
      <c r="DA261" s="682" t="s">
        <v>560</v>
      </c>
      <c r="DB261" s="709" t="s">
        <v>560</v>
      </c>
      <c r="DC261" s="703" t="s">
        <v>554</v>
      </c>
    </row>
    <row r="262" spans="1:107" ht="14" x14ac:dyDescent="0.15">
      <c r="A262" s="678">
        <v>43609</v>
      </c>
      <c r="B262" s="706" t="s">
        <v>554</v>
      </c>
      <c r="C262" s="48" t="s">
        <v>554</v>
      </c>
      <c r="D262" s="679" t="s">
        <v>554</v>
      </c>
      <c r="E262" s="48" t="s">
        <v>554</v>
      </c>
      <c r="F262" s="48" t="s">
        <v>554</v>
      </c>
      <c r="G262" s="48" t="s">
        <v>554</v>
      </c>
      <c r="H262" s="48" t="s">
        <v>554</v>
      </c>
      <c r="I262" s="48" t="s">
        <v>554</v>
      </c>
      <c r="J262" s="48" t="s">
        <v>554</v>
      </c>
      <c r="K262" s="48" t="s">
        <v>554</v>
      </c>
      <c r="L262" s="48" t="s">
        <v>554</v>
      </c>
      <c r="M262" s="48" t="s">
        <v>554</v>
      </c>
      <c r="N262" s="48" t="s">
        <v>554</v>
      </c>
      <c r="O262" s="48" t="s">
        <v>554</v>
      </c>
      <c r="P262" s="48" t="s">
        <v>554</v>
      </c>
      <c r="Q262" s="48" t="s">
        <v>554</v>
      </c>
      <c r="R262" s="48" t="s">
        <v>554</v>
      </c>
      <c r="S262" s="48" t="s">
        <v>554</v>
      </c>
      <c r="T262" s="48" t="s">
        <v>554</v>
      </c>
      <c r="U262" s="48" t="s">
        <v>554</v>
      </c>
      <c r="V262" s="603"/>
      <c r="W262" s="706" t="s">
        <v>554</v>
      </c>
      <c r="X262" s="680" t="s">
        <v>554</v>
      </c>
      <c r="Y262" s="48" t="s">
        <v>554</v>
      </c>
      <c r="Z262" s="706" t="s">
        <v>554</v>
      </c>
      <c r="AA262" s="706" t="s">
        <v>554</v>
      </c>
      <c r="AB262" s="702" t="s">
        <v>554</v>
      </c>
      <c r="AC262" s="706" t="s">
        <v>554</v>
      </c>
      <c r="AD262" s="706" t="s">
        <v>554</v>
      </c>
      <c r="AE262" s="711" t="s">
        <v>554</v>
      </c>
      <c r="AF262" s="680" t="s">
        <v>554</v>
      </c>
      <c r="AG262" s="680" t="s">
        <v>554</v>
      </c>
      <c r="AH262" s="48" t="s">
        <v>554</v>
      </c>
      <c r="AI262" s="680" t="s">
        <v>554</v>
      </c>
      <c r="AJ262" s="680" t="s">
        <v>554</v>
      </c>
      <c r="AK262" s="711" t="s">
        <v>554</v>
      </c>
      <c r="AL262" s="48" t="s">
        <v>554</v>
      </c>
      <c r="AM262" s="48" t="s">
        <v>554</v>
      </c>
      <c r="AN262" s="703" t="s">
        <v>554</v>
      </c>
      <c r="AO262" s="603"/>
      <c r="AP262" s="603"/>
      <c r="AQ262" s="709" t="s">
        <v>560</v>
      </c>
      <c r="AR262" s="603"/>
      <c r="AS262" s="603"/>
      <c r="AT262" s="711" t="s">
        <v>554</v>
      </c>
      <c r="AU262" s="680" t="s">
        <v>554</v>
      </c>
      <c r="AV262" s="680" t="s">
        <v>554</v>
      </c>
      <c r="AW262" s="48" t="s">
        <v>554</v>
      </c>
      <c r="AX262" s="603"/>
      <c r="AY262" s="603"/>
      <c r="AZ262" s="679" t="s">
        <v>554</v>
      </c>
      <c r="BA262" s="603"/>
      <c r="BB262" s="603"/>
      <c r="BC262" s="711" t="s">
        <v>554</v>
      </c>
      <c r="BD262" s="603"/>
      <c r="BE262" s="603"/>
      <c r="BF262" s="679" t="s">
        <v>554</v>
      </c>
      <c r="BG262" s="678">
        <v>43609</v>
      </c>
      <c r="BH262" s="680" t="s">
        <v>554</v>
      </c>
      <c r="BI262" s="706" t="s">
        <v>554</v>
      </c>
      <c r="BJ262" s="48" t="s">
        <v>554</v>
      </c>
      <c r="BK262" s="682" t="s">
        <v>807</v>
      </c>
      <c r="BL262" s="682" t="s">
        <v>807</v>
      </c>
      <c r="BM262" s="48" t="s">
        <v>554</v>
      </c>
      <c r="BN262" s="598" t="s">
        <v>807</v>
      </c>
      <c r="BO262" s="598" t="s">
        <v>807</v>
      </c>
      <c r="BP262" s="603"/>
      <c r="BQ262" s="48" t="s">
        <v>554</v>
      </c>
      <c r="BR262" s="48" t="s">
        <v>554</v>
      </c>
      <c r="BS262" s="603"/>
      <c r="BT262" s="615"/>
      <c r="BU262" s="615"/>
      <c r="BV262" s="603"/>
      <c r="BW262" s="706" t="s">
        <v>554</v>
      </c>
      <c r="BX262" s="706" t="s">
        <v>554</v>
      </c>
      <c r="BY262" s="702" t="s">
        <v>554</v>
      </c>
      <c r="BZ262" s="706" t="s">
        <v>554</v>
      </c>
      <c r="CA262" s="706" t="s">
        <v>554</v>
      </c>
      <c r="CB262" s="711" t="s">
        <v>554</v>
      </c>
      <c r="CC262" s="48" t="s">
        <v>554</v>
      </c>
      <c r="CD262" s="48" t="s">
        <v>554</v>
      </c>
      <c r="CE262" s="48" t="s">
        <v>554</v>
      </c>
      <c r="CF262" s="603"/>
      <c r="CG262" s="603"/>
      <c r="CH262" s="598" t="s">
        <v>807</v>
      </c>
      <c r="CI262" s="616"/>
      <c r="CJ262" s="616"/>
      <c r="CK262" s="48" t="s">
        <v>554</v>
      </c>
      <c r="CL262" s="615" t="s">
        <v>554</v>
      </c>
      <c r="CM262" s="615" t="s">
        <v>554</v>
      </c>
      <c r="CN262" s="48" t="s">
        <v>554</v>
      </c>
      <c r="CO262" s="48" t="s">
        <v>554</v>
      </c>
      <c r="CP262" s="680" t="s">
        <v>554</v>
      </c>
      <c r="CQ262" s="679" t="s">
        <v>554</v>
      </c>
      <c r="CR262" s="706" t="s">
        <v>554</v>
      </c>
      <c r="CS262" s="680" t="s">
        <v>554</v>
      </c>
      <c r="CT262" s="603"/>
      <c r="CU262" s="708" t="s">
        <v>566</v>
      </c>
      <c r="CV262" s="709" t="s">
        <v>560</v>
      </c>
      <c r="CW262" s="615" t="s">
        <v>554</v>
      </c>
      <c r="CX262" s="680" t="s">
        <v>554</v>
      </c>
      <c r="CY262" s="680" t="s">
        <v>554</v>
      </c>
      <c r="CZ262" s="48" t="s">
        <v>554</v>
      </c>
      <c r="DA262" s="682" t="s">
        <v>560</v>
      </c>
      <c r="DB262" s="709" t="s">
        <v>560</v>
      </c>
      <c r="DC262" s="703" t="s">
        <v>554</v>
      </c>
    </row>
    <row r="263" spans="1:107" ht="14" x14ac:dyDescent="0.15">
      <c r="A263" s="678">
        <v>43610</v>
      </c>
      <c r="B263" s="706" t="s">
        <v>554</v>
      </c>
      <c r="C263" s="48" t="s">
        <v>554</v>
      </c>
      <c r="D263" s="679" t="s">
        <v>554</v>
      </c>
      <c r="E263" s="48" t="s">
        <v>554</v>
      </c>
      <c r="F263" s="48" t="s">
        <v>554</v>
      </c>
      <c r="G263" s="48" t="s">
        <v>554</v>
      </c>
      <c r="H263" s="48" t="s">
        <v>554</v>
      </c>
      <c r="I263" s="48" t="s">
        <v>554</v>
      </c>
      <c r="J263" s="48" t="s">
        <v>554</v>
      </c>
      <c r="K263" s="48" t="s">
        <v>554</v>
      </c>
      <c r="L263" s="48" t="s">
        <v>554</v>
      </c>
      <c r="M263" s="48" t="s">
        <v>554</v>
      </c>
      <c r="N263" s="48" t="s">
        <v>554</v>
      </c>
      <c r="O263" s="48" t="s">
        <v>554</v>
      </c>
      <c r="P263" s="48" t="s">
        <v>554</v>
      </c>
      <c r="Q263" s="48" t="s">
        <v>554</v>
      </c>
      <c r="R263" s="48" t="s">
        <v>554</v>
      </c>
      <c r="S263" s="48" t="s">
        <v>554</v>
      </c>
      <c r="T263" s="48" t="s">
        <v>554</v>
      </c>
      <c r="U263" s="48" t="s">
        <v>554</v>
      </c>
      <c r="V263" s="603"/>
      <c r="W263" s="706" t="s">
        <v>554</v>
      </c>
      <c r="X263" s="680" t="s">
        <v>554</v>
      </c>
      <c r="Y263" s="48" t="s">
        <v>554</v>
      </c>
      <c r="Z263" s="706" t="s">
        <v>554</v>
      </c>
      <c r="AA263" s="706" t="s">
        <v>554</v>
      </c>
      <c r="AB263" s="703" t="s">
        <v>554</v>
      </c>
      <c r="AC263" s="706" t="s">
        <v>554</v>
      </c>
      <c r="AD263" s="706" t="s">
        <v>554</v>
      </c>
      <c r="AE263" s="709" t="s">
        <v>560</v>
      </c>
      <c r="AF263" s="680" t="s">
        <v>554</v>
      </c>
      <c r="AG263" s="680" t="s">
        <v>554</v>
      </c>
      <c r="AH263" s="48" t="s">
        <v>554</v>
      </c>
      <c r="AI263" s="680" t="s">
        <v>554</v>
      </c>
      <c r="AJ263" s="680" t="s">
        <v>554</v>
      </c>
      <c r="AK263" s="709" t="s">
        <v>560</v>
      </c>
      <c r="AL263" s="48" t="s">
        <v>554</v>
      </c>
      <c r="AM263" s="48" t="s">
        <v>554</v>
      </c>
      <c r="AN263" s="703" t="s">
        <v>554</v>
      </c>
      <c r="AO263" s="603"/>
      <c r="AP263" s="603"/>
      <c r="AQ263" s="709" t="s">
        <v>560</v>
      </c>
      <c r="AR263" s="603"/>
      <c r="AS263" s="603"/>
      <c r="AT263" s="711" t="s">
        <v>554</v>
      </c>
      <c r="AU263" s="680" t="s">
        <v>554</v>
      </c>
      <c r="AV263" s="680" t="s">
        <v>554</v>
      </c>
      <c r="AW263" s="48" t="s">
        <v>554</v>
      </c>
      <c r="AX263" s="603"/>
      <c r="AY263" s="603"/>
      <c r="AZ263" s="679" t="s">
        <v>554</v>
      </c>
      <c r="BA263" s="603"/>
      <c r="BB263" s="603"/>
      <c r="BC263" s="711" t="s">
        <v>554</v>
      </c>
      <c r="BD263" s="603"/>
      <c r="BE263" s="603"/>
      <c r="BF263" s="679" t="s">
        <v>554</v>
      </c>
      <c r="BG263" s="678">
        <v>43610</v>
      </c>
      <c r="BH263" s="680" t="s">
        <v>554</v>
      </c>
      <c r="BI263" s="706" t="s">
        <v>554</v>
      </c>
      <c r="BJ263" s="48" t="s">
        <v>554</v>
      </c>
      <c r="BK263" s="682" t="s">
        <v>807</v>
      </c>
      <c r="BL263" s="682" t="s">
        <v>807</v>
      </c>
      <c r="BM263" s="48" t="s">
        <v>554</v>
      </c>
      <c r="BN263" s="598" t="s">
        <v>807</v>
      </c>
      <c r="BO263" s="598" t="s">
        <v>807</v>
      </c>
      <c r="BP263" s="603"/>
      <c r="BQ263" s="48" t="s">
        <v>554</v>
      </c>
      <c r="BR263" s="48" t="s">
        <v>554</v>
      </c>
      <c r="BS263" s="603"/>
      <c r="BT263" s="615"/>
      <c r="BU263" s="615"/>
      <c r="BV263" s="603"/>
      <c r="BW263" s="706" t="s">
        <v>554</v>
      </c>
      <c r="BX263" s="706" t="s">
        <v>554</v>
      </c>
      <c r="BY263" s="702" t="s">
        <v>554</v>
      </c>
      <c r="BZ263" s="706" t="s">
        <v>554</v>
      </c>
      <c r="CA263" s="706" t="s">
        <v>554</v>
      </c>
      <c r="CB263" s="711" t="s">
        <v>554</v>
      </c>
      <c r="CC263" s="48" t="s">
        <v>554</v>
      </c>
      <c r="CD263" s="48" t="s">
        <v>554</v>
      </c>
      <c r="CE263" s="48" t="s">
        <v>554</v>
      </c>
      <c r="CF263" s="603"/>
      <c r="CG263" s="603"/>
      <c r="CH263" s="598" t="s">
        <v>807</v>
      </c>
      <c r="CI263" s="616"/>
      <c r="CJ263" s="616"/>
      <c r="CK263" s="48" t="s">
        <v>554</v>
      </c>
      <c r="CL263" s="615" t="s">
        <v>554</v>
      </c>
      <c r="CM263" s="615" t="s">
        <v>554</v>
      </c>
      <c r="CN263" s="48" t="s">
        <v>554</v>
      </c>
      <c r="CO263" s="48" t="s">
        <v>554</v>
      </c>
      <c r="CP263" s="680" t="s">
        <v>554</v>
      </c>
      <c r="CQ263" s="679" t="s">
        <v>554</v>
      </c>
      <c r="CR263" s="706" t="s">
        <v>554</v>
      </c>
      <c r="CS263" s="680" t="s">
        <v>554</v>
      </c>
      <c r="CT263" s="603"/>
      <c r="CU263" s="708" t="s">
        <v>566</v>
      </c>
      <c r="CV263" s="709" t="s">
        <v>560</v>
      </c>
      <c r="CW263" s="615" t="s">
        <v>554</v>
      </c>
      <c r="CX263" s="680" t="s">
        <v>554</v>
      </c>
      <c r="CY263" s="680" t="s">
        <v>554</v>
      </c>
      <c r="CZ263" s="48" t="s">
        <v>554</v>
      </c>
      <c r="DA263" s="682" t="s">
        <v>560</v>
      </c>
      <c r="DB263" s="709" t="s">
        <v>560</v>
      </c>
      <c r="DC263" s="703" t="s">
        <v>554</v>
      </c>
    </row>
    <row r="264" spans="1:107" ht="14" x14ac:dyDescent="0.15">
      <c r="A264" s="678">
        <v>43611</v>
      </c>
      <c r="B264" s="47" t="s">
        <v>554</v>
      </c>
      <c r="C264" s="47" t="s">
        <v>554</v>
      </c>
      <c r="D264" s="47" t="s">
        <v>554</v>
      </c>
      <c r="E264" s="47" t="s">
        <v>554</v>
      </c>
      <c r="F264" s="47" t="s">
        <v>554</v>
      </c>
      <c r="G264" s="47" t="s">
        <v>554</v>
      </c>
      <c r="H264" s="47" t="s">
        <v>554</v>
      </c>
      <c r="I264" s="47" t="s">
        <v>554</v>
      </c>
      <c r="J264" s="47" t="s">
        <v>554</v>
      </c>
      <c r="K264" s="47" t="s">
        <v>554</v>
      </c>
      <c r="L264" s="47" t="s">
        <v>554</v>
      </c>
      <c r="M264" s="47" t="s">
        <v>554</v>
      </c>
      <c r="N264" s="47" t="s">
        <v>554</v>
      </c>
      <c r="O264" s="47" t="s">
        <v>554</v>
      </c>
      <c r="P264" s="47" t="s">
        <v>554</v>
      </c>
      <c r="Q264" s="47" t="s">
        <v>554</v>
      </c>
      <c r="R264" s="706" t="s">
        <v>554</v>
      </c>
      <c r="S264" s="47" t="s">
        <v>554</v>
      </c>
      <c r="T264" s="47" t="s">
        <v>554</v>
      </c>
      <c r="U264" s="706" t="s">
        <v>554</v>
      </c>
      <c r="V264" s="603"/>
      <c r="W264" s="47" t="s">
        <v>554</v>
      </c>
      <c r="X264" s="680" t="s">
        <v>554</v>
      </c>
      <c r="Y264" s="47" t="s">
        <v>554</v>
      </c>
      <c r="Z264" s="706" t="s">
        <v>554</v>
      </c>
      <c r="AA264" s="706" t="s">
        <v>554</v>
      </c>
      <c r="AB264" s="706" t="s">
        <v>554</v>
      </c>
      <c r="AC264" s="706" t="s">
        <v>554</v>
      </c>
      <c r="AD264" s="706" t="s">
        <v>554</v>
      </c>
      <c r="AE264" s="711" t="s">
        <v>554</v>
      </c>
      <c r="AF264" s="47" t="s">
        <v>554</v>
      </c>
      <c r="AG264" s="47" t="s">
        <v>554</v>
      </c>
      <c r="AH264" s="47" t="s">
        <v>554</v>
      </c>
      <c r="AI264" s="47" t="s">
        <v>554</v>
      </c>
      <c r="AJ264" s="47" t="s">
        <v>554</v>
      </c>
      <c r="AK264" s="709" t="s">
        <v>560</v>
      </c>
      <c r="AL264" s="47" t="s">
        <v>554</v>
      </c>
      <c r="AM264" s="47" t="s">
        <v>554</v>
      </c>
      <c r="AN264" s="47" t="s">
        <v>554</v>
      </c>
      <c r="AO264" s="603"/>
      <c r="AP264" s="603"/>
      <c r="AQ264" s="709" t="s">
        <v>560</v>
      </c>
      <c r="AR264" s="603"/>
      <c r="AS264" s="603"/>
      <c r="AT264" s="711" t="s">
        <v>554</v>
      </c>
      <c r="AU264" s="47" t="s">
        <v>554</v>
      </c>
      <c r="AV264" s="47" t="s">
        <v>554</v>
      </c>
      <c r="AW264" s="47" t="s">
        <v>554</v>
      </c>
      <c r="AX264" s="603"/>
      <c r="AY264" s="603"/>
      <c r="AZ264" s="679" t="s">
        <v>554</v>
      </c>
      <c r="BA264" s="603"/>
      <c r="BB264" s="603"/>
      <c r="BC264" s="711" t="s">
        <v>554</v>
      </c>
      <c r="BD264" s="603"/>
      <c r="BE264" s="603"/>
      <c r="BF264" s="679" t="s">
        <v>554</v>
      </c>
      <c r="BG264" s="678">
        <v>43611</v>
      </c>
      <c r="BH264" s="47" t="s">
        <v>554</v>
      </c>
      <c r="BI264" s="47" t="s">
        <v>554</v>
      </c>
      <c r="BJ264" s="47" t="s">
        <v>554</v>
      </c>
      <c r="BK264" s="682" t="s">
        <v>807</v>
      </c>
      <c r="BL264" s="682" t="s">
        <v>807</v>
      </c>
      <c r="BM264" s="48" t="s">
        <v>554</v>
      </c>
      <c r="BN264" s="598" t="s">
        <v>807</v>
      </c>
      <c r="BO264" s="598" t="s">
        <v>807</v>
      </c>
      <c r="BP264" s="603"/>
      <c r="BQ264" s="48" t="s">
        <v>554</v>
      </c>
      <c r="BR264" s="48" t="s">
        <v>554</v>
      </c>
      <c r="BS264" s="603"/>
      <c r="BT264" s="720"/>
      <c r="BU264" s="720"/>
      <c r="BV264" s="603"/>
      <c r="BW264" s="47" t="s">
        <v>554</v>
      </c>
      <c r="BX264" s="47" t="s">
        <v>554</v>
      </c>
      <c r="BY264" s="720" t="s">
        <v>554</v>
      </c>
      <c r="BZ264" s="47" t="s">
        <v>554</v>
      </c>
      <c r="CA264" s="47" t="s">
        <v>554</v>
      </c>
      <c r="CB264" s="711" t="s">
        <v>554</v>
      </c>
      <c r="CC264" s="48" t="s">
        <v>554</v>
      </c>
      <c r="CD264" s="48" t="s">
        <v>554</v>
      </c>
      <c r="CE264" s="48" t="s">
        <v>554</v>
      </c>
      <c r="CF264" s="603"/>
      <c r="CG264" s="603"/>
      <c r="CH264" s="598" t="s">
        <v>807</v>
      </c>
      <c r="CI264" s="616"/>
      <c r="CJ264" s="616"/>
      <c r="CK264" s="48" t="s">
        <v>554</v>
      </c>
      <c r="CL264" s="615" t="s">
        <v>554</v>
      </c>
      <c r="CM264" s="615" t="s">
        <v>554</v>
      </c>
      <c r="CN264" s="48" t="s">
        <v>554</v>
      </c>
      <c r="CO264" s="48" t="s">
        <v>554</v>
      </c>
      <c r="CP264" s="680" t="s">
        <v>554</v>
      </c>
      <c r="CQ264" s="679" t="s">
        <v>554</v>
      </c>
      <c r="CR264" s="706" t="s">
        <v>554</v>
      </c>
      <c r="CS264" s="680" t="s">
        <v>554</v>
      </c>
      <c r="CT264" s="603"/>
      <c r="CU264" s="711" t="s">
        <v>554</v>
      </c>
      <c r="CV264" s="709" t="s">
        <v>560</v>
      </c>
      <c r="CW264" s="720" t="s">
        <v>554</v>
      </c>
      <c r="CX264" s="47" t="s">
        <v>554</v>
      </c>
      <c r="CY264" s="47" t="s">
        <v>554</v>
      </c>
      <c r="CZ264" s="47" t="s">
        <v>554</v>
      </c>
      <c r="DA264" s="682" t="s">
        <v>560</v>
      </c>
      <c r="DB264" s="709" t="s">
        <v>560</v>
      </c>
      <c r="DC264" s="47" t="s">
        <v>554</v>
      </c>
    </row>
    <row r="265" spans="1:107" ht="14" x14ac:dyDescent="0.15">
      <c r="A265" s="678">
        <v>43612</v>
      </c>
      <c r="B265" s="47" t="s">
        <v>554</v>
      </c>
      <c r="C265" s="47" t="s">
        <v>554</v>
      </c>
      <c r="D265" s="47" t="s">
        <v>554</v>
      </c>
      <c r="E265" s="47" t="s">
        <v>554</v>
      </c>
      <c r="F265" s="47" t="s">
        <v>554</v>
      </c>
      <c r="G265" s="47" t="s">
        <v>554</v>
      </c>
      <c r="H265" s="47" t="s">
        <v>554</v>
      </c>
      <c r="I265" s="47" t="s">
        <v>554</v>
      </c>
      <c r="J265" s="47" t="s">
        <v>554</v>
      </c>
      <c r="K265" s="47" t="s">
        <v>554</v>
      </c>
      <c r="L265" s="47" t="s">
        <v>554</v>
      </c>
      <c r="M265" s="47" t="s">
        <v>554</v>
      </c>
      <c r="N265" s="47" t="s">
        <v>554</v>
      </c>
      <c r="O265" s="47" t="s">
        <v>554</v>
      </c>
      <c r="P265" s="47" t="s">
        <v>554</v>
      </c>
      <c r="Q265" s="47" t="s">
        <v>554</v>
      </c>
      <c r="R265" s="706" t="s">
        <v>554</v>
      </c>
      <c r="S265" s="47" t="s">
        <v>554</v>
      </c>
      <c r="T265" s="47" t="s">
        <v>554</v>
      </c>
      <c r="U265" s="706" t="s">
        <v>554</v>
      </c>
      <c r="V265" s="603"/>
      <c r="W265" s="47" t="s">
        <v>554</v>
      </c>
      <c r="X265" s="680" t="s">
        <v>554</v>
      </c>
      <c r="Y265" s="47" t="s">
        <v>554</v>
      </c>
      <c r="Z265" s="706" t="s">
        <v>554</v>
      </c>
      <c r="AA265" s="706" t="s">
        <v>554</v>
      </c>
      <c r="AB265" s="706" t="s">
        <v>554</v>
      </c>
      <c r="AC265" s="706" t="s">
        <v>554</v>
      </c>
      <c r="AD265" s="706" t="s">
        <v>554</v>
      </c>
      <c r="AE265" s="711" t="s">
        <v>554</v>
      </c>
      <c r="AF265" s="47" t="s">
        <v>554</v>
      </c>
      <c r="AG265" s="47" t="s">
        <v>554</v>
      </c>
      <c r="AH265" s="47" t="s">
        <v>554</v>
      </c>
      <c r="AI265" s="47" t="s">
        <v>554</v>
      </c>
      <c r="AJ265" s="47" t="s">
        <v>554</v>
      </c>
      <c r="AK265" s="709" t="s">
        <v>560</v>
      </c>
      <c r="AL265" s="47" t="s">
        <v>554</v>
      </c>
      <c r="AM265" s="47" t="s">
        <v>554</v>
      </c>
      <c r="AN265" s="47" t="s">
        <v>554</v>
      </c>
      <c r="AO265" s="603"/>
      <c r="AP265" s="603"/>
      <c r="AQ265" s="709" t="s">
        <v>560</v>
      </c>
      <c r="AR265" s="603"/>
      <c r="AS265" s="603"/>
      <c r="AT265" s="711" t="s">
        <v>554</v>
      </c>
      <c r="AU265" s="47" t="s">
        <v>554</v>
      </c>
      <c r="AV265" s="47" t="s">
        <v>554</v>
      </c>
      <c r="AW265" s="47" t="s">
        <v>554</v>
      </c>
      <c r="AX265" s="603"/>
      <c r="AY265" s="603"/>
      <c r="AZ265" s="679" t="s">
        <v>554</v>
      </c>
      <c r="BA265" s="603"/>
      <c r="BB265" s="603"/>
      <c r="BC265" s="711" t="s">
        <v>554</v>
      </c>
      <c r="BD265" s="603"/>
      <c r="BE265" s="603"/>
      <c r="BF265" s="679" t="s">
        <v>554</v>
      </c>
      <c r="BG265" s="678">
        <v>43612</v>
      </c>
      <c r="BH265" s="47" t="s">
        <v>554</v>
      </c>
      <c r="BI265" s="47" t="s">
        <v>554</v>
      </c>
      <c r="BJ265" s="47" t="s">
        <v>554</v>
      </c>
      <c r="BK265" s="682" t="s">
        <v>807</v>
      </c>
      <c r="BL265" s="682" t="s">
        <v>807</v>
      </c>
      <c r="BM265" s="48" t="s">
        <v>554</v>
      </c>
      <c r="BN265" s="598" t="s">
        <v>807</v>
      </c>
      <c r="BO265" s="598" t="s">
        <v>807</v>
      </c>
      <c r="BP265" s="603"/>
      <c r="BQ265" s="48" t="s">
        <v>554</v>
      </c>
      <c r="BR265" s="48" t="s">
        <v>554</v>
      </c>
      <c r="BS265" s="603"/>
      <c r="BT265" s="720"/>
      <c r="BU265" s="720"/>
      <c r="BV265" s="603"/>
      <c r="BW265" s="47" t="s">
        <v>554</v>
      </c>
      <c r="BX265" s="47" t="s">
        <v>554</v>
      </c>
      <c r="BY265" s="720" t="s">
        <v>554</v>
      </c>
      <c r="BZ265" s="47" t="s">
        <v>554</v>
      </c>
      <c r="CA265" s="47" t="s">
        <v>554</v>
      </c>
      <c r="CB265" s="711" t="s">
        <v>554</v>
      </c>
      <c r="CC265" s="48" t="s">
        <v>554</v>
      </c>
      <c r="CD265" s="48" t="s">
        <v>554</v>
      </c>
      <c r="CE265" s="48" t="s">
        <v>554</v>
      </c>
      <c r="CF265" s="603"/>
      <c r="CG265" s="603"/>
      <c r="CH265" s="598" t="s">
        <v>807</v>
      </c>
      <c r="CI265" s="616"/>
      <c r="CJ265" s="616"/>
      <c r="CK265" s="48" t="s">
        <v>554</v>
      </c>
      <c r="CL265" s="615" t="s">
        <v>554</v>
      </c>
      <c r="CM265" s="615" t="s">
        <v>554</v>
      </c>
      <c r="CN265" s="48" t="s">
        <v>554</v>
      </c>
      <c r="CO265" s="48" t="s">
        <v>554</v>
      </c>
      <c r="CP265" s="680" t="s">
        <v>554</v>
      </c>
      <c r="CQ265" s="679" t="s">
        <v>554</v>
      </c>
      <c r="CR265" s="706" t="s">
        <v>554</v>
      </c>
      <c r="CS265" s="680" t="s">
        <v>554</v>
      </c>
      <c r="CT265" s="603"/>
      <c r="CU265" s="709" t="s">
        <v>560</v>
      </c>
      <c r="CV265" s="709" t="s">
        <v>560</v>
      </c>
      <c r="CW265" s="720" t="s">
        <v>554</v>
      </c>
      <c r="CX265" s="47" t="s">
        <v>554</v>
      </c>
      <c r="CY265" s="47" t="s">
        <v>554</v>
      </c>
      <c r="CZ265" s="47" t="s">
        <v>554</v>
      </c>
      <c r="DA265" s="682" t="s">
        <v>560</v>
      </c>
      <c r="DB265" s="709" t="s">
        <v>560</v>
      </c>
      <c r="DC265" s="47" t="s">
        <v>554</v>
      </c>
    </row>
    <row r="266" spans="1:107" ht="14" x14ac:dyDescent="0.15">
      <c r="A266" s="678">
        <v>43613</v>
      </c>
      <c r="B266" s="47" t="s">
        <v>554</v>
      </c>
      <c r="C266" s="47" t="s">
        <v>554</v>
      </c>
      <c r="D266" s="47" t="s">
        <v>554</v>
      </c>
      <c r="E266" s="47" t="s">
        <v>554</v>
      </c>
      <c r="F266" s="47" t="s">
        <v>554</v>
      </c>
      <c r="G266" s="47" t="s">
        <v>554</v>
      </c>
      <c r="H266" s="47" t="s">
        <v>554</v>
      </c>
      <c r="I266" s="47" t="s">
        <v>554</v>
      </c>
      <c r="J266" s="47" t="s">
        <v>554</v>
      </c>
      <c r="K266" s="47" t="s">
        <v>554</v>
      </c>
      <c r="L266" s="47" t="s">
        <v>554</v>
      </c>
      <c r="M266" s="47" t="s">
        <v>554</v>
      </c>
      <c r="N266" s="47" t="s">
        <v>554</v>
      </c>
      <c r="O266" s="47" t="s">
        <v>554</v>
      </c>
      <c r="P266" s="47" t="s">
        <v>554</v>
      </c>
      <c r="Q266" s="47" t="s">
        <v>554</v>
      </c>
      <c r="R266" s="706" t="s">
        <v>554</v>
      </c>
      <c r="S266" s="47" t="s">
        <v>554</v>
      </c>
      <c r="T266" s="47" t="s">
        <v>554</v>
      </c>
      <c r="U266" s="706" t="s">
        <v>554</v>
      </c>
      <c r="V266" s="603"/>
      <c r="W266" s="47" t="s">
        <v>554</v>
      </c>
      <c r="X266" s="680" t="s">
        <v>554</v>
      </c>
      <c r="Y266" s="47" t="s">
        <v>554</v>
      </c>
      <c r="Z266" s="706" t="s">
        <v>554</v>
      </c>
      <c r="AA266" s="706" t="s">
        <v>554</v>
      </c>
      <c r="AB266" s="706" t="s">
        <v>554</v>
      </c>
      <c r="AC266" s="706" t="s">
        <v>554</v>
      </c>
      <c r="AD266" s="706" t="s">
        <v>554</v>
      </c>
      <c r="AE266" s="711" t="s">
        <v>554</v>
      </c>
      <c r="AF266" s="47" t="s">
        <v>554</v>
      </c>
      <c r="AG266" s="47" t="s">
        <v>554</v>
      </c>
      <c r="AH266" s="47" t="s">
        <v>554</v>
      </c>
      <c r="AI266" s="47" t="s">
        <v>554</v>
      </c>
      <c r="AJ266" s="47" t="s">
        <v>554</v>
      </c>
      <c r="AK266" s="711" t="s">
        <v>554</v>
      </c>
      <c r="AL266" s="47" t="s">
        <v>554</v>
      </c>
      <c r="AM266" s="47" t="s">
        <v>554</v>
      </c>
      <c r="AN266" s="47" t="s">
        <v>554</v>
      </c>
      <c r="AO266" s="603"/>
      <c r="AP266" s="603"/>
      <c r="AQ266" s="709" t="s">
        <v>560</v>
      </c>
      <c r="AR266" s="603"/>
      <c r="AS266" s="603"/>
      <c r="AT266" s="711" t="s">
        <v>554</v>
      </c>
      <c r="AU266" s="47" t="s">
        <v>554</v>
      </c>
      <c r="AV266" s="47" t="s">
        <v>554</v>
      </c>
      <c r="AW266" s="47" t="s">
        <v>554</v>
      </c>
      <c r="AX266" s="603"/>
      <c r="AY266" s="603"/>
      <c r="AZ266" s="679" t="s">
        <v>554</v>
      </c>
      <c r="BA266" s="603"/>
      <c r="BB266" s="603"/>
      <c r="BC266" s="711" t="s">
        <v>554</v>
      </c>
      <c r="BD266" s="603"/>
      <c r="BE266" s="603"/>
      <c r="BF266" s="679" t="s">
        <v>554</v>
      </c>
      <c r="BG266" s="678">
        <v>43613</v>
      </c>
      <c r="BH266" s="47" t="s">
        <v>554</v>
      </c>
      <c r="BI266" s="47" t="s">
        <v>554</v>
      </c>
      <c r="BJ266" s="47" t="s">
        <v>554</v>
      </c>
      <c r="BK266" s="682" t="s">
        <v>807</v>
      </c>
      <c r="BL266" s="682" t="s">
        <v>807</v>
      </c>
      <c r="BM266" s="48" t="s">
        <v>554</v>
      </c>
      <c r="BN266" s="598" t="s">
        <v>807</v>
      </c>
      <c r="BO266" s="598" t="s">
        <v>807</v>
      </c>
      <c r="BP266" s="603"/>
      <c r="BQ266" s="48" t="s">
        <v>554</v>
      </c>
      <c r="BR266" s="48" t="s">
        <v>554</v>
      </c>
      <c r="BS266" s="603"/>
      <c r="BT266" s="720"/>
      <c r="BU266" s="720"/>
      <c r="BV266" s="603"/>
      <c r="BW266" s="47" t="s">
        <v>554</v>
      </c>
      <c r="BX266" s="47" t="s">
        <v>554</v>
      </c>
      <c r="BY266" s="47" t="s">
        <v>554</v>
      </c>
      <c r="BZ266" s="47" t="s">
        <v>554</v>
      </c>
      <c r="CA266" s="47" t="s">
        <v>554</v>
      </c>
      <c r="CB266" s="711" t="s">
        <v>554</v>
      </c>
      <c r="CC266" s="48" t="s">
        <v>554</v>
      </c>
      <c r="CD266" s="48" t="s">
        <v>554</v>
      </c>
      <c r="CE266" s="48" t="s">
        <v>554</v>
      </c>
      <c r="CF266" s="603"/>
      <c r="CG266" s="603"/>
      <c r="CH266" s="598" t="s">
        <v>807</v>
      </c>
      <c r="CI266" s="616"/>
      <c r="CJ266" s="616"/>
      <c r="CK266" s="48" t="s">
        <v>554</v>
      </c>
      <c r="CL266" s="615" t="s">
        <v>554</v>
      </c>
      <c r="CM266" s="615" t="s">
        <v>554</v>
      </c>
      <c r="CN266" s="48" t="s">
        <v>554</v>
      </c>
      <c r="CO266" s="48" t="s">
        <v>554</v>
      </c>
      <c r="CP266" s="680" t="s">
        <v>554</v>
      </c>
      <c r="CQ266" s="679" t="s">
        <v>554</v>
      </c>
      <c r="CR266" s="706" t="s">
        <v>554</v>
      </c>
      <c r="CS266" s="680" t="s">
        <v>554</v>
      </c>
      <c r="CT266" s="603"/>
      <c r="CU266" s="709" t="s">
        <v>560</v>
      </c>
      <c r="CV266" s="709" t="s">
        <v>560</v>
      </c>
      <c r="CW266" s="720" t="s">
        <v>554</v>
      </c>
      <c r="CX266" s="47" t="s">
        <v>554</v>
      </c>
      <c r="CY266" s="47" t="s">
        <v>554</v>
      </c>
      <c r="CZ266" s="47" t="s">
        <v>554</v>
      </c>
      <c r="DA266" s="682" t="s">
        <v>560</v>
      </c>
      <c r="DB266" s="709" t="s">
        <v>560</v>
      </c>
      <c r="DC266" s="47" t="s">
        <v>554</v>
      </c>
    </row>
    <row r="267" spans="1:107" ht="14" x14ac:dyDescent="0.15">
      <c r="A267" s="678">
        <v>43614</v>
      </c>
      <c r="B267" s="47" t="s">
        <v>554</v>
      </c>
      <c r="C267" s="47" t="s">
        <v>554</v>
      </c>
      <c r="D267" s="47" t="s">
        <v>554</v>
      </c>
      <c r="E267" s="47" t="s">
        <v>554</v>
      </c>
      <c r="F267" s="47" t="s">
        <v>554</v>
      </c>
      <c r="G267" s="47" t="s">
        <v>554</v>
      </c>
      <c r="H267" s="47" t="s">
        <v>554</v>
      </c>
      <c r="I267" s="47" t="s">
        <v>554</v>
      </c>
      <c r="J267" s="47" t="s">
        <v>554</v>
      </c>
      <c r="K267" s="47" t="s">
        <v>554</v>
      </c>
      <c r="L267" s="47" t="s">
        <v>554</v>
      </c>
      <c r="M267" s="47" t="s">
        <v>554</v>
      </c>
      <c r="N267" s="47" t="s">
        <v>554</v>
      </c>
      <c r="O267" s="47" t="s">
        <v>554</v>
      </c>
      <c r="P267" s="47" t="s">
        <v>554</v>
      </c>
      <c r="Q267" s="47" t="s">
        <v>554</v>
      </c>
      <c r="R267" s="706" t="s">
        <v>554</v>
      </c>
      <c r="S267" s="47" t="s">
        <v>554</v>
      </c>
      <c r="T267" s="47" t="s">
        <v>554</v>
      </c>
      <c r="U267" s="706" t="s">
        <v>554</v>
      </c>
      <c r="V267" s="603"/>
      <c r="W267" s="47" t="s">
        <v>554</v>
      </c>
      <c r="X267" s="680" t="s">
        <v>554</v>
      </c>
      <c r="Y267" s="47" t="s">
        <v>554</v>
      </c>
      <c r="Z267" s="706" t="s">
        <v>554</v>
      </c>
      <c r="AA267" s="706" t="s">
        <v>554</v>
      </c>
      <c r="AB267" s="706" t="s">
        <v>554</v>
      </c>
      <c r="AC267" s="706" t="s">
        <v>554</v>
      </c>
      <c r="AD267" s="706" t="s">
        <v>554</v>
      </c>
      <c r="AE267" s="711" t="s">
        <v>554</v>
      </c>
      <c r="AF267" s="47" t="s">
        <v>554</v>
      </c>
      <c r="AG267" s="47" t="s">
        <v>554</v>
      </c>
      <c r="AH267" s="47" t="s">
        <v>554</v>
      </c>
      <c r="AI267" s="47" t="s">
        <v>554</v>
      </c>
      <c r="AJ267" s="47" t="s">
        <v>554</v>
      </c>
      <c r="AK267" s="711" t="s">
        <v>554</v>
      </c>
      <c r="AL267" s="47" t="s">
        <v>554</v>
      </c>
      <c r="AM267" s="47" t="s">
        <v>554</v>
      </c>
      <c r="AN267" s="47" t="s">
        <v>554</v>
      </c>
      <c r="AO267" s="603"/>
      <c r="AP267" s="603"/>
      <c r="AQ267" s="709" t="s">
        <v>560</v>
      </c>
      <c r="AR267" s="603"/>
      <c r="AS267" s="603"/>
      <c r="AT267" s="711" t="s">
        <v>554</v>
      </c>
      <c r="AU267" s="47" t="s">
        <v>554</v>
      </c>
      <c r="AV267" s="47" t="s">
        <v>554</v>
      </c>
      <c r="AW267" s="47" t="s">
        <v>554</v>
      </c>
      <c r="AX267" s="603"/>
      <c r="AY267" s="603"/>
      <c r="AZ267" s="679" t="s">
        <v>554</v>
      </c>
      <c r="BA267" s="603"/>
      <c r="BB267" s="603"/>
      <c r="BC267" s="711" t="s">
        <v>554</v>
      </c>
      <c r="BD267" s="603"/>
      <c r="BE267" s="603"/>
      <c r="BF267" s="679" t="s">
        <v>554</v>
      </c>
      <c r="BG267" s="678">
        <v>43614</v>
      </c>
      <c r="BH267" s="47" t="s">
        <v>554</v>
      </c>
      <c r="BI267" s="47" t="s">
        <v>554</v>
      </c>
      <c r="BJ267" s="47" t="s">
        <v>554</v>
      </c>
      <c r="BK267" s="682" t="s">
        <v>807</v>
      </c>
      <c r="BL267" s="682" t="s">
        <v>807</v>
      </c>
      <c r="BM267" s="48" t="s">
        <v>554</v>
      </c>
      <c r="BN267" s="598" t="s">
        <v>807</v>
      </c>
      <c r="BO267" s="598" t="s">
        <v>807</v>
      </c>
      <c r="BP267" s="603"/>
      <c r="BQ267" s="48" t="s">
        <v>554</v>
      </c>
      <c r="BR267" s="48" t="s">
        <v>554</v>
      </c>
      <c r="BS267" s="603"/>
      <c r="BT267" s="720"/>
      <c r="BU267" s="720"/>
      <c r="BV267" s="603"/>
      <c r="BW267" s="47" t="s">
        <v>554</v>
      </c>
      <c r="BX267" s="47" t="s">
        <v>554</v>
      </c>
      <c r="BY267" s="47" t="s">
        <v>554</v>
      </c>
      <c r="BZ267" s="47" t="s">
        <v>554</v>
      </c>
      <c r="CA267" s="47" t="s">
        <v>554</v>
      </c>
      <c r="CB267" s="711" t="s">
        <v>554</v>
      </c>
      <c r="CC267" s="48" t="s">
        <v>554</v>
      </c>
      <c r="CD267" s="48" t="s">
        <v>554</v>
      </c>
      <c r="CE267" s="48" t="s">
        <v>554</v>
      </c>
      <c r="CF267" s="603"/>
      <c r="CG267" s="603"/>
      <c r="CH267" s="598" t="s">
        <v>807</v>
      </c>
      <c r="CI267" s="616"/>
      <c r="CJ267" s="616"/>
      <c r="CK267" s="48" t="s">
        <v>554</v>
      </c>
      <c r="CL267" s="615" t="s">
        <v>554</v>
      </c>
      <c r="CM267" s="615" t="s">
        <v>554</v>
      </c>
      <c r="CN267" s="48" t="s">
        <v>554</v>
      </c>
      <c r="CO267" s="48" t="s">
        <v>554</v>
      </c>
      <c r="CP267" s="680" t="s">
        <v>554</v>
      </c>
      <c r="CQ267" s="679" t="s">
        <v>554</v>
      </c>
      <c r="CR267" s="706" t="s">
        <v>554</v>
      </c>
      <c r="CS267" s="680" t="s">
        <v>554</v>
      </c>
      <c r="CT267" s="603"/>
      <c r="CU267" s="709" t="s">
        <v>560</v>
      </c>
      <c r="CV267" s="709" t="s">
        <v>560</v>
      </c>
      <c r="CW267" s="720" t="s">
        <v>554</v>
      </c>
      <c r="CX267" s="47" t="s">
        <v>554</v>
      </c>
      <c r="CY267" s="47" t="s">
        <v>554</v>
      </c>
      <c r="CZ267" s="47" t="s">
        <v>554</v>
      </c>
      <c r="DA267" s="682" t="s">
        <v>560</v>
      </c>
      <c r="DB267" s="709" t="s">
        <v>560</v>
      </c>
      <c r="DC267" s="47" t="s">
        <v>554</v>
      </c>
    </row>
    <row r="268" spans="1:107" ht="14" x14ac:dyDescent="0.15">
      <c r="A268" s="678">
        <v>43615</v>
      </c>
      <c r="B268" s="47" t="s">
        <v>554</v>
      </c>
      <c r="C268" s="47" t="s">
        <v>554</v>
      </c>
      <c r="D268" s="47" t="s">
        <v>554</v>
      </c>
      <c r="E268" s="47" t="s">
        <v>554</v>
      </c>
      <c r="F268" s="47" t="s">
        <v>554</v>
      </c>
      <c r="G268" s="47" t="s">
        <v>554</v>
      </c>
      <c r="H268" s="47" t="s">
        <v>554</v>
      </c>
      <c r="I268" s="47" t="s">
        <v>554</v>
      </c>
      <c r="J268" s="47" t="s">
        <v>554</v>
      </c>
      <c r="K268" s="47" t="s">
        <v>554</v>
      </c>
      <c r="L268" s="47" t="s">
        <v>554</v>
      </c>
      <c r="M268" s="47" t="s">
        <v>554</v>
      </c>
      <c r="N268" s="47" t="s">
        <v>554</v>
      </c>
      <c r="O268" s="47" t="s">
        <v>554</v>
      </c>
      <c r="P268" s="47" t="s">
        <v>554</v>
      </c>
      <c r="Q268" s="47" t="s">
        <v>554</v>
      </c>
      <c r="R268" s="706" t="s">
        <v>554</v>
      </c>
      <c r="S268" s="47" t="s">
        <v>554</v>
      </c>
      <c r="T268" s="47" t="s">
        <v>554</v>
      </c>
      <c r="U268" s="706" t="s">
        <v>554</v>
      </c>
      <c r="V268" s="603"/>
      <c r="W268" s="47" t="s">
        <v>554</v>
      </c>
      <c r="X268" s="47" t="s">
        <v>554</v>
      </c>
      <c r="Y268" s="47" t="s">
        <v>554</v>
      </c>
      <c r="Z268" s="706" t="s">
        <v>554</v>
      </c>
      <c r="AA268" s="706" t="s">
        <v>554</v>
      </c>
      <c r="AB268" s="706" t="s">
        <v>554</v>
      </c>
      <c r="AC268" s="706" t="s">
        <v>554</v>
      </c>
      <c r="AD268" s="706" t="s">
        <v>554</v>
      </c>
      <c r="AE268" s="709" t="s">
        <v>560</v>
      </c>
      <c r="AF268" s="47" t="s">
        <v>554</v>
      </c>
      <c r="AG268" s="47" t="s">
        <v>554</v>
      </c>
      <c r="AH268" s="47" t="s">
        <v>554</v>
      </c>
      <c r="AI268" s="47" t="s">
        <v>554</v>
      </c>
      <c r="AJ268" s="47" t="s">
        <v>554</v>
      </c>
      <c r="AK268" s="711" t="s">
        <v>554</v>
      </c>
      <c r="AL268" s="47" t="s">
        <v>554</v>
      </c>
      <c r="AM268" s="47" t="s">
        <v>554</v>
      </c>
      <c r="AN268" s="47" t="s">
        <v>554</v>
      </c>
      <c r="AO268" s="603"/>
      <c r="AP268" s="603"/>
      <c r="AQ268" s="709" t="s">
        <v>560</v>
      </c>
      <c r="AR268" s="603"/>
      <c r="AS268" s="603"/>
      <c r="AT268" s="711" t="s">
        <v>554</v>
      </c>
      <c r="AU268" s="47" t="s">
        <v>554</v>
      </c>
      <c r="AV268" s="47" t="s">
        <v>554</v>
      </c>
      <c r="AW268" s="47" t="s">
        <v>554</v>
      </c>
      <c r="AX268" s="603"/>
      <c r="AY268" s="603"/>
      <c r="AZ268" s="679" t="s">
        <v>554</v>
      </c>
      <c r="BA268" s="603"/>
      <c r="BB268" s="603"/>
      <c r="BC268" s="711" t="s">
        <v>554</v>
      </c>
      <c r="BD268" s="603"/>
      <c r="BE268" s="603"/>
      <c r="BF268" s="679" t="s">
        <v>554</v>
      </c>
      <c r="BG268" s="678">
        <v>43615</v>
      </c>
      <c r="BH268" s="47" t="s">
        <v>554</v>
      </c>
      <c r="BI268" s="47" t="s">
        <v>554</v>
      </c>
      <c r="BJ268" s="47" t="s">
        <v>554</v>
      </c>
      <c r="BK268" s="682" t="s">
        <v>807</v>
      </c>
      <c r="BL268" s="682" t="s">
        <v>807</v>
      </c>
      <c r="BM268" s="48" t="s">
        <v>554</v>
      </c>
      <c r="BN268" s="598" t="s">
        <v>807</v>
      </c>
      <c r="BO268" s="598" t="s">
        <v>807</v>
      </c>
      <c r="BP268" s="603"/>
      <c r="BQ268" s="48" t="s">
        <v>554</v>
      </c>
      <c r="BR268" s="48" t="s">
        <v>554</v>
      </c>
      <c r="BS268" s="603"/>
      <c r="BT268" s="720"/>
      <c r="BU268" s="720"/>
      <c r="BV268" s="603"/>
      <c r="BW268" s="47" t="s">
        <v>554</v>
      </c>
      <c r="BX268" s="47" t="s">
        <v>554</v>
      </c>
      <c r="BY268" s="47" t="s">
        <v>554</v>
      </c>
      <c r="BZ268" s="47" t="s">
        <v>554</v>
      </c>
      <c r="CA268" s="47" t="s">
        <v>554</v>
      </c>
      <c r="CB268" s="711" t="s">
        <v>554</v>
      </c>
      <c r="CC268" s="48" t="s">
        <v>554</v>
      </c>
      <c r="CD268" s="48" t="s">
        <v>554</v>
      </c>
      <c r="CE268" s="48" t="s">
        <v>554</v>
      </c>
      <c r="CF268" s="603"/>
      <c r="CG268" s="603"/>
      <c r="CH268" s="598" t="s">
        <v>807</v>
      </c>
      <c r="CI268" s="616"/>
      <c r="CJ268" s="616"/>
      <c r="CK268" s="48" t="s">
        <v>554</v>
      </c>
      <c r="CL268" s="615" t="s">
        <v>554</v>
      </c>
      <c r="CM268" s="615" t="s">
        <v>554</v>
      </c>
      <c r="CN268" s="48" t="s">
        <v>554</v>
      </c>
      <c r="CO268" s="48" t="s">
        <v>554</v>
      </c>
      <c r="CP268" s="680" t="s">
        <v>554</v>
      </c>
      <c r="CQ268" s="679" t="s">
        <v>554</v>
      </c>
      <c r="CR268" s="706" t="s">
        <v>554</v>
      </c>
      <c r="CS268" s="680" t="s">
        <v>554</v>
      </c>
      <c r="CT268" s="603"/>
      <c r="CU268" s="709" t="s">
        <v>560</v>
      </c>
      <c r="CV268" s="719" t="s">
        <v>554</v>
      </c>
      <c r="CW268" s="720" t="s">
        <v>554</v>
      </c>
      <c r="CX268" s="47" t="s">
        <v>554</v>
      </c>
      <c r="CY268" s="47" t="s">
        <v>554</v>
      </c>
      <c r="CZ268" s="47" t="s">
        <v>554</v>
      </c>
      <c r="DA268" s="682" t="s">
        <v>560</v>
      </c>
      <c r="DB268" s="709" t="s">
        <v>560</v>
      </c>
      <c r="DC268" s="47" t="s">
        <v>554</v>
      </c>
    </row>
    <row r="269" spans="1:107" ht="14" x14ac:dyDescent="0.15">
      <c r="A269" s="678">
        <v>43616</v>
      </c>
      <c r="B269" s="47" t="s">
        <v>554</v>
      </c>
      <c r="C269" s="47" t="s">
        <v>554</v>
      </c>
      <c r="D269" s="47" t="s">
        <v>554</v>
      </c>
      <c r="E269" s="47" t="s">
        <v>554</v>
      </c>
      <c r="F269" s="47" t="s">
        <v>554</v>
      </c>
      <c r="G269" s="47" t="s">
        <v>554</v>
      </c>
      <c r="H269" s="47" t="s">
        <v>554</v>
      </c>
      <c r="I269" s="47" t="s">
        <v>554</v>
      </c>
      <c r="J269" s="47" t="s">
        <v>554</v>
      </c>
      <c r="K269" s="47" t="s">
        <v>554</v>
      </c>
      <c r="L269" s="47" t="s">
        <v>554</v>
      </c>
      <c r="M269" s="47" t="s">
        <v>554</v>
      </c>
      <c r="N269" s="47" t="s">
        <v>554</v>
      </c>
      <c r="O269" s="47" t="s">
        <v>554</v>
      </c>
      <c r="P269" s="47" t="s">
        <v>554</v>
      </c>
      <c r="Q269" s="47" t="s">
        <v>554</v>
      </c>
      <c r="R269" s="706" t="s">
        <v>554</v>
      </c>
      <c r="S269" s="47" t="s">
        <v>554</v>
      </c>
      <c r="T269" s="47" t="s">
        <v>554</v>
      </c>
      <c r="U269" s="706" t="s">
        <v>554</v>
      </c>
      <c r="V269" s="603"/>
      <c r="W269" s="47" t="s">
        <v>554</v>
      </c>
      <c r="X269" s="47" t="s">
        <v>554</v>
      </c>
      <c r="Y269" s="47" t="s">
        <v>554</v>
      </c>
      <c r="Z269" s="706" t="s">
        <v>554</v>
      </c>
      <c r="AA269" s="706" t="s">
        <v>554</v>
      </c>
      <c r="AB269" s="706" t="s">
        <v>554</v>
      </c>
      <c r="AC269" s="706" t="s">
        <v>554</v>
      </c>
      <c r="AD269" s="706" t="s">
        <v>554</v>
      </c>
      <c r="AE269" s="711" t="s">
        <v>554</v>
      </c>
      <c r="AF269" s="47" t="s">
        <v>554</v>
      </c>
      <c r="AG269" s="47" t="s">
        <v>554</v>
      </c>
      <c r="AH269" s="47" t="s">
        <v>554</v>
      </c>
      <c r="AI269" s="47" t="s">
        <v>554</v>
      </c>
      <c r="AJ269" s="47" t="s">
        <v>554</v>
      </c>
      <c r="AK269" s="711" t="s">
        <v>554</v>
      </c>
      <c r="AL269" s="47" t="s">
        <v>554</v>
      </c>
      <c r="AM269" s="47" t="s">
        <v>554</v>
      </c>
      <c r="AN269" s="47" t="s">
        <v>554</v>
      </c>
      <c r="AO269" s="603"/>
      <c r="AP269" s="603"/>
      <c r="AQ269" s="709" t="s">
        <v>560</v>
      </c>
      <c r="AR269" s="603"/>
      <c r="AS269" s="603"/>
      <c r="AT269" s="711" t="s">
        <v>554</v>
      </c>
      <c r="AU269" s="47" t="s">
        <v>554</v>
      </c>
      <c r="AV269" s="47" t="s">
        <v>554</v>
      </c>
      <c r="AW269" s="47" t="s">
        <v>554</v>
      </c>
      <c r="AX269" s="603"/>
      <c r="AY269" s="603"/>
      <c r="AZ269" s="679" t="s">
        <v>554</v>
      </c>
      <c r="BA269" s="603"/>
      <c r="BB269" s="603"/>
      <c r="BC269" s="711" t="s">
        <v>554</v>
      </c>
      <c r="BD269" s="603"/>
      <c r="BE269" s="603"/>
      <c r="BF269" s="679" t="s">
        <v>554</v>
      </c>
      <c r="BG269" s="678">
        <v>43616</v>
      </c>
      <c r="BH269" s="47" t="s">
        <v>554</v>
      </c>
      <c r="BI269" s="47" t="s">
        <v>554</v>
      </c>
      <c r="BJ269" s="47" t="s">
        <v>554</v>
      </c>
      <c r="BK269" s="682" t="s">
        <v>807</v>
      </c>
      <c r="BL269" s="682" t="s">
        <v>807</v>
      </c>
      <c r="BM269" s="48" t="s">
        <v>554</v>
      </c>
      <c r="BN269" s="598" t="s">
        <v>807</v>
      </c>
      <c r="BO269" s="598" t="s">
        <v>807</v>
      </c>
      <c r="BP269" s="603"/>
      <c r="BQ269" s="48" t="s">
        <v>554</v>
      </c>
      <c r="BR269" s="48" t="s">
        <v>554</v>
      </c>
      <c r="BS269" s="603"/>
      <c r="BT269" s="720"/>
      <c r="BU269" s="720"/>
      <c r="BV269" s="603"/>
      <c r="BW269" s="47" t="s">
        <v>554</v>
      </c>
      <c r="BX269" s="47" t="s">
        <v>554</v>
      </c>
      <c r="BY269" s="47" t="s">
        <v>554</v>
      </c>
      <c r="BZ269" s="47" t="s">
        <v>554</v>
      </c>
      <c r="CA269" s="47" t="s">
        <v>554</v>
      </c>
      <c r="CB269" s="711" t="s">
        <v>554</v>
      </c>
      <c r="CC269" s="48" t="s">
        <v>554</v>
      </c>
      <c r="CD269" s="48" t="s">
        <v>554</v>
      </c>
      <c r="CE269" s="48" t="s">
        <v>554</v>
      </c>
      <c r="CF269" s="603"/>
      <c r="CG269" s="603"/>
      <c r="CH269" s="598" t="s">
        <v>807</v>
      </c>
      <c r="CI269" s="616"/>
      <c r="CJ269" s="616"/>
      <c r="CK269" s="48" t="s">
        <v>554</v>
      </c>
      <c r="CL269" s="615" t="s">
        <v>554</v>
      </c>
      <c r="CM269" s="615" t="s">
        <v>554</v>
      </c>
      <c r="CN269" s="48" t="s">
        <v>554</v>
      </c>
      <c r="CO269" s="48" t="s">
        <v>554</v>
      </c>
      <c r="CP269" s="680" t="s">
        <v>554</v>
      </c>
      <c r="CQ269" s="679" t="s">
        <v>554</v>
      </c>
      <c r="CR269" s="706" t="s">
        <v>554</v>
      </c>
      <c r="CS269" s="680" t="s">
        <v>554</v>
      </c>
      <c r="CT269" s="603"/>
      <c r="CU269" s="708" t="s">
        <v>566</v>
      </c>
      <c r="CV269" s="719" t="s">
        <v>554</v>
      </c>
      <c r="CW269" s="720" t="s">
        <v>554</v>
      </c>
      <c r="CX269" s="47" t="s">
        <v>554</v>
      </c>
      <c r="CY269" s="47" t="s">
        <v>554</v>
      </c>
      <c r="CZ269" s="47" t="s">
        <v>554</v>
      </c>
      <c r="DA269" s="682" t="s">
        <v>560</v>
      </c>
      <c r="DB269" s="709" t="s">
        <v>560</v>
      </c>
      <c r="DC269" s="47" t="s">
        <v>554</v>
      </c>
    </row>
    <row r="270" spans="1:107" ht="14" x14ac:dyDescent="0.15">
      <c r="A270" s="678">
        <v>43617</v>
      </c>
      <c r="B270" s="47" t="s">
        <v>554</v>
      </c>
      <c r="C270" s="47" t="s">
        <v>554</v>
      </c>
      <c r="D270" s="47" t="s">
        <v>554</v>
      </c>
      <c r="E270" s="47" t="s">
        <v>554</v>
      </c>
      <c r="F270" s="47" t="s">
        <v>554</v>
      </c>
      <c r="G270" s="47" t="s">
        <v>554</v>
      </c>
      <c r="H270" s="47" t="s">
        <v>554</v>
      </c>
      <c r="I270" s="47" t="s">
        <v>554</v>
      </c>
      <c r="J270" s="47" t="s">
        <v>554</v>
      </c>
      <c r="K270" s="47" t="s">
        <v>554</v>
      </c>
      <c r="L270" s="47" t="s">
        <v>554</v>
      </c>
      <c r="M270" s="47" t="s">
        <v>554</v>
      </c>
      <c r="N270" s="47" t="s">
        <v>554</v>
      </c>
      <c r="O270" s="47" t="s">
        <v>554</v>
      </c>
      <c r="P270" s="47" t="s">
        <v>554</v>
      </c>
      <c r="Q270" s="47" t="s">
        <v>554</v>
      </c>
      <c r="R270" s="706" t="s">
        <v>554</v>
      </c>
      <c r="S270" s="47" t="s">
        <v>554</v>
      </c>
      <c r="T270" s="47" t="s">
        <v>554</v>
      </c>
      <c r="U270" s="706" t="s">
        <v>554</v>
      </c>
      <c r="V270" s="603"/>
      <c r="W270" s="47" t="s">
        <v>554</v>
      </c>
      <c r="X270" s="47" t="s">
        <v>554</v>
      </c>
      <c r="Y270" s="47" t="s">
        <v>554</v>
      </c>
      <c r="Z270" s="706" t="s">
        <v>554</v>
      </c>
      <c r="AA270" s="706" t="s">
        <v>554</v>
      </c>
      <c r="AB270" s="706" t="s">
        <v>554</v>
      </c>
      <c r="AC270" s="706" t="s">
        <v>554</v>
      </c>
      <c r="AD270" s="706" t="s">
        <v>554</v>
      </c>
      <c r="AE270" s="711" t="s">
        <v>554</v>
      </c>
      <c r="AF270" s="47" t="s">
        <v>554</v>
      </c>
      <c r="AG270" s="47" t="s">
        <v>554</v>
      </c>
      <c r="AH270" s="47" t="s">
        <v>554</v>
      </c>
      <c r="AI270" s="47" t="s">
        <v>554</v>
      </c>
      <c r="AJ270" s="47" t="s">
        <v>554</v>
      </c>
      <c r="AK270" s="711" t="s">
        <v>554</v>
      </c>
      <c r="AL270" s="47" t="s">
        <v>554</v>
      </c>
      <c r="AM270" s="47" t="s">
        <v>554</v>
      </c>
      <c r="AN270" s="47" t="s">
        <v>554</v>
      </c>
      <c r="AO270" s="603"/>
      <c r="AP270" s="603"/>
      <c r="AQ270" s="709" t="s">
        <v>560</v>
      </c>
      <c r="AR270" s="603"/>
      <c r="AS270" s="603"/>
      <c r="AT270" s="711" t="s">
        <v>554</v>
      </c>
      <c r="AU270" s="47" t="s">
        <v>554</v>
      </c>
      <c r="AV270" s="47" t="s">
        <v>554</v>
      </c>
      <c r="AW270" s="47" t="s">
        <v>554</v>
      </c>
      <c r="AX270" s="603"/>
      <c r="AY270" s="603"/>
      <c r="AZ270" s="679" t="s">
        <v>554</v>
      </c>
      <c r="BA270" s="603"/>
      <c r="BB270" s="603"/>
      <c r="BC270" s="711" t="s">
        <v>554</v>
      </c>
      <c r="BD270" s="603"/>
      <c r="BE270" s="603"/>
      <c r="BF270" s="679" t="s">
        <v>554</v>
      </c>
      <c r="BG270" s="678">
        <v>43617</v>
      </c>
      <c r="BH270" s="47" t="s">
        <v>554</v>
      </c>
      <c r="BI270" s="47" t="s">
        <v>554</v>
      </c>
      <c r="BJ270" s="47" t="s">
        <v>554</v>
      </c>
      <c r="BK270" s="682" t="s">
        <v>807</v>
      </c>
      <c r="BL270" s="682" t="s">
        <v>807</v>
      </c>
      <c r="BM270" s="48" t="s">
        <v>554</v>
      </c>
      <c r="BN270" s="598" t="s">
        <v>807</v>
      </c>
      <c r="BO270" s="598" t="s">
        <v>807</v>
      </c>
      <c r="BP270" s="603"/>
      <c r="BQ270" s="48" t="s">
        <v>554</v>
      </c>
      <c r="BR270" s="48" t="s">
        <v>554</v>
      </c>
      <c r="BS270" s="603"/>
      <c r="BT270" s="720"/>
      <c r="BU270" s="720"/>
      <c r="BV270" s="603"/>
      <c r="BW270" s="47" t="s">
        <v>554</v>
      </c>
      <c r="BX270" s="47" t="s">
        <v>554</v>
      </c>
      <c r="BY270" s="47" t="s">
        <v>554</v>
      </c>
      <c r="BZ270" s="47" t="s">
        <v>554</v>
      </c>
      <c r="CA270" s="47" t="s">
        <v>554</v>
      </c>
      <c r="CB270" s="711" t="s">
        <v>554</v>
      </c>
      <c r="CC270" s="48" t="s">
        <v>554</v>
      </c>
      <c r="CD270" s="48" t="s">
        <v>554</v>
      </c>
      <c r="CE270" s="48" t="s">
        <v>554</v>
      </c>
      <c r="CF270" s="603"/>
      <c r="CG270" s="603"/>
      <c r="CH270" s="598" t="s">
        <v>807</v>
      </c>
      <c r="CI270" s="616"/>
      <c r="CJ270" s="616"/>
      <c r="CK270" s="48" t="s">
        <v>554</v>
      </c>
      <c r="CL270" s="615" t="s">
        <v>554</v>
      </c>
      <c r="CM270" s="615" t="s">
        <v>554</v>
      </c>
      <c r="CN270" s="48" t="s">
        <v>554</v>
      </c>
      <c r="CO270" s="48" t="s">
        <v>554</v>
      </c>
      <c r="CP270" s="680" t="s">
        <v>554</v>
      </c>
      <c r="CQ270" s="679" t="s">
        <v>554</v>
      </c>
      <c r="CR270" s="706" t="s">
        <v>554</v>
      </c>
      <c r="CS270" s="680" t="s">
        <v>554</v>
      </c>
      <c r="CT270" s="603"/>
      <c r="CU270" s="708" t="s">
        <v>566</v>
      </c>
      <c r="CV270" s="709" t="s">
        <v>560</v>
      </c>
      <c r="CW270" s="720" t="s">
        <v>554</v>
      </c>
      <c r="CX270" s="47" t="s">
        <v>554</v>
      </c>
      <c r="CY270" s="47" t="s">
        <v>554</v>
      </c>
      <c r="CZ270" s="47" t="s">
        <v>554</v>
      </c>
      <c r="DA270" s="682" t="s">
        <v>560</v>
      </c>
      <c r="DB270" s="709" t="s">
        <v>560</v>
      </c>
      <c r="DC270" s="47" t="s">
        <v>554</v>
      </c>
    </row>
    <row r="271" spans="1:107" ht="16" x14ac:dyDescent="0.2">
      <c r="A271" s="678">
        <v>43618</v>
      </c>
      <c r="B271" s="47" t="s">
        <v>554</v>
      </c>
      <c r="C271" s="47" t="s">
        <v>554</v>
      </c>
      <c r="D271" s="47" t="s">
        <v>554</v>
      </c>
      <c r="E271" s="47" t="s">
        <v>554</v>
      </c>
      <c r="F271" s="47" t="s">
        <v>554</v>
      </c>
      <c r="G271" s="47" t="s">
        <v>554</v>
      </c>
      <c r="H271" s="47" t="s">
        <v>554</v>
      </c>
      <c r="I271" s="47" t="s">
        <v>554</v>
      </c>
      <c r="J271" s="47" t="s">
        <v>554</v>
      </c>
      <c r="K271" s="47" t="s">
        <v>554</v>
      </c>
      <c r="L271" s="47" t="s">
        <v>554</v>
      </c>
      <c r="M271" s="47" t="s">
        <v>554</v>
      </c>
      <c r="N271" s="47" t="s">
        <v>554</v>
      </c>
      <c r="O271" s="47" t="s">
        <v>554</v>
      </c>
      <c r="P271" s="47" t="s">
        <v>554</v>
      </c>
      <c r="Q271" s="47" t="s">
        <v>554</v>
      </c>
      <c r="R271" s="706" t="s">
        <v>554</v>
      </c>
      <c r="S271" s="47" t="s">
        <v>554</v>
      </c>
      <c r="T271" s="47" t="s">
        <v>554</v>
      </c>
      <c r="U271" s="706" t="s">
        <v>554</v>
      </c>
      <c r="V271" s="603"/>
      <c r="W271" s="47" t="s">
        <v>554</v>
      </c>
      <c r="X271" s="47" t="s">
        <v>554</v>
      </c>
      <c r="Y271" s="47" t="s">
        <v>554</v>
      </c>
      <c r="Z271" s="706" t="s">
        <v>554</v>
      </c>
      <c r="AA271" s="706" t="s">
        <v>554</v>
      </c>
      <c r="AB271" s="706" t="s">
        <v>554</v>
      </c>
      <c r="AC271" s="721" t="s">
        <v>554</v>
      </c>
      <c r="AD271" s="721" t="s">
        <v>554</v>
      </c>
      <c r="AE271" s="709" t="s">
        <v>560</v>
      </c>
      <c r="AF271" s="47" t="s">
        <v>554</v>
      </c>
      <c r="AG271" s="47" t="s">
        <v>554</v>
      </c>
      <c r="AH271" s="47" t="s">
        <v>554</v>
      </c>
      <c r="AI271" s="47" t="s">
        <v>554</v>
      </c>
      <c r="AJ271" s="47" t="s">
        <v>554</v>
      </c>
      <c r="AK271" s="709" t="s">
        <v>560</v>
      </c>
      <c r="AL271" s="47" t="s">
        <v>554</v>
      </c>
      <c r="AM271" s="47" t="s">
        <v>554</v>
      </c>
      <c r="AN271" s="47" t="s">
        <v>554</v>
      </c>
      <c r="AO271" s="603"/>
      <c r="AP271" s="603"/>
      <c r="AQ271" s="709" t="s">
        <v>560</v>
      </c>
      <c r="AR271" s="603"/>
      <c r="AS271" s="603"/>
      <c r="AT271" s="711" t="s">
        <v>554</v>
      </c>
      <c r="AU271" s="47" t="s">
        <v>554</v>
      </c>
      <c r="AV271" s="47" t="s">
        <v>554</v>
      </c>
      <c r="AW271" s="47" t="s">
        <v>554</v>
      </c>
      <c r="AX271" s="603"/>
      <c r="AY271" s="603"/>
      <c r="AZ271" s="679" t="s">
        <v>554</v>
      </c>
      <c r="BA271" s="603"/>
      <c r="BB271" s="603"/>
      <c r="BC271" s="711" t="s">
        <v>554</v>
      </c>
      <c r="BD271" s="603"/>
      <c r="BE271" s="603"/>
      <c r="BF271" s="679" t="s">
        <v>554</v>
      </c>
      <c r="BG271" s="678">
        <v>43618</v>
      </c>
      <c r="BH271" s="47" t="s">
        <v>554</v>
      </c>
      <c r="BI271" s="47" t="s">
        <v>554</v>
      </c>
      <c r="BJ271" s="47" t="s">
        <v>554</v>
      </c>
      <c r="BK271" s="682" t="s">
        <v>807</v>
      </c>
      <c r="BL271" s="682" t="s">
        <v>807</v>
      </c>
      <c r="BM271" s="48" t="s">
        <v>554</v>
      </c>
      <c r="BN271" s="598" t="s">
        <v>807</v>
      </c>
      <c r="BO271" s="598" t="s">
        <v>807</v>
      </c>
      <c r="BP271" s="603"/>
      <c r="BQ271" s="48" t="s">
        <v>554</v>
      </c>
      <c r="BR271" s="48" t="s">
        <v>554</v>
      </c>
      <c r="BS271" s="603"/>
      <c r="BT271" s="720"/>
      <c r="BU271" s="720"/>
      <c r="BV271" s="603"/>
      <c r="BW271" s="47" t="s">
        <v>554</v>
      </c>
      <c r="BX271" s="47" t="s">
        <v>554</v>
      </c>
      <c r="BY271" s="47" t="s">
        <v>554</v>
      </c>
      <c r="BZ271" s="47" t="s">
        <v>554</v>
      </c>
      <c r="CA271" s="47" t="s">
        <v>554</v>
      </c>
      <c r="CB271" s="711" t="s">
        <v>554</v>
      </c>
      <c r="CC271" s="48" t="s">
        <v>554</v>
      </c>
      <c r="CD271" s="48" t="s">
        <v>554</v>
      </c>
      <c r="CE271" s="48" t="s">
        <v>554</v>
      </c>
      <c r="CF271" s="603"/>
      <c r="CG271" s="603"/>
      <c r="CH271" s="598" t="s">
        <v>807</v>
      </c>
      <c r="CI271" s="616"/>
      <c r="CJ271" s="616"/>
      <c r="CK271" s="48" t="s">
        <v>554</v>
      </c>
      <c r="CL271" s="615" t="s">
        <v>554</v>
      </c>
      <c r="CM271" s="615" t="s">
        <v>554</v>
      </c>
      <c r="CN271" s="48" t="s">
        <v>554</v>
      </c>
      <c r="CO271" s="48" t="s">
        <v>554</v>
      </c>
      <c r="CP271" s="680" t="s">
        <v>554</v>
      </c>
      <c r="CQ271" s="679" t="s">
        <v>554</v>
      </c>
      <c r="CR271" s="706" t="s">
        <v>554</v>
      </c>
      <c r="CS271" s="680" t="s">
        <v>554</v>
      </c>
      <c r="CT271" s="603"/>
      <c r="CU271" s="711" t="s">
        <v>554</v>
      </c>
      <c r="CV271" s="709" t="s">
        <v>560</v>
      </c>
      <c r="CW271" s="720" t="s">
        <v>554</v>
      </c>
      <c r="CX271" s="47" t="s">
        <v>554</v>
      </c>
      <c r="CY271" s="47" t="s">
        <v>554</v>
      </c>
      <c r="CZ271" s="47" t="s">
        <v>554</v>
      </c>
      <c r="DA271" s="682" t="s">
        <v>560</v>
      </c>
      <c r="DB271" s="709" t="s">
        <v>560</v>
      </c>
      <c r="DC271" s="47" t="s">
        <v>554</v>
      </c>
    </row>
    <row r="272" spans="1:107" ht="14" x14ac:dyDescent="0.15">
      <c r="A272" s="678">
        <v>43619</v>
      </c>
      <c r="B272" s="47" t="s">
        <v>554</v>
      </c>
      <c r="C272" s="47" t="s">
        <v>554</v>
      </c>
      <c r="D272" s="47" t="s">
        <v>554</v>
      </c>
      <c r="E272" s="47" t="s">
        <v>554</v>
      </c>
      <c r="F272" s="47" t="s">
        <v>554</v>
      </c>
      <c r="G272" s="47" t="s">
        <v>554</v>
      </c>
      <c r="H272" s="47" t="s">
        <v>554</v>
      </c>
      <c r="I272" s="47" t="s">
        <v>554</v>
      </c>
      <c r="J272" s="47" t="s">
        <v>554</v>
      </c>
      <c r="K272" s="47" t="s">
        <v>554</v>
      </c>
      <c r="L272" s="47" t="s">
        <v>554</v>
      </c>
      <c r="M272" s="47" t="s">
        <v>554</v>
      </c>
      <c r="N272" s="47" t="s">
        <v>554</v>
      </c>
      <c r="O272" s="47" t="s">
        <v>554</v>
      </c>
      <c r="P272" s="47" t="s">
        <v>554</v>
      </c>
      <c r="Q272" s="47" t="s">
        <v>554</v>
      </c>
      <c r="R272" s="706" t="s">
        <v>554</v>
      </c>
      <c r="S272" s="47" t="s">
        <v>554</v>
      </c>
      <c r="T272" s="47" t="s">
        <v>554</v>
      </c>
      <c r="U272" s="706" t="s">
        <v>554</v>
      </c>
      <c r="V272" s="603"/>
      <c r="W272" s="47" t="s">
        <v>554</v>
      </c>
      <c r="X272" s="47" t="s">
        <v>554</v>
      </c>
      <c r="Y272" s="47" t="s">
        <v>554</v>
      </c>
      <c r="Z272" s="706" t="s">
        <v>554</v>
      </c>
      <c r="AA272" s="706" t="s">
        <v>554</v>
      </c>
      <c r="AB272" s="706" t="s">
        <v>554</v>
      </c>
      <c r="AC272" s="706" t="s">
        <v>554</v>
      </c>
      <c r="AD272" s="706" t="s">
        <v>554</v>
      </c>
      <c r="AE272" s="711" t="s">
        <v>554</v>
      </c>
      <c r="AF272" s="47" t="s">
        <v>554</v>
      </c>
      <c r="AG272" s="47" t="s">
        <v>554</v>
      </c>
      <c r="AH272" s="47" t="s">
        <v>554</v>
      </c>
      <c r="AI272" s="47" t="s">
        <v>554</v>
      </c>
      <c r="AJ272" s="47" t="s">
        <v>554</v>
      </c>
      <c r="AK272" s="711" t="s">
        <v>554</v>
      </c>
      <c r="AL272" s="47" t="s">
        <v>554</v>
      </c>
      <c r="AM272" s="47" t="s">
        <v>554</v>
      </c>
      <c r="AN272" s="47" t="s">
        <v>554</v>
      </c>
      <c r="AO272" s="603"/>
      <c r="AP272" s="603"/>
      <c r="AQ272" s="709" t="s">
        <v>560</v>
      </c>
      <c r="AR272" s="603"/>
      <c r="AS272" s="603"/>
      <c r="AT272" s="711" t="s">
        <v>554</v>
      </c>
      <c r="AU272" s="47" t="s">
        <v>554</v>
      </c>
      <c r="AV272" s="47" t="s">
        <v>554</v>
      </c>
      <c r="AW272" s="47" t="s">
        <v>554</v>
      </c>
      <c r="AX272" s="603"/>
      <c r="AY272" s="603"/>
      <c r="AZ272" s="679" t="s">
        <v>554</v>
      </c>
      <c r="BA272" s="603"/>
      <c r="BB272" s="603"/>
      <c r="BC272" s="711" t="s">
        <v>554</v>
      </c>
      <c r="BD272" s="603"/>
      <c r="BE272" s="603"/>
      <c r="BF272" s="679" t="s">
        <v>554</v>
      </c>
      <c r="BG272" s="678">
        <v>43619</v>
      </c>
      <c r="BH272" s="47" t="s">
        <v>554</v>
      </c>
      <c r="BI272" s="47" t="s">
        <v>554</v>
      </c>
      <c r="BJ272" s="47" t="s">
        <v>554</v>
      </c>
      <c r="BK272" s="682" t="s">
        <v>807</v>
      </c>
      <c r="BL272" s="682" t="s">
        <v>807</v>
      </c>
      <c r="BM272" s="48" t="s">
        <v>554</v>
      </c>
      <c r="BN272" s="598" t="s">
        <v>807</v>
      </c>
      <c r="BO272" s="598" t="s">
        <v>807</v>
      </c>
      <c r="BP272" s="603"/>
      <c r="BQ272" s="48" t="s">
        <v>554</v>
      </c>
      <c r="BR272" s="48" t="s">
        <v>554</v>
      </c>
      <c r="BS272" s="603"/>
      <c r="BT272" s="720"/>
      <c r="BU272" s="720"/>
      <c r="BV272" s="603"/>
      <c r="BW272" s="47" t="s">
        <v>554</v>
      </c>
      <c r="BX272" s="47" t="s">
        <v>554</v>
      </c>
      <c r="BY272" s="47" t="s">
        <v>554</v>
      </c>
      <c r="BZ272" s="47" t="s">
        <v>554</v>
      </c>
      <c r="CA272" s="47" t="s">
        <v>554</v>
      </c>
      <c r="CB272" s="711" t="s">
        <v>554</v>
      </c>
      <c r="CC272" s="48" t="s">
        <v>554</v>
      </c>
      <c r="CD272" s="48" t="s">
        <v>554</v>
      </c>
      <c r="CE272" s="48" t="s">
        <v>554</v>
      </c>
      <c r="CF272" s="603"/>
      <c r="CG272" s="603"/>
      <c r="CH272" s="598" t="s">
        <v>807</v>
      </c>
      <c r="CI272" s="616"/>
      <c r="CJ272" s="616"/>
      <c r="CK272" s="48" t="s">
        <v>554</v>
      </c>
      <c r="CL272" s="615" t="s">
        <v>554</v>
      </c>
      <c r="CM272" s="615" t="s">
        <v>554</v>
      </c>
      <c r="CN272" s="48" t="s">
        <v>554</v>
      </c>
      <c r="CO272" s="48" t="s">
        <v>554</v>
      </c>
      <c r="CP272" s="680" t="s">
        <v>554</v>
      </c>
      <c r="CQ272" s="679" t="s">
        <v>554</v>
      </c>
      <c r="CR272" s="706" t="s">
        <v>554</v>
      </c>
      <c r="CS272" s="680" t="s">
        <v>554</v>
      </c>
      <c r="CT272" s="603"/>
      <c r="CU272" s="705" t="s">
        <v>554</v>
      </c>
      <c r="CV272" s="709" t="s">
        <v>560</v>
      </c>
      <c r="CW272" s="720" t="s">
        <v>554</v>
      </c>
      <c r="CX272" s="47" t="s">
        <v>554</v>
      </c>
      <c r="CY272" s="47" t="s">
        <v>554</v>
      </c>
      <c r="CZ272" s="47" t="s">
        <v>554</v>
      </c>
      <c r="DA272" s="682" t="s">
        <v>560</v>
      </c>
      <c r="DB272" s="709" t="s">
        <v>560</v>
      </c>
      <c r="DC272" s="47" t="s">
        <v>554</v>
      </c>
    </row>
    <row r="273" spans="1:107" ht="14" x14ac:dyDescent="0.15">
      <c r="A273" s="678">
        <v>43620</v>
      </c>
      <c r="B273" s="47" t="s">
        <v>554</v>
      </c>
      <c r="C273" s="47" t="s">
        <v>554</v>
      </c>
      <c r="D273" s="47" t="s">
        <v>554</v>
      </c>
      <c r="E273" s="47" t="s">
        <v>554</v>
      </c>
      <c r="F273" s="47" t="s">
        <v>554</v>
      </c>
      <c r="G273" s="47" t="s">
        <v>554</v>
      </c>
      <c r="H273" s="47" t="s">
        <v>554</v>
      </c>
      <c r="I273" s="47" t="s">
        <v>554</v>
      </c>
      <c r="J273" s="47" t="s">
        <v>554</v>
      </c>
      <c r="K273" s="47" t="s">
        <v>554</v>
      </c>
      <c r="L273" s="47" t="s">
        <v>554</v>
      </c>
      <c r="M273" s="47" t="s">
        <v>554</v>
      </c>
      <c r="N273" s="47" t="s">
        <v>554</v>
      </c>
      <c r="O273" s="47" t="s">
        <v>554</v>
      </c>
      <c r="P273" s="47" t="s">
        <v>554</v>
      </c>
      <c r="Q273" s="47" t="s">
        <v>554</v>
      </c>
      <c r="R273" s="706" t="s">
        <v>554</v>
      </c>
      <c r="S273" s="47" t="s">
        <v>554</v>
      </c>
      <c r="T273" s="47" t="s">
        <v>554</v>
      </c>
      <c r="U273" s="706" t="s">
        <v>554</v>
      </c>
      <c r="V273" s="603"/>
      <c r="W273" s="47" t="s">
        <v>554</v>
      </c>
      <c r="X273" s="47" t="s">
        <v>554</v>
      </c>
      <c r="Y273" s="47" t="s">
        <v>554</v>
      </c>
      <c r="Z273" s="706" t="s">
        <v>554</v>
      </c>
      <c r="AA273" s="706" t="s">
        <v>554</v>
      </c>
      <c r="AB273" s="706" t="s">
        <v>554</v>
      </c>
      <c r="AC273" s="706" t="s">
        <v>554</v>
      </c>
      <c r="AD273" s="706" t="s">
        <v>554</v>
      </c>
      <c r="AE273" s="709" t="s">
        <v>560</v>
      </c>
      <c r="AF273" s="47" t="s">
        <v>554</v>
      </c>
      <c r="AG273" s="47" t="s">
        <v>554</v>
      </c>
      <c r="AH273" s="47" t="s">
        <v>554</v>
      </c>
      <c r="AI273" s="47" t="s">
        <v>554</v>
      </c>
      <c r="AJ273" s="47" t="s">
        <v>554</v>
      </c>
      <c r="AK273" s="711" t="s">
        <v>554</v>
      </c>
      <c r="AL273" s="47" t="s">
        <v>554</v>
      </c>
      <c r="AM273" s="47" t="s">
        <v>554</v>
      </c>
      <c r="AN273" s="47" t="s">
        <v>554</v>
      </c>
      <c r="AO273" s="603"/>
      <c r="AP273" s="603"/>
      <c r="AQ273" s="709" t="s">
        <v>560</v>
      </c>
      <c r="AR273" s="603"/>
      <c r="AS273" s="603"/>
      <c r="AT273" s="711" t="s">
        <v>554</v>
      </c>
      <c r="AU273" s="47" t="s">
        <v>554</v>
      </c>
      <c r="AV273" s="47" t="s">
        <v>554</v>
      </c>
      <c r="AW273" s="47" t="s">
        <v>554</v>
      </c>
      <c r="AX273" s="603"/>
      <c r="AY273" s="603"/>
      <c r="AZ273" s="679" t="s">
        <v>554</v>
      </c>
      <c r="BA273" s="603"/>
      <c r="BB273" s="603"/>
      <c r="BC273" s="711" t="s">
        <v>554</v>
      </c>
      <c r="BD273" s="603"/>
      <c r="BE273" s="603"/>
      <c r="BF273" s="679" t="s">
        <v>554</v>
      </c>
      <c r="BG273" s="678">
        <v>43620</v>
      </c>
      <c r="BH273" s="47" t="s">
        <v>554</v>
      </c>
      <c r="BI273" s="47" t="s">
        <v>554</v>
      </c>
      <c r="BJ273" s="47" t="s">
        <v>554</v>
      </c>
      <c r="BK273" s="682" t="s">
        <v>807</v>
      </c>
      <c r="BL273" s="682" t="s">
        <v>807</v>
      </c>
      <c r="BM273" s="48" t="s">
        <v>554</v>
      </c>
      <c r="BN273" s="598" t="s">
        <v>807</v>
      </c>
      <c r="BO273" s="598" t="s">
        <v>807</v>
      </c>
      <c r="BP273" s="603"/>
      <c r="BQ273" s="48" t="s">
        <v>554</v>
      </c>
      <c r="BR273" s="48" t="s">
        <v>554</v>
      </c>
      <c r="BS273" s="603"/>
      <c r="BT273" s="720"/>
      <c r="BU273" s="720"/>
      <c r="BV273" s="603"/>
      <c r="BW273" s="47" t="s">
        <v>554</v>
      </c>
      <c r="BX273" s="47" t="s">
        <v>554</v>
      </c>
      <c r="BY273" s="47" t="s">
        <v>554</v>
      </c>
      <c r="BZ273" s="47" t="s">
        <v>554</v>
      </c>
      <c r="CA273" s="47" t="s">
        <v>554</v>
      </c>
      <c r="CB273" s="711" t="s">
        <v>554</v>
      </c>
      <c r="CC273" s="48" t="s">
        <v>554</v>
      </c>
      <c r="CD273" s="48" t="s">
        <v>554</v>
      </c>
      <c r="CE273" s="48" t="s">
        <v>554</v>
      </c>
      <c r="CF273" s="603"/>
      <c r="CG273" s="603"/>
      <c r="CH273" s="598" t="s">
        <v>807</v>
      </c>
      <c r="CI273" s="616"/>
      <c r="CJ273" s="616"/>
      <c r="CK273" s="48" t="s">
        <v>554</v>
      </c>
      <c r="CL273" s="615" t="s">
        <v>554</v>
      </c>
      <c r="CM273" s="615" t="s">
        <v>554</v>
      </c>
      <c r="CN273" s="48" t="s">
        <v>554</v>
      </c>
      <c r="CO273" s="48" t="s">
        <v>554</v>
      </c>
      <c r="CP273" s="680" t="s">
        <v>554</v>
      </c>
      <c r="CQ273" s="679" t="s">
        <v>554</v>
      </c>
      <c r="CR273" s="706" t="s">
        <v>554</v>
      </c>
      <c r="CS273" s="680" t="s">
        <v>554</v>
      </c>
      <c r="CT273" s="603"/>
      <c r="CU273" s="711" t="s">
        <v>554</v>
      </c>
      <c r="CV273" s="709" t="s">
        <v>560</v>
      </c>
      <c r="CW273" s="720" t="s">
        <v>554</v>
      </c>
      <c r="CX273" s="47" t="s">
        <v>554</v>
      </c>
      <c r="CY273" s="47" t="s">
        <v>554</v>
      </c>
      <c r="CZ273" s="47" t="s">
        <v>554</v>
      </c>
      <c r="DA273" s="682" t="s">
        <v>560</v>
      </c>
      <c r="DB273" s="709" t="s">
        <v>560</v>
      </c>
      <c r="DC273" s="47" t="s">
        <v>554</v>
      </c>
    </row>
    <row r="274" spans="1:107" ht="14" x14ac:dyDescent="0.15">
      <c r="A274" s="678">
        <v>43621</v>
      </c>
      <c r="B274" s="47" t="s">
        <v>554</v>
      </c>
      <c r="C274" s="47" t="s">
        <v>554</v>
      </c>
      <c r="D274" s="47" t="s">
        <v>554</v>
      </c>
      <c r="E274" s="47" t="s">
        <v>554</v>
      </c>
      <c r="F274" s="47" t="s">
        <v>554</v>
      </c>
      <c r="G274" s="47" t="s">
        <v>554</v>
      </c>
      <c r="H274" s="47" t="s">
        <v>554</v>
      </c>
      <c r="I274" s="47" t="s">
        <v>554</v>
      </c>
      <c r="J274" s="47" t="s">
        <v>554</v>
      </c>
      <c r="K274" s="47" t="s">
        <v>554</v>
      </c>
      <c r="L274" s="47" t="s">
        <v>554</v>
      </c>
      <c r="M274" s="47" t="s">
        <v>554</v>
      </c>
      <c r="N274" s="47" t="s">
        <v>554</v>
      </c>
      <c r="O274" s="47" t="s">
        <v>554</v>
      </c>
      <c r="P274" s="47" t="s">
        <v>554</v>
      </c>
      <c r="Q274" s="47" t="s">
        <v>554</v>
      </c>
      <c r="R274" s="706" t="s">
        <v>554</v>
      </c>
      <c r="S274" s="47" t="s">
        <v>554</v>
      </c>
      <c r="T274" s="47" t="s">
        <v>554</v>
      </c>
      <c r="U274" s="706" t="s">
        <v>554</v>
      </c>
      <c r="V274" s="603"/>
      <c r="W274" s="47" t="s">
        <v>554</v>
      </c>
      <c r="X274" s="47" t="s">
        <v>554</v>
      </c>
      <c r="Y274" s="47" t="s">
        <v>554</v>
      </c>
      <c r="Z274" s="706" t="s">
        <v>554</v>
      </c>
      <c r="AA274" s="706" t="s">
        <v>554</v>
      </c>
      <c r="AB274" s="706" t="s">
        <v>554</v>
      </c>
      <c r="AC274" s="706" t="s">
        <v>554</v>
      </c>
      <c r="AD274" s="706" t="s">
        <v>554</v>
      </c>
      <c r="AE274" s="711" t="s">
        <v>554</v>
      </c>
      <c r="AF274" s="47" t="s">
        <v>554</v>
      </c>
      <c r="AG274" s="47" t="s">
        <v>554</v>
      </c>
      <c r="AH274" s="47" t="s">
        <v>554</v>
      </c>
      <c r="AI274" s="47" t="s">
        <v>554</v>
      </c>
      <c r="AJ274" s="47" t="s">
        <v>554</v>
      </c>
      <c r="AK274" s="711" t="s">
        <v>554</v>
      </c>
      <c r="AL274" s="47" t="s">
        <v>554</v>
      </c>
      <c r="AM274" s="47" t="s">
        <v>554</v>
      </c>
      <c r="AN274" s="47" t="s">
        <v>554</v>
      </c>
      <c r="AO274" s="603"/>
      <c r="AP274" s="603"/>
      <c r="AQ274" s="709" t="s">
        <v>560</v>
      </c>
      <c r="AR274" s="603"/>
      <c r="AS274" s="603"/>
      <c r="AT274" s="711" t="s">
        <v>554</v>
      </c>
      <c r="AU274" s="47" t="s">
        <v>554</v>
      </c>
      <c r="AV274" s="47" t="s">
        <v>554</v>
      </c>
      <c r="AW274" s="47" t="s">
        <v>554</v>
      </c>
      <c r="AX274" s="603"/>
      <c r="AY274" s="603"/>
      <c r="AZ274" s="679" t="s">
        <v>554</v>
      </c>
      <c r="BA274" s="603"/>
      <c r="BB274" s="603"/>
      <c r="BC274" s="711" t="s">
        <v>554</v>
      </c>
      <c r="BD274" s="603"/>
      <c r="BE274" s="603"/>
      <c r="BF274" s="679" t="s">
        <v>554</v>
      </c>
      <c r="BG274" s="678">
        <v>43621</v>
      </c>
      <c r="BH274" s="47" t="s">
        <v>554</v>
      </c>
      <c r="BI274" s="47" t="s">
        <v>554</v>
      </c>
      <c r="BJ274" s="47" t="s">
        <v>554</v>
      </c>
      <c r="BK274" s="682" t="s">
        <v>807</v>
      </c>
      <c r="BL274" s="682" t="s">
        <v>807</v>
      </c>
      <c r="BM274" s="48" t="s">
        <v>554</v>
      </c>
      <c r="BN274" s="598" t="s">
        <v>807</v>
      </c>
      <c r="BO274" s="598" t="s">
        <v>807</v>
      </c>
      <c r="BP274" s="603"/>
      <c r="BQ274" s="48" t="s">
        <v>554</v>
      </c>
      <c r="BR274" s="48" t="s">
        <v>554</v>
      </c>
      <c r="BS274" s="603"/>
      <c r="BT274" s="720"/>
      <c r="BU274" s="720"/>
      <c r="BV274" s="603"/>
      <c r="BW274" s="47" t="s">
        <v>554</v>
      </c>
      <c r="BX274" s="47" t="s">
        <v>554</v>
      </c>
      <c r="BY274" s="47" t="s">
        <v>554</v>
      </c>
      <c r="BZ274" s="47" t="s">
        <v>554</v>
      </c>
      <c r="CA274" s="47" t="s">
        <v>554</v>
      </c>
      <c r="CB274" s="711" t="s">
        <v>554</v>
      </c>
      <c r="CC274" s="48" t="s">
        <v>554</v>
      </c>
      <c r="CD274" s="48" t="s">
        <v>554</v>
      </c>
      <c r="CE274" s="48" t="s">
        <v>554</v>
      </c>
      <c r="CF274" s="603"/>
      <c r="CG274" s="603"/>
      <c r="CH274" s="598" t="s">
        <v>807</v>
      </c>
      <c r="CI274" s="616"/>
      <c r="CJ274" s="616"/>
      <c r="CK274" s="48" t="s">
        <v>554</v>
      </c>
      <c r="CL274" s="615" t="s">
        <v>554</v>
      </c>
      <c r="CM274" s="615" t="s">
        <v>554</v>
      </c>
      <c r="CN274" s="48" t="s">
        <v>554</v>
      </c>
      <c r="CO274" s="48" t="s">
        <v>554</v>
      </c>
      <c r="CP274" s="680" t="s">
        <v>554</v>
      </c>
      <c r="CQ274" s="679" t="s">
        <v>554</v>
      </c>
      <c r="CR274" s="706" t="s">
        <v>554</v>
      </c>
      <c r="CS274" s="680" t="s">
        <v>554</v>
      </c>
      <c r="CT274" s="603"/>
      <c r="CU274" s="709" t="s">
        <v>560</v>
      </c>
      <c r="CV274" s="719" t="s">
        <v>554</v>
      </c>
      <c r="CW274" s="720" t="s">
        <v>554</v>
      </c>
      <c r="CX274" s="47" t="s">
        <v>554</v>
      </c>
      <c r="CY274" s="47" t="s">
        <v>554</v>
      </c>
      <c r="CZ274" s="47" t="s">
        <v>554</v>
      </c>
      <c r="DA274" s="682" t="s">
        <v>560</v>
      </c>
      <c r="DB274" s="709" t="s">
        <v>560</v>
      </c>
      <c r="DC274" s="47" t="s">
        <v>554</v>
      </c>
    </row>
    <row r="275" spans="1:107" ht="14" x14ac:dyDescent="0.15">
      <c r="A275" s="678">
        <v>43622</v>
      </c>
      <c r="B275" s="47" t="s">
        <v>554</v>
      </c>
      <c r="C275" s="47" t="s">
        <v>554</v>
      </c>
      <c r="D275" s="47" t="s">
        <v>554</v>
      </c>
      <c r="E275" s="47" t="s">
        <v>554</v>
      </c>
      <c r="F275" s="47" t="s">
        <v>554</v>
      </c>
      <c r="G275" s="47" t="s">
        <v>554</v>
      </c>
      <c r="H275" s="47" t="s">
        <v>554</v>
      </c>
      <c r="I275" s="47" t="s">
        <v>554</v>
      </c>
      <c r="J275" s="47" t="s">
        <v>554</v>
      </c>
      <c r="K275" s="47" t="s">
        <v>554</v>
      </c>
      <c r="L275" s="47" t="s">
        <v>554</v>
      </c>
      <c r="M275" s="47" t="s">
        <v>554</v>
      </c>
      <c r="N275" s="47" t="s">
        <v>554</v>
      </c>
      <c r="O275" s="47" t="s">
        <v>554</v>
      </c>
      <c r="P275" s="47" t="s">
        <v>554</v>
      </c>
      <c r="Q275" s="47" t="s">
        <v>554</v>
      </c>
      <c r="R275" s="706" t="s">
        <v>554</v>
      </c>
      <c r="S275" s="47" t="s">
        <v>554</v>
      </c>
      <c r="T275" s="47" t="s">
        <v>554</v>
      </c>
      <c r="U275" s="706" t="s">
        <v>554</v>
      </c>
      <c r="V275" s="603"/>
      <c r="W275" s="47" t="s">
        <v>554</v>
      </c>
      <c r="X275" s="47" t="s">
        <v>554</v>
      </c>
      <c r="Y275" s="47" t="s">
        <v>554</v>
      </c>
      <c r="Z275" s="706" t="s">
        <v>554</v>
      </c>
      <c r="AA275" s="706" t="s">
        <v>554</v>
      </c>
      <c r="AB275" s="706" t="s">
        <v>554</v>
      </c>
      <c r="AC275" s="706" t="s">
        <v>554</v>
      </c>
      <c r="AD275" s="706" t="s">
        <v>554</v>
      </c>
      <c r="AE275" s="711" t="s">
        <v>554</v>
      </c>
      <c r="AF275" s="47" t="s">
        <v>554</v>
      </c>
      <c r="AG275" s="47" t="s">
        <v>554</v>
      </c>
      <c r="AH275" s="47" t="s">
        <v>554</v>
      </c>
      <c r="AI275" s="47" t="s">
        <v>554</v>
      </c>
      <c r="AJ275" s="47" t="s">
        <v>554</v>
      </c>
      <c r="AK275" s="711" t="s">
        <v>554</v>
      </c>
      <c r="AL275" s="47" t="s">
        <v>554</v>
      </c>
      <c r="AM275" s="47" t="s">
        <v>554</v>
      </c>
      <c r="AN275" s="47" t="s">
        <v>554</v>
      </c>
      <c r="AO275" s="603"/>
      <c r="AP275" s="603"/>
      <c r="AQ275" s="709" t="s">
        <v>560</v>
      </c>
      <c r="AR275" s="603"/>
      <c r="AS275" s="603"/>
      <c r="AT275" s="711" t="s">
        <v>554</v>
      </c>
      <c r="AU275" s="47" t="s">
        <v>554</v>
      </c>
      <c r="AV275" s="47" t="s">
        <v>554</v>
      </c>
      <c r="AW275" s="47" t="s">
        <v>554</v>
      </c>
      <c r="AX275" s="603"/>
      <c r="AY275" s="603"/>
      <c r="AZ275" s="679" t="s">
        <v>554</v>
      </c>
      <c r="BA275" s="603"/>
      <c r="BB275" s="603"/>
      <c r="BC275" s="711" t="s">
        <v>554</v>
      </c>
      <c r="BD275" s="603"/>
      <c r="BE275" s="603"/>
      <c r="BF275" s="679" t="s">
        <v>554</v>
      </c>
      <c r="BG275" s="678">
        <v>43622</v>
      </c>
      <c r="BH275" s="47" t="s">
        <v>554</v>
      </c>
      <c r="BI275" s="47" t="s">
        <v>554</v>
      </c>
      <c r="BJ275" s="47" t="s">
        <v>554</v>
      </c>
      <c r="BK275" s="682" t="s">
        <v>807</v>
      </c>
      <c r="BL275" s="682" t="s">
        <v>807</v>
      </c>
      <c r="BM275" s="48" t="s">
        <v>554</v>
      </c>
      <c r="BN275" s="598" t="s">
        <v>807</v>
      </c>
      <c r="BO275" s="598" t="s">
        <v>807</v>
      </c>
      <c r="BP275" s="603"/>
      <c r="BQ275" s="48" t="s">
        <v>554</v>
      </c>
      <c r="BR275" s="48" t="s">
        <v>554</v>
      </c>
      <c r="BS275" s="603"/>
      <c r="BT275" s="720"/>
      <c r="BU275" s="720"/>
      <c r="BV275" s="603"/>
      <c r="BW275" s="47" t="s">
        <v>554</v>
      </c>
      <c r="BX275" s="47" t="s">
        <v>554</v>
      </c>
      <c r="BY275" s="47" t="s">
        <v>554</v>
      </c>
      <c r="BZ275" s="47" t="s">
        <v>554</v>
      </c>
      <c r="CA275" s="47" t="s">
        <v>554</v>
      </c>
      <c r="CB275" s="711" t="s">
        <v>554</v>
      </c>
      <c r="CC275" s="48" t="s">
        <v>554</v>
      </c>
      <c r="CD275" s="48" t="s">
        <v>554</v>
      </c>
      <c r="CE275" s="48" t="s">
        <v>554</v>
      </c>
      <c r="CF275" s="603"/>
      <c r="CG275" s="603"/>
      <c r="CH275" s="598" t="s">
        <v>807</v>
      </c>
      <c r="CI275" s="616"/>
      <c r="CJ275" s="616"/>
      <c r="CK275" s="48" t="s">
        <v>554</v>
      </c>
      <c r="CL275" s="615" t="s">
        <v>554</v>
      </c>
      <c r="CM275" s="615" t="s">
        <v>554</v>
      </c>
      <c r="CN275" s="48" t="s">
        <v>554</v>
      </c>
      <c r="CO275" s="48" t="s">
        <v>554</v>
      </c>
      <c r="CP275" s="680" t="s">
        <v>554</v>
      </c>
      <c r="CQ275" s="679" t="s">
        <v>554</v>
      </c>
      <c r="CR275" s="706" t="s">
        <v>554</v>
      </c>
      <c r="CS275" s="680" t="s">
        <v>554</v>
      </c>
      <c r="CT275" s="603"/>
      <c r="CU275" s="711" t="s">
        <v>554</v>
      </c>
      <c r="CV275" s="709" t="s">
        <v>560</v>
      </c>
      <c r="CW275" s="720" t="s">
        <v>554</v>
      </c>
      <c r="CX275" s="47" t="s">
        <v>554</v>
      </c>
      <c r="CY275" s="47" t="s">
        <v>554</v>
      </c>
      <c r="CZ275" s="47" t="s">
        <v>554</v>
      </c>
      <c r="DA275" s="682" t="s">
        <v>560</v>
      </c>
      <c r="DB275" s="709" t="s">
        <v>560</v>
      </c>
      <c r="DC275" s="47" t="s">
        <v>554</v>
      </c>
    </row>
    <row r="276" spans="1:107" ht="16" x14ac:dyDescent="0.2">
      <c r="A276" s="678">
        <v>43623</v>
      </c>
      <c r="B276" s="47" t="s">
        <v>554</v>
      </c>
      <c r="C276" s="47" t="s">
        <v>554</v>
      </c>
      <c r="D276" s="47" t="s">
        <v>554</v>
      </c>
      <c r="E276" s="47" t="s">
        <v>554</v>
      </c>
      <c r="F276" s="47" t="s">
        <v>554</v>
      </c>
      <c r="G276" s="47" t="s">
        <v>554</v>
      </c>
      <c r="H276" s="47" t="s">
        <v>554</v>
      </c>
      <c r="I276" s="47" t="s">
        <v>554</v>
      </c>
      <c r="J276" s="47" t="s">
        <v>554</v>
      </c>
      <c r="K276" s="47" t="s">
        <v>554</v>
      </c>
      <c r="L276" s="47" t="s">
        <v>554</v>
      </c>
      <c r="M276" s="47" t="s">
        <v>554</v>
      </c>
      <c r="N276" s="47" t="s">
        <v>554</v>
      </c>
      <c r="O276" s="47" t="s">
        <v>554</v>
      </c>
      <c r="P276" s="47" t="s">
        <v>554</v>
      </c>
      <c r="Q276" s="47" t="s">
        <v>554</v>
      </c>
      <c r="R276" s="721" t="s">
        <v>554</v>
      </c>
      <c r="S276" s="720" t="s">
        <v>554</v>
      </c>
      <c r="T276" s="720" t="s">
        <v>554</v>
      </c>
      <c r="U276" s="721" t="s">
        <v>554</v>
      </c>
      <c r="V276" s="603"/>
      <c r="W276" s="47" t="s">
        <v>554</v>
      </c>
      <c r="X276" s="47" t="s">
        <v>554</v>
      </c>
      <c r="Y276" s="47" t="s">
        <v>554</v>
      </c>
      <c r="Z276" s="706" t="s">
        <v>554</v>
      </c>
      <c r="AA276" s="706" t="s">
        <v>554</v>
      </c>
      <c r="AB276" s="706" t="s">
        <v>554</v>
      </c>
      <c r="AC276" s="706" t="s">
        <v>554</v>
      </c>
      <c r="AD276" s="706" t="s">
        <v>554</v>
      </c>
      <c r="AE276" s="711" t="s">
        <v>554</v>
      </c>
      <c r="AF276" s="47" t="s">
        <v>554</v>
      </c>
      <c r="AG276" s="47" t="s">
        <v>554</v>
      </c>
      <c r="AH276" s="47" t="s">
        <v>554</v>
      </c>
      <c r="AI276" s="47" t="s">
        <v>554</v>
      </c>
      <c r="AJ276" s="47" t="s">
        <v>554</v>
      </c>
      <c r="AK276" s="711" t="s">
        <v>554</v>
      </c>
      <c r="AL276" s="47" t="s">
        <v>554</v>
      </c>
      <c r="AM276" s="47" t="s">
        <v>554</v>
      </c>
      <c r="AN276" s="47" t="s">
        <v>554</v>
      </c>
      <c r="AO276" s="603"/>
      <c r="AP276" s="603"/>
      <c r="AQ276" s="709" t="s">
        <v>560</v>
      </c>
      <c r="AR276" s="603"/>
      <c r="AS276" s="603"/>
      <c r="AT276" s="711" t="s">
        <v>554</v>
      </c>
      <c r="AU276" s="47" t="s">
        <v>554</v>
      </c>
      <c r="AV276" s="47" t="s">
        <v>554</v>
      </c>
      <c r="AW276" s="47" t="s">
        <v>554</v>
      </c>
      <c r="AX276" s="603"/>
      <c r="AY276" s="603"/>
      <c r="AZ276" s="679" t="s">
        <v>554</v>
      </c>
      <c r="BA276" s="603"/>
      <c r="BB276" s="603"/>
      <c r="BC276" s="711" t="s">
        <v>554</v>
      </c>
      <c r="BD276" s="603"/>
      <c r="BE276" s="603"/>
      <c r="BF276" s="679" t="s">
        <v>554</v>
      </c>
      <c r="BG276" s="678">
        <v>43623</v>
      </c>
      <c r="BH276" s="47" t="s">
        <v>554</v>
      </c>
      <c r="BI276" s="47" t="s">
        <v>554</v>
      </c>
      <c r="BJ276" s="47" t="s">
        <v>554</v>
      </c>
      <c r="BK276" s="682" t="s">
        <v>807</v>
      </c>
      <c r="BL276" s="682" t="s">
        <v>807</v>
      </c>
      <c r="BM276" s="48" t="s">
        <v>554</v>
      </c>
      <c r="BN276" s="598" t="s">
        <v>807</v>
      </c>
      <c r="BO276" s="598" t="s">
        <v>807</v>
      </c>
      <c r="BP276" s="603"/>
      <c r="BQ276" s="48" t="s">
        <v>554</v>
      </c>
      <c r="BR276" s="48" t="s">
        <v>554</v>
      </c>
      <c r="BS276" s="603"/>
      <c r="BT276" s="720"/>
      <c r="BU276" s="720"/>
      <c r="BV276" s="603"/>
      <c r="BW276" s="47" t="s">
        <v>554</v>
      </c>
      <c r="BX276" s="47" t="s">
        <v>554</v>
      </c>
      <c r="BY276" s="47" t="s">
        <v>554</v>
      </c>
      <c r="BZ276" s="47" t="s">
        <v>554</v>
      </c>
      <c r="CA276" s="47" t="s">
        <v>554</v>
      </c>
      <c r="CB276" s="711" t="s">
        <v>554</v>
      </c>
      <c r="CC276" s="48" t="s">
        <v>554</v>
      </c>
      <c r="CD276" s="48" t="s">
        <v>554</v>
      </c>
      <c r="CE276" s="48" t="s">
        <v>554</v>
      </c>
      <c r="CF276" s="603"/>
      <c r="CG276" s="603"/>
      <c r="CH276" s="598" t="s">
        <v>807</v>
      </c>
      <c r="CI276" s="616"/>
      <c r="CJ276" s="616"/>
      <c r="CK276" s="48" t="s">
        <v>554</v>
      </c>
      <c r="CL276" s="615" t="s">
        <v>554</v>
      </c>
      <c r="CM276" s="615" t="s">
        <v>554</v>
      </c>
      <c r="CN276" s="48" t="s">
        <v>554</v>
      </c>
      <c r="CO276" s="48" t="s">
        <v>554</v>
      </c>
      <c r="CP276" s="680" t="s">
        <v>554</v>
      </c>
      <c r="CQ276" s="679" t="s">
        <v>554</v>
      </c>
      <c r="CR276" s="706" t="s">
        <v>554</v>
      </c>
      <c r="CS276" s="680" t="s">
        <v>554</v>
      </c>
      <c r="CT276" s="603"/>
      <c r="CU276" s="708" t="s">
        <v>566</v>
      </c>
      <c r="CV276" s="709" t="s">
        <v>560</v>
      </c>
      <c r="CW276" s="720" t="s">
        <v>554</v>
      </c>
      <c r="CX276" s="47" t="s">
        <v>554</v>
      </c>
      <c r="CY276" s="47" t="s">
        <v>554</v>
      </c>
      <c r="CZ276" s="47" t="s">
        <v>554</v>
      </c>
      <c r="DA276" s="682" t="s">
        <v>560</v>
      </c>
      <c r="DB276" s="709" t="s">
        <v>560</v>
      </c>
      <c r="DC276" s="47" t="s">
        <v>554</v>
      </c>
    </row>
    <row r="277" spans="1:107" ht="16" x14ac:dyDescent="0.2">
      <c r="A277" s="678">
        <v>43624</v>
      </c>
      <c r="B277" s="47" t="s">
        <v>554</v>
      </c>
      <c r="C277" s="47" t="s">
        <v>554</v>
      </c>
      <c r="D277" s="47" t="s">
        <v>554</v>
      </c>
      <c r="E277" s="47" t="s">
        <v>554</v>
      </c>
      <c r="F277" s="47" t="s">
        <v>554</v>
      </c>
      <c r="G277" s="47" t="s">
        <v>554</v>
      </c>
      <c r="H277" s="719" t="s">
        <v>554</v>
      </c>
      <c r="I277" s="722" t="s">
        <v>554</v>
      </c>
      <c r="J277" s="47" t="s">
        <v>554</v>
      </c>
      <c r="K277" s="47" t="s">
        <v>554</v>
      </c>
      <c r="L277" s="47" t="s">
        <v>554</v>
      </c>
      <c r="M277" s="719" t="s">
        <v>554</v>
      </c>
      <c r="N277" s="47" t="s">
        <v>554</v>
      </c>
      <c r="O277" s="47" t="s">
        <v>554</v>
      </c>
      <c r="P277" s="47" t="s">
        <v>554</v>
      </c>
      <c r="Q277" s="47" t="s">
        <v>554</v>
      </c>
      <c r="R277" s="721" t="s">
        <v>554</v>
      </c>
      <c r="S277" s="720" t="s">
        <v>554</v>
      </c>
      <c r="T277" s="720" t="s">
        <v>554</v>
      </c>
      <c r="U277" s="721" t="s">
        <v>554</v>
      </c>
      <c r="V277" s="603"/>
      <c r="W277" s="47" t="s">
        <v>554</v>
      </c>
      <c r="X277" s="47" t="s">
        <v>554</v>
      </c>
      <c r="Y277" s="47" t="s">
        <v>554</v>
      </c>
      <c r="Z277" s="706" t="s">
        <v>554</v>
      </c>
      <c r="AA277" s="706" t="s">
        <v>554</v>
      </c>
      <c r="AB277" s="706" t="s">
        <v>554</v>
      </c>
      <c r="AC277" s="706" t="s">
        <v>554</v>
      </c>
      <c r="AD277" s="706" t="s">
        <v>554</v>
      </c>
      <c r="AE277" s="709" t="s">
        <v>560</v>
      </c>
      <c r="AF277" s="47" t="s">
        <v>554</v>
      </c>
      <c r="AG277" s="47" t="s">
        <v>554</v>
      </c>
      <c r="AH277" s="47" t="s">
        <v>554</v>
      </c>
      <c r="AI277" s="47" t="s">
        <v>554</v>
      </c>
      <c r="AJ277" s="47" t="s">
        <v>554</v>
      </c>
      <c r="AK277" s="47" t="s">
        <v>554</v>
      </c>
      <c r="AL277" s="47" t="s">
        <v>554</v>
      </c>
      <c r="AM277" s="722" t="s">
        <v>554</v>
      </c>
      <c r="AN277" s="47" t="s">
        <v>554</v>
      </c>
      <c r="AO277" s="603"/>
      <c r="AP277" s="603"/>
      <c r="AQ277" s="706" t="s">
        <v>554</v>
      </c>
      <c r="AR277" s="603"/>
      <c r="AS277" s="603"/>
      <c r="AT277" s="47" t="s">
        <v>554</v>
      </c>
      <c r="AU277" s="47" t="s">
        <v>554</v>
      </c>
      <c r="AV277" s="47" t="s">
        <v>554</v>
      </c>
      <c r="AW277" s="47" t="s">
        <v>554</v>
      </c>
      <c r="AX277" s="603"/>
      <c r="AY277" s="603"/>
      <c r="AZ277" s="719" t="s">
        <v>554</v>
      </c>
      <c r="BA277" s="603"/>
      <c r="BB277" s="603"/>
      <c r="BC277" s="719" t="s">
        <v>554</v>
      </c>
      <c r="BD277" s="603"/>
      <c r="BE277" s="603"/>
      <c r="BF277" s="679" t="s">
        <v>554</v>
      </c>
      <c r="BG277" s="678">
        <v>43624</v>
      </c>
      <c r="BH277" s="47" t="s">
        <v>554</v>
      </c>
      <c r="BI277" s="47" t="s">
        <v>554</v>
      </c>
      <c r="BJ277" s="47" t="s">
        <v>554</v>
      </c>
      <c r="BK277" s="682" t="s">
        <v>807</v>
      </c>
      <c r="BL277" s="682" t="s">
        <v>807</v>
      </c>
      <c r="BM277" s="48" t="s">
        <v>554</v>
      </c>
      <c r="BN277" s="598" t="s">
        <v>807</v>
      </c>
      <c r="BO277" s="598" t="s">
        <v>807</v>
      </c>
      <c r="BP277" s="603"/>
      <c r="BQ277" s="48" t="s">
        <v>554</v>
      </c>
      <c r="BR277" s="48" t="s">
        <v>554</v>
      </c>
      <c r="BS277" s="603"/>
      <c r="BT277" s="720"/>
      <c r="BU277" s="720"/>
      <c r="BV277" s="603"/>
      <c r="BW277" s="719" t="s">
        <v>554</v>
      </c>
      <c r="BX277" s="722" t="s">
        <v>554</v>
      </c>
      <c r="BY277" s="719" t="s">
        <v>554</v>
      </c>
      <c r="BZ277" s="709" t="s">
        <v>560</v>
      </c>
      <c r="CA277" s="47" t="s">
        <v>554</v>
      </c>
      <c r="CB277" s="719" t="s">
        <v>554</v>
      </c>
      <c r="CC277" s="48" t="s">
        <v>554</v>
      </c>
      <c r="CD277" s="48" t="s">
        <v>554</v>
      </c>
      <c r="CE277" s="48" t="s">
        <v>554</v>
      </c>
      <c r="CF277" s="603"/>
      <c r="CG277" s="603"/>
      <c r="CH277" s="598" t="s">
        <v>807</v>
      </c>
      <c r="CI277" s="616"/>
      <c r="CJ277" s="616"/>
      <c r="CK277" s="48" t="s">
        <v>554</v>
      </c>
      <c r="CL277" s="615" t="s">
        <v>554</v>
      </c>
      <c r="CM277" s="615" t="s">
        <v>554</v>
      </c>
      <c r="CN277" s="48" t="s">
        <v>554</v>
      </c>
      <c r="CO277" s="48" t="s">
        <v>554</v>
      </c>
      <c r="CP277" s="680" t="s">
        <v>554</v>
      </c>
      <c r="CQ277" s="679" t="s">
        <v>554</v>
      </c>
      <c r="CR277" s="706" t="s">
        <v>554</v>
      </c>
      <c r="CS277" s="680" t="s">
        <v>554</v>
      </c>
      <c r="CT277" s="603"/>
      <c r="CU277" s="723" t="s">
        <v>566</v>
      </c>
      <c r="CV277" s="709" t="s">
        <v>560</v>
      </c>
      <c r="CW277" s="720" t="s">
        <v>554</v>
      </c>
      <c r="CX277" s="47" t="s">
        <v>554</v>
      </c>
      <c r="CY277" s="47" t="s">
        <v>554</v>
      </c>
      <c r="CZ277" s="47" t="s">
        <v>554</v>
      </c>
      <c r="DA277" s="709" t="s">
        <v>560</v>
      </c>
      <c r="DB277" s="709" t="s">
        <v>560</v>
      </c>
      <c r="DC277" s="47" t="s">
        <v>554</v>
      </c>
    </row>
    <row r="278" spans="1:107" ht="16" x14ac:dyDescent="0.2">
      <c r="A278" s="678">
        <v>43625</v>
      </c>
      <c r="B278" s="47" t="s">
        <v>554</v>
      </c>
      <c r="C278" s="47" t="s">
        <v>554</v>
      </c>
      <c r="D278" s="47" t="s">
        <v>554</v>
      </c>
      <c r="E278" s="47" t="s">
        <v>554</v>
      </c>
      <c r="F278" s="47" t="s">
        <v>554</v>
      </c>
      <c r="G278" s="47" t="s">
        <v>554</v>
      </c>
      <c r="H278" s="719" t="s">
        <v>554</v>
      </c>
      <c r="I278" s="722" t="s">
        <v>554</v>
      </c>
      <c r="J278" s="47" t="s">
        <v>554</v>
      </c>
      <c r="K278" s="47" t="s">
        <v>554</v>
      </c>
      <c r="L278" s="47" t="s">
        <v>554</v>
      </c>
      <c r="M278" s="719" t="s">
        <v>554</v>
      </c>
      <c r="N278" s="47" t="s">
        <v>554</v>
      </c>
      <c r="O278" s="47" t="s">
        <v>554</v>
      </c>
      <c r="P278" s="47" t="s">
        <v>554</v>
      </c>
      <c r="Q278" s="47" t="s">
        <v>554</v>
      </c>
      <c r="R278" s="721" t="s">
        <v>554</v>
      </c>
      <c r="S278" s="720" t="s">
        <v>554</v>
      </c>
      <c r="T278" s="720" t="s">
        <v>554</v>
      </c>
      <c r="U278" s="721" t="s">
        <v>554</v>
      </c>
      <c r="V278" s="603"/>
      <c r="W278" s="47" t="s">
        <v>554</v>
      </c>
      <c r="X278" s="47" t="s">
        <v>554</v>
      </c>
      <c r="Y278" s="47" t="s">
        <v>554</v>
      </c>
      <c r="Z278" s="706" t="s">
        <v>554</v>
      </c>
      <c r="AA278" s="706" t="s">
        <v>554</v>
      </c>
      <c r="AB278" s="706" t="s">
        <v>554</v>
      </c>
      <c r="AC278" s="706" t="s">
        <v>554</v>
      </c>
      <c r="AD278" s="706" t="s">
        <v>554</v>
      </c>
      <c r="AE278" s="709" t="s">
        <v>560</v>
      </c>
      <c r="AF278" s="47" t="s">
        <v>554</v>
      </c>
      <c r="AG278" s="47" t="s">
        <v>554</v>
      </c>
      <c r="AH278" s="47" t="s">
        <v>554</v>
      </c>
      <c r="AI278" s="47" t="s">
        <v>554</v>
      </c>
      <c r="AJ278" s="47" t="s">
        <v>554</v>
      </c>
      <c r="AK278" s="47" t="s">
        <v>554</v>
      </c>
      <c r="AL278" s="47" t="s">
        <v>554</v>
      </c>
      <c r="AM278" s="722" t="s">
        <v>554</v>
      </c>
      <c r="AN278" s="47" t="s">
        <v>554</v>
      </c>
      <c r="AO278" s="603"/>
      <c r="AP278" s="603"/>
      <c r="AQ278" s="706" t="s">
        <v>554</v>
      </c>
      <c r="AR278" s="603"/>
      <c r="AS278" s="603"/>
      <c r="AT278" s="47" t="s">
        <v>554</v>
      </c>
      <c r="AU278" s="47" t="s">
        <v>554</v>
      </c>
      <c r="AV278" s="47" t="s">
        <v>554</v>
      </c>
      <c r="AW278" s="47" t="s">
        <v>554</v>
      </c>
      <c r="AX278" s="603"/>
      <c r="AY278" s="603"/>
      <c r="AZ278" s="719" t="s">
        <v>554</v>
      </c>
      <c r="BA278" s="603"/>
      <c r="BB278" s="603"/>
      <c r="BC278" s="719" t="s">
        <v>554</v>
      </c>
      <c r="BD278" s="603"/>
      <c r="BE278" s="603"/>
      <c r="BF278" s="679" t="s">
        <v>554</v>
      </c>
      <c r="BG278" s="678">
        <v>43625</v>
      </c>
      <c r="BH278" s="47" t="s">
        <v>554</v>
      </c>
      <c r="BI278" s="47" t="s">
        <v>554</v>
      </c>
      <c r="BJ278" s="47" t="s">
        <v>554</v>
      </c>
      <c r="BK278" s="682" t="s">
        <v>807</v>
      </c>
      <c r="BL278" s="682" t="s">
        <v>807</v>
      </c>
      <c r="BM278" s="48" t="s">
        <v>554</v>
      </c>
      <c r="BN278" s="598" t="s">
        <v>807</v>
      </c>
      <c r="BO278" s="598" t="s">
        <v>807</v>
      </c>
      <c r="BP278" s="603"/>
      <c r="BQ278" s="48" t="s">
        <v>554</v>
      </c>
      <c r="BR278" s="48" t="s">
        <v>554</v>
      </c>
      <c r="BS278" s="603"/>
      <c r="BT278" s="720"/>
      <c r="BU278" s="720"/>
      <c r="BV278" s="603"/>
      <c r="BW278" s="719" t="s">
        <v>554</v>
      </c>
      <c r="BX278" s="722" t="s">
        <v>554</v>
      </c>
      <c r="BY278" s="719" t="s">
        <v>554</v>
      </c>
      <c r="BZ278" s="709" t="s">
        <v>560</v>
      </c>
      <c r="CA278" s="47" t="s">
        <v>554</v>
      </c>
      <c r="CB278" s="719" t="s">
        <v>554</v>
      </c>
      <c r="CC278" s="48" t="s">
        <v>554</v>
      </c>
      <c r="CD278" s="48" t="s">
        <v>554</v>
      </c>
      <c r="CE278" s="48" t="s">
        <v>554</v>
      </c>
      <c r="CF278" s="603"/>
      <c r="CG278" s="603"/>
      <c r="CH278" s="598" t="s">
        <v>807</v>
      </c>
      <c r="CI278" s="616"/>
      <c r="CJ278" s="616"/>
      <c r="CK278" s="48" t="s">
        <v>554</v>
      </c>
      <c r="CL278" s="615" t="s">
        <v>554</v>
      </c>
      <c r="CM278" s="615" t="s">
        <v>554</v>
      </c>
      <c r="CN278" s="48" t="s">
        <v>554</v>
      </c>
      <c r="CO278" s="48" t="s">
        <v>554</v>
      </c>
      <c r="CP278" s="680" t="s">
        <v>554</v>
      </c>
      <c r="CQ278" s="679" t="s">
        <v>554</v>
      </c>
      <c r="CR278" s="706" t="s">
        <v>554</v>
      </c>
      <c r="CS278" s="680" t="s">
        <v>554</v>
      </c>
      <c r="CT278" s="603"/>
      <c r="CU278" s="719" t="s">
        <v>554</v>
      </c>
      <c r="CV278" s="709" t="s">
        <v>560</v>
      </c>
      <c r="CW278" s="720" t="s">
        <v>554</v>
      </c>
      <c r="CX278" s="47" t="s">
        <v>554</v>
      </c>
      <c r="CY278" s="47" t="s">
        <v>554</v>
      </c>
      <c r="CZ278" s="47" t="s">
        <v>554</v>
      </c>
      <c r="DA278" s="709" t="s">
        <v>560</v>
      </c>
      <c r="DB278" s="709" t="s">
        <v>560</v>
      </c>
      <c r="DC278" s="47" t="s">
        <v>554</v>
      </c>
    </row>
    <row r="279" spans="1:107" ht="16" x14ac:dyDescent="0.2">
      <c r="A279" s="678">
        <v>43626</v>
      </c>
      <c r="B279" s="47" t="s">
        <v>554</v>
      </c>
      <c r="C279" s="47" t="s">
        <v>554</v>
      </c>
      <c r="D279" s="47" t="s">
        <v>554</v>
      </c>
      <c r="E279" s="47" t="s">
        <v>554</v>
      </c>
      <c r="F279" s="47" t="s">
        <v>554</v>
      </c>
      <c r="G279" s="47" t="s">
        <v>554</v>
      </c>
      <c r="H279" s="719" t="s">
        <v>554</v>
      </c>
      <c r="I279" s="722" t="s">
        <v>554</v>
      </c>
      <c r="J279" s="47" t="s">
        <v>554</v>
      </c>
      <c r="K279" s="47" t="s">
        <v>554</v>
      </c>
      <c r="L279" s="47" t="s">
        <v>554</v>
      </c>
      <c r="M279" s="719" t="s">
        <v>554</v>
      </c>
      <c r="N279" s="47" t="s">
        <v>554</v>
      </c>
      <c r="O279" s="47" t="s">
        <v>554</v>
      </c>
      <c r="P279" s="47" t="s">
        <v>554</v>
      </c>
      <c r="Q279" s="47" t="s">
        <v>554</v>
      </c>
      <c r="R279" s="721" t="s">
        <v>554</v>
      </c>
      <c r="S279" s="720" t="s">
        <v>554</v>
      </c>
      <c r="T279" s="720" t="s">
        <v>554</v>
      </c>
      <c r="U279" s="721" t="s">
        <v>554</v>
      </c>
      <c r="V279" s="603"/>
      <c r="W279" s="47" t="s">
        <v>554</v>
      </c>
      <c r="X279" s="47" t="s">
        <v>554</v>
      </c>
      <c r="Y279" s="47" t="s">
        <v>554</v>
      </c>
      <c r="Z279" s="706" t="s">
        <v>554</v>
      </c>
      <c r="AA279" s="706" t="s">
        <v>554</v>
      </c>
      <c r="AB279" s="706" t="s">
        <v>554</v>
      </c>
      <c r="AC279" s="706" t="s">
        <v>554</v>
      </c>
      <c r="AD279" s="706" t="s">
        <v>554</v>
      </c>
      <c r="AE279" s="719" t="s">
        <v>554</v>
      </c>
      <c r="AF279" s="47" t="s">
        <v>554</v>
      </c>
      <c r="AG279" s="47" t="s">
        <v>554</v>
      </c>
      <c r="AH279" s="47" t="s">
        <v>554</v>
      </c>
      <c r="AI279" s="47" t="s">
        <v>554</v>
      </c>
      <c r="AJ279" s="47" t="s">
        <v>554</v>
      </c>
      <c r="AK279" s="47" t="s">
        <v>554</v>
      </c>
      <c r="AL279" s="47" t="s">
        <v>554</v>
      </c>
      <c r="AM279" s="722" t="s">
        <v>554</v>
      </c>
      <c r="AN279" s="47" t="s">
        <v>554</v>
      </c>
      <c r="AO279" s="603"/>
      <c r="AP279" s="603"/>
      <c r="AQ279" s="706" t="s">
        <v>554</v>
      </c>
      <c r="AR279" s="603"/>
      <c r="AS279" s="603"/>
      <c r="AT279" s="47" t="s">
        <v>554</v>
      </c>
      <c r="AU279" s="47" t="s">
        <v>554</v>
      </c>
      <c r="AV279" s="47" t="s">
        <v>554</v>
      </c>
      <c r="AW279" s="47" t="s">
        <v>554</v>
      </c>
      <c r="AX279" s="603"/>
      <c r="AY279" s="603"/>
      <c r="AZ279" s="719" t="s">
        <v>554</v>
      </c>
      <c r="BA279" s="603"/>
      <c r="BB279" s="603"/>
      <c r="BC279" s="719" t="s">
        <v>554</v>
      </c>
      <c r="BD279" s="603"/>
      <c r="BE279" s="603"/>
      <c r="BF279" s="679" t="s">
        <v>554</v>
      </c>
      <c r="BG279" s="678">
        <v>43626</v>
      </c>
      <c r="BH279" s="47" t="s">
        <v>554</v>
      </c>
      <c r="BI279" s="47" t="s">
        <v>554</v>
      </c>
      <c r="BJ279" s="47" t="s">
        <v>554</v>
      </c>
      <c r="BK279" s="682" t="s">
        <v>807</v>
      </c>
      <c r="BL279" s="682" t="s">
        <v>807</v>
      </c>
      <c r="BM279" s="48" t="s">
        <v>554</v>
      </c>
      <c r="BN279" s="598" t="s">
        <v>807</v>
      </c>
      <c r="BO279" s="598" t="s">
        <v>807</v>
      </c>
      <c r="BP279" s="603"/>
      <c r="BQ279" s="48" t="s">
        <v>554</v>
      </c>
      <c r="BR279" s="48" t="s">
        <v>554</v>
      </c>
      <c r="BS279" s="603"/>
      <c r="BT279" s="720"/>
      <c r="BU279" s="720"/>
      <c r="BV279" s="603"/>
      <c r="BW279" s="719" t="s">
        <v>554</v>
      </c>
      <c r="BX279" s="722" t="s">
        <v>554</v>
      </c>
      <c r="BY279" s="719" t="s">
        <v>554</v>
      </c>
      <c r="BZ279" s="709" t="s">
        <v>560</v>
      </c>
      <c r="CA279" s="47" t="s">
        <v>554</v>
      </c>
      <c r="CB279" s="719" t="s">
        <v>554</v>
      </c>
      <c r="CC279" s="48" t="s">
        <v>554</v>
      </c>
      <c r="CD279" s="48" t="s">
        <v>554</v>
      </c>
      <c r="CE279" s="48" t="s">
        <v>554</v>
      </c>
      <c r="CF279" s="603"/>
      <c r="CG279" s="603"/>
      <c r="CH279" s="598" t="s">
        <v>807</v>
      </c>
      <c r="CI279" s="616"/>
      <c r="CJ279" s="616"/>
      <c r="CK279" s="48" t="s">
        <v>554</v>
      </c>
      <c r="CL279" s="615" t="s">
        <v>554</v>
      </c>
      <c r="CM279" s="615" t="s">
        <v>554</v>
      </c>
      <c r="CN279" s="48" t="s">
        <v>554</v>
      </c>
      <c r="CO279" s="48" t="s">
        <v>554</v>
      </c>
      <c r="CP279" s="680" t="s">
        <v>554</v>
      </c>
      <c r="CQ279" s="679" t="s">
        <v>554</v>
      </c>
      <c r="CR279" s="706" t="s">
        <v>554</v>
      </c>
      <c r="CS279" s="680" t="s">
        <v>554</v>
      </c>
      <c r="CT279" s="603"/>
      <c r="CU279" s="709" t="s">
        <v>560</v>
      </c>
      <c r="CV279" s="705" t="s">
        <v>554</v>
      </c>
      <c r="CW279" s="720" t="s">
        <v>554</v>
      </c>
      <c r="CX279" s="47" t="s">
        <v>554</v>
      </c>
      <c r="CY279" s="47" t="s">
        <v>554</v>
      </c>
      <c r="CZ279" s="47" t="s">
        <v>554</v>
      </c>
      <c r="DA279" s="709" t="s">
        <v>560</v>
      </c>
      <c r="DB279" s="709" t="s">
        <v>560</v>
      </c>
      <c r="DC279" s="47" t="s">
        <v>554</v>
      </c>
    </row>
    <row r="280" spans="1:107" ht="16" x14ac:dyDescent="0.2">
      <c r="A280" s="678">
        <v>43627</v>
      </c>
      <c r="B280" s="47" t="s">
        <v>554</v>
      </c>
      <c r="C280" s="47" t="s">
        <v>554</v>
      </c>
      <c r="D280" s="47" t="s">
        <v>554</v>
      </c>
      <c r="E280" s="47" t="s">
        <v>554</v>
      </c>
      <c r="F280" s="47" t="s">
        <v>554</v>
      </c>
      <c r="G280" s="47" t="s">
        <v>554</v>
      </c>
      <c r="H280" s="719" t="s">
        <v>554</v>
      </c>
      <c r="I280" s="722" t="s">
        <v>554</v>
      </c>
      <c r="J280" s="47" t="s">
        <v>554</v>
      </c>
      <c r="K280" s="47" t="s">
        <v>554</v>
      </c>
      <c r="L280" s="47" t="s">
        <v>554</v>
      </c>
      <c r="M280" s="719" t="s">
        <v>554</v>
      </c>
      <c r="N280" s="47" t="s">
        <v>554</v>
      </c>
      <c r="O280" s="47" t="s">
        <v>554</v>
      </c>
      <c r="P280" s="47" t="s">
        <v>554</v>
      </c>
      <c r="Q280" s="47" t="s">
        <v>554</v>
      </c>
      <c r="R280" s="721" t="s">
        <v>554</v>
      </c>
      <c r="S280" s="720" t="s">
        <v>554</v>
      </c>
      <c r="T280" s="720" t="s">
        <v>554</v>
      </c>
      <c r="U280" s="721" t="s">
        <v>554</v>
      </c>
      <c r="V280" s="603"/>
      <c r="W280" s="47" t="s">
        <v>554</v>
      </c>
      <c r="X280" s="47" t="s">
        <v>554</v>
      </c>
      <c r="Y280" s="47" t="s">
        <v>554</v>
      </c>
      <c r="Z280" s="706" t="s">
        <v>554</v>
      </c>
      <c r="AA280" s="706" t="s">
        <v>554</v>
      </c>
      <c r="AB280" s="706" t="s">
        <v>554</v>
      </c>
      <c r="AC280" s="706" t="s">
        <v>554</v>
      </c>
      <c r="AD280" s="706" t="s">
        <v>554</v>
      </c>
      <c r="AE280" s="719" t="s">
        <v>554</v>
      </c>
      <c r="AF280" s="47" t="s">
        <v>554</v>
      </c>
      <c r="AG280" s="47" t="s">
        <v>554</v>
      </c>
      <c r="AH280" s="47" t="s">
        <v>554</v>
      </c>
      <c r="AI280" s="47" t="s">
        <v>554</v>
      </c>
      <c r="AJ280" s="47" t="s">
        <v>554</v>
      </c>
      <c r="AK280" s="47" t="s">
        <v>554</v>
      </c>
      <c r="AL280" s="47" t="s">
        <v>554</v>
      </c>
      <c r="AM280" s="722" t="s">
        <v>554</v>
      </c>
      <c r="AN280" s="47" t="s">
        <v>554</v>
      </c>
      <c r="AO280" s="603"/>
      <c r="AP280" s="603"/>
      <c r="AQ280" s="706" t="s">
        <v>554</v>
      </c>
      <c r="AR280" s="603"/>
      <c r="AS280" s="603"/>
      <c r="AT280" s="47" t="s">
        <v>554</v>
      </c>
      <c r="AU280" s="47" t="s">
        <v>554</v>
      </c>
      <c r="AV280" s="47" t="s">
        <v>554</v>
      </c>
      <c r="AW280" s="47" t="s">
        <v>554</v>
      </c>
      <c r="AX280" s="603"/>
      <c r="AY280" s="603"/>
      <c r="AZ280" s="719" t="s">
        <v>554</v>
      </c>
      <c r="BA280" s="603"/>
      <c r="BB280" s="603"/>
      <c r="BC280" s="719" t="s">
        <v>554</v>
      </c>
      <c r="BD280" s="603"/>
      <c r="BE280" s="603"/>
      <c r="BF280" s="679" t="s">
        <v>554</v>
      </c>
      <c r="BG280" s="678">
        <v>43627</v>
      </c>
      <c r="BH280" s="47" t="s">
        <v>554</v>
      </c>
      <c r="BI280" s="47" t="s">
        <v>554</v>
      </c>
      <c r="BJ280" s="47" t="s">
        <v>554</v>
      </c>
      <c r="BK280" s="682" t="s">
        <v>807</v>
      </c>
      <c r="BL280" s="682" t="s">
        <v>807</v>
      </c>
      <c r="BM280" s="48" t="s">
        <v>554</v>
      </c>
      <c r="BN280" s="598" t="s">
        <v>807</v>
      </c>
      <c r="BO280" s="598" t="s">
        <v>807</v>
      </c>
      <c r="BP280" s="603"/>
      <c r="BQ280" s="48" t="s">
        <v>554</v>
      </c>
      <c r="BR280" s="48" t="s">
        <v>554</v>
      </c>
      <c r="BS280" s="603"/>
      <c r="BT280" s="720"/>
      <c r="BU280" s="720"/>
      <c r="BV280" s="603"/>
      <c r="BW280" s="719" t="s">
        <v>554</v>
      </c>
      <c r="BX280" s="722" t="s">
        <v>554</v>
      </c>
      <c r="BY280" s="719" t="s">
        <v>554</v>
      </c>
      <c r="BZ280" s="709" t="s">
        <v>560</v>
      </c>
      <c r="CA280" s="47" t="s">
        <v>554</v>
      </c>
      <c r="CB280" s="719" t="s">
        <v>554</v>
      </c>
      <c r="CC280" s="48" t="s">
        <v>554</v>
      </c>
      <c r="CD280" s="48" t="s">
        <v>554</v>
      </c>
      <c r="CE280" s="48" t="s">
        <v>554</v>
      </c>
      <c r="CF280" s="603"/>
      <c r="CG280" s="603"/>
      <c r="CH280" s="598" t="s">
        <v>807</v>
      </c>
      <c r="CI280" s="616"/>
      <c r="CJ280" s="616"/>
      <c r="CK280" s="48" t="s">
        <v>554</v>
      </c>
      <c r="CL280" s="615" t="s">
        <v>554</v>
      </c>
      <c r="CM280" s="615" t="s">
        <v>554</v>
      </c>
      <c r="CN280" s="48" t="s">
        <v>554</v>
      </c>
      <c r="CO280" s="48" t="s">
        <v>554</v>
      </c>
      <c r="CP280" s="680" t="s">
        <v>554</v>
      </c>
      <c r="CQ280" s="679" t="s">
        <v>554</v>
      </c>
      <c r="CR280" s="706" t="s">
        <v>554</v>
      </c>
      <c r="CS280" s="680" t="s">
        <v>554</v>
      </c>
      <c r="CT280" s="603"/>
      <c r="CU280" s="719" t="s">
        <v>554</v>
      </c>
      <c r="CV280" s="709" t="s">
        <v>560</v>
      </c>
      <c r="CW280" s="720" t="s">
        <v>554</v>
      </c>
      <c r="CX280" s="47" t="s">
        <v>554</v>
      </c>
      <c r="CY280" s="47" t="s">
        <v>554</v>
      </c>
      <c r="CZ280" s="47" t="s">
        <v>554</v>
      </c>
      <c r="DA280" s="709" t="s">
        <v>560</v>
      </c>
      <c r="DB280" s="709" t="s">
        <v>560</v>
      </c>
      <c r="DC280" s="47" t="s">
        <v>554</v>
      </c>
    </row>
    <row r="281" spans="1:107" ht="14" x14ac:dyDescent="0.15">
      <c r="A281" s="678">
        <v>43628</v>
      </c>
      <c r="B281" s="47" t="s">
        <v>554</v>
      </c>
      <c r="C281" s="47" t="s">
        <v>554</v>
      </c>
      <c r="D281" s="47" t="s">
        <v>554</v>
      </c>
      <c r="E281" s="47" t="s">
        <v>554</v>
      </c>
      <c r="F281" s="47" t="s">
        <v>554</v>
      </c>
      <c r="G281" s="47" t="s">
        <v>554</v>
      </c>
      <c r="H281" s="719" t="s">
        <v>554</v>
      </c>
      <c r="I281" s="722" t="s">
        <v>554</v>
      </c>
      <c r="J281" s="47" t="s">
        <v>554</v>
      </c>
      <c r="K281" s="47" t="s">
        <v>554</v>
      </c>
      <c r="L281" s="47" t="s">
        <v>554</v>
      </c>
      <c r="M281" s="719" t="s">
        <v>554</v>
      </c>
      <c r="N281" s="47" t="s">
        <v>554</v>
      </c>
      <c r="O281" s="47" t="s">
        <v>554</v>
      </c>
      <c r="P281" s="47" t="s">
        <v>554</v>
      </c>
      <c r="Q281" s="47" t="s">
        <v>554</v>
      </c>
      <c r="R281" s="711" t="s">
        <v>554</v>
      </c>
      <c r="S281" s="720" t="s">
        <v>554</v>
      </c>
      <c r="T281" s="720" t="s">
        <v>554</v>
      </c>
      <c r="U281" s="711" t="s">
        <v>554</v>
      </c>
      <c r="V281" s="603"/>
      <c r="W281" s="47" t="s">
        <v>554</v>
      </c>
      <c r="X281" s="47" t="s">
        <v>554</v>
      </c>
      <c r="Y281" s="47" t="s">
        <v>554</v>
      </c>
      <c r="Z281" s="706" t="s">
        <v>554</v>
      </c>
      <c r="AA281" s="706" t="s">
        <v>554</v>
      </c>
      <c r="AB281" s="706" t="s">
        <v>554</v>
      </c>
      <c r="AC281" s="706" t="s">
        <v>554</v>
      </c>
      <c r="AD281" s="706" t="s">
        <v>554</v>
      </c>
      <c r="AE281" s="719" t="s">
        <v>554</v>
      </c>
      <c r="AF281" s="47" t="s">
        <v>554</v>
      </c>
      <c r="AG281" s="47" t="s">
        <v>554</v>
      </c>
      <c r="AH281" s="47" t="s">
        <v>554</v>
      </c>
      <c r="AI281" s="47" t="s">
        <v>554</v>
      </c>
      <c r="AJ281" s="47" t="s">
        <v>554</v>
      </c>
      <c r="AK281" s="47" t="s">
        <v>554</v>
      </c>
      <c r="AL281" s="47" t="s">
        <v>554</v>
      </c>
      <c r="AM281" s="722" t="s">
        <v>554</v>
      </c>
      <c r="AN281" s="47" t="s">
        <v>554</v>
      </c>
      <c r="AO281" s="603"/>
      <c r="AP281" s="603"/>
      <c r="AQ281" s="706" t="s">
        <v>554</v>
      </c>
      <c r="AR281" s="603"/>
      <c r="AS281" s="603"/>
      <c r="AT281" s="47" t="s">
        <v>554</v>
      </c>
      <c r="AU281" s="47" t="s">
        <v>554</v>
      </c>
      <c r="AV281" s="47" t="s">
        <v>554</v>
      </c>
      <c r="AW281" s="47" t="s">
        <v>554</v>
      </c>
      <c r="AX281" s="603"/>
      <c r="AY281" s="603"/>
      <c r="AZ281" s="719" t="s">
        <v>554</v>
      </c>
      <c r="BA281" s="603"/>
      <c r="BB281" s="603"/>
      <c r="BC281" s="719" t="s">
        <v>554</v>
      </c>
      <c r="BD281" s="603"/>
      <c r="BE281" s="603"/>
      <c r="BF281" s="679" t="s">
        <v>554</v>
      </c>
      <c r="BG281" s="678">
        <v>43628</v>
      </c>
      <c r="BH281" s="47" t="s">
        <v>554</v>
      </c>
      <c r="BI281" s="47" t="s">
        <v>554</v>
      </c>
      <c r="BJ281" s="47" t="s">
        <v>554</v>
      </c>
      <c r="BK281" s="682" t="s">
        <v>807</v>
      </c>
      <c r="BL281" s="682" t="s">
        <v>807</v>
      </c>
      <c r="BM281" s="48" t="s">
        <v>554</v>
      </c>
      <c r="BN281" s="598" t="s">
        <v>807</v>
      </c>
      <c r="BO281" s="598" t="s">
        <v>807</v>
      </c>
      <c r="BP281" s="603"/>
      <c r="BQ281" s="48" t="s">
        <v>554</v>
      </c>
      <c r="BR281" s="48" t="s">
        <v>554</v>
      </c>
      <c r="BS281" s="603"/>
      <c r="BT281" s="720"/>
      <c r="BU281" s="720"/>
      <c r="BV281" s="603"/>
      <c r="BW281" s="719" t="s">
        <v>554</v>
      </c>
      <c r="BX281" s="722" t="s">
        <v>554</v>
      </c>
      <c r="BY281" s="719" t="s">
        <v>554</v>
      </c>
      <c r="BZ281" s="709" t="s">
        <v>560</v>
      </c>
      <c r="CA281" s="47" t="s">
        <v>554</v>
      </c>
      <c r="CB281" s="719" t="s">
        <v>554</v>
      </c>
      <c r="CC281" s="48" t="s">
        <v>554</v>
      </c>
      <c r="CD281" s="48" t="s">
        <v>554</v>
      </c>
      <c r="CE281" s="48" t="s">
        <v>554</v>
      </c>
      <c r="CF281" s="603"/>
      <c r="CG281" s="603"/>
      <c r="CH281" s="598" t="s">
        <v>807</v>
      </c>
      <c r="CI281" s="616"/>
      <c r="CJ281" s="616"/>
      <c r="CK281" s="48" t="s">
        <v>554</v>
      </c>
      <c r="CL281" s="615" t="s">
        <v>554</v>
      </c>
      <c r="CM281" s="615" t="s">
        <v>554</v>
      </c>
      <c r="CN281" s="48" t="s">
        <v>554</v>
      </c>
      <c r="CO281" s="48" t="s">
        <v>554</v>
      </c>
      <c r="CP281" s="680" t="s">
        <v>554</v>
      </c>
      <c r="CQ281" s="679" t="s">
        <v>554</v>
      </c>
      <c r="CR281" s="706" t="s">
        <v>554</v>
      </c>
      <c r="CS281" s="680" t="s">
        <v>554</v>
      </c>
      <c r="CT281" s="603"/>
      <c r="CU281" s="709" t="s">
        <v>560</v>
      </c>
      <c r="CV281" s="709" t="s">
        <v>560</v>
      </c>
      <c r="CW281" s="720" t="s">
        <v>554</v>
      </c>
      <c r="CX281" s="47" t="s">
        <v>554</v>
      </c>
      <c r="CY281" s="47" t="s">
        <v>554</v>
      </c>
      <c r="CZ281" s="47" t="s">
        <v>554</v>
      </c>
      <c r="DA281" s="709" t="s">
        <v>560</v>
      </c>
      <c r="DB281" s="709" t="s">
        <v>560</v>
      </c>
      <c r="DC281" s="47" t="s">
        <v>554</v>
      </c>
    </row>
    <row r="282" spans="1:107" ht="14" x14ac:dyDescent="0.15">
      <c r="A282" s="678">
        <v>43629</v>
      </c>
      <c r="B282" s="47" t="s">
        <v>554</v>
      </c>
      <c r="C282" s="47" t="s">
        <v>554</v>
      </c>
      <c r="D282" s="47" t="s">
        <v>554</v>
      </c>
      <c r="E282" s="47" t="s">
        <v>554</v>
      </c>
      <c r="F282" s="47" t="s">
        <v>554</v>
      </c>
      <c r="G282" s="47" t="s">
        <v>554</v>
      </c>
      <c r="H282" s="719" t="s">
        <v>554</v>
      </c>
      <c r="I282" s="722" t="s">
        <v>554</v>
      </c>
      <c r="J282" s="47" t="s">
        <v>554</v>
      </c>
      <c r="K282" s="47" t="s">
        <v>554</v>
      </c>
      <c r="L282" s="47" t="s">
        <v>554</v>
      </c>
      <c r="M282" s="719" t="s">
        <v>554</v>
      </c>
      <c r="N282" s="47" t="s">
        <v>554</v>
      </c>
      <c r="O282" s="47" t="s">
        <v>554</v>
      </c>
      <c r="P282" s="47" t="s">
        <v>554</v>
      </c>
      <c r="Q282" s="47" t="s">
        <v>554</v>
      </c>
      <c r="R282" s="711" t="s">
        <v>554</v>
      </c>
      <c r="S282" s="720" t="s">
        <v>554</v>
      </c>
      <c r="T282" s="720" t="s">
        <v>554</v>
      </c>
      <c r="U282" s="711" t="s">
        <v>554</v>
      </c>
      <c r="V282" s="603"/>
      <c r="W282" s="47" t="s">
        <v>554</v>
      </c>
      <c r="X282" s="47" t="s">
        <v>554</v>
      </c>
      <c r="Y282" s="47" t="s">
        <v>554</v>
      </c>
      <c r="Z282" s="706" t="s">
        <v>554</v>
      </c>
      <c r="AA282" s="706" t="s">
        <v>554</v>
      </c>
      <c r="AB282" s="706" t="s">
        <v>554</v>
      </c>
      <c r="AC282" s="706" t="s">
        <v>554</v>
      </c>
      <c r="AD282" s="706" t="s">
        <v>554</v>
      </c>
      <c r="AE282" s="719" t="s">
        <v>554</v>
      </c>
      <c r="AF282" s="47" t="s">
        <v>554</v>
      </c>
      <c r="AG282" s="47" t="s">
        <v>554</v>
      </c>
      <c r="AH282" s="47" t="s">
        <v>554</v>
      </c>
      <c r="AI282" s="47" t="s">
        <v>554</v>
      </c>
      <c r="AJ282" s="47" t="s">
        <v>554</v>
      </c>
      <c r="AK282" s="47" t="s">
        <v>554</v>
      </c>
      <c r="AL282" s="47" t="s">
        <v>554</v>
      </c>
      <c r="AM282" s="722" t="s">
        <v>554</v>
      </c>
      <c r="AN282" s="47" t="s">
        <v>554</v>
      </c>
      <c r="AO282" s="603"/>
      <c r="AP282" s="603"/>
      <c r="AQ282" s="706" t="s">
        <v>554</v>
      </c>
      <c r="AR282" s="603"/>
      <c r="AS282" s="603"/>
      <c r="AT282" s="47" t="s">
        <v>554</v>
      </c>
      <c r="AU282" s="47" t="s">
        <v>554</v>
      </c>
      <c r="AV282" s="47" t="s">
        <v>554</v>
      </c>
      <c r="AW282" s="47" t="s">
        <v>554</v>
      </c>
      <c r="AX282" s="603"/>
      <c r="AY282" s="603"/>
      <c r="AZ282" s="719" t="s">
        <v>554</v>
      </c>
      <c r="BA282" s="603"/>
      <c r="BB282" s="603"/>
      <c r="BC282" s="719" t="s">
        <v>554</v>
      </c>
      <c r="BD282" s="603"/>
      <c r="BE282" s="603"/>
      <c r="BF282" s="679" t="s">
        <v>554</v>
      </c>
      <c r="BG282" s="678">
        <v>43629</v>
      </c>
      <c r="BH282" s="47" t="s">
        <v>554</v>
      </c>
      <c r="BI282" s="47" t="s">
        <v>554</v>
      </c>
      <c r="BJ282" s="47" t="s">
        <v>554</v>
      </c>
      <c r="BK282" s="682" t="s">
        <v>807</v>
      </c>
      <c r="BL282" s="682" t="s">
        <v>807</v>
      </c>
      <c r="BM282" s="48" t="s">
        <v>554</v>
      </c>
      <c r="BN282" s="598" t="s">
        <v>807</v>
      </c>
      <c r="BO282" s="598" t="s">
        <v>807</v>
      </c>
      <c r="BP282" s="603"/>
      <c r="BQ282" s="48" t="s">
        <v>554</v>
      </c>
      <c r="BR282" s="48" t="s">
        <v>554</v>
      </c>
      <c r="BS282" s="603"/>
      <c r="BT282" s="720"/>
      <c r="BU282" s="720"/>
      <c r="BV282" s="603"/>
      <c r="BW282" s="719" t="s">
        <v>554</v>
      </c>
      <c r="BX282" s="722" t="s">
        <v>554</v>
      </c>
      <c r="BY282" s="719" t="s">
        <v>554</v>
      </c>
      <c r="BZ282" s="709" t="s">
        <v>560</v>
      </c>
      <c r="CA282" s="47" t="s">
        <v>554</v>
      </c>
      <c r="CB282" s="719" t="s">
        <v>554</v>
      </c>
      <c r="CC282" s="48" t="s">
        <v>554</v>
      </c>
      <c r="CD282" s="48" t="s">
        <v>554</v>
      </c>
      <c r="CE282" s="48" t="s">
        <v>554</v>
      </c>
      <c r="CF282" s="603"/>
      <c r="CG282" s="603"/>
      <c r="CH282" s="598" t="s">
        <v>807</v>
      </c>
      <c r="CI282" s="616"/>
      <c r="CJ282" s="616"/>
      <c r="CK282" s="48" t="s">
        <v>554</v>
      </c>
      <c r="CL282" s="615" t="s">
        <v>554</v>
      </c>
      <c r="CM282" s="615" t="s">
        <v>554</v>
      </c>
      <c r="CN282" s="48" t="s">
        <v>554</v>
      </c>
      <c r="CO282" s="48" t="s">
        <v>554</v>
      </c>
      <c r="CP282" s="680" t="s">
        <v>554</v>
      </c>
      <c r="CQ282" s="679" t="s">
        <v>554</v>
      </c>
      <c r="CR282" s="706" t="s">
        <v>554</v>
      </c>
      <c r="CS282" s="680" t="s">
        <v>554</v>
      </c>
      <c r="CT282" s="603"/>
      <c r="CU282" s="709" t="s">
        <v>560</v>
      </c>
      <c r="CV282" s="722" t="s">
        <v>554</v>
      </c>
      <c r="CW282" s="720" t="s">
        <v>554</v>
      </c>
      <c r="CX282" s="47" t="s">
        <v>554</v>
      </c>
      <c r="CY282" s="47" t="s">
        <v>554</v>
      </c>
      <c r="CZ282" s="47" t="s">
        <v>554</v>
      </c>
      <c r="DA282" s="709" t="s">
        <v>560</v>
      </c>
      <c r="DB282" s="709" t="s">
        <v>560</v>
      </c>
      <c r="DC282" s="47" t="s">
        <v>554</v>
      </c>
    </row>
    <row r="283" spans="1:107" ht="14" x14ac:dyDescent="0.15">
      <c r="A283" s="678">
        <v>43630</v>
      </c>
      <c r="B283" s="47" t="s">
        <v>554</v>
      </c>
      <c r="C283" s="47" t="s">
        <v>554</v>
      </c>
      <c r="D283" s="47" t="s">
        <v>554</v>
      </c>
      <c r="E283" s="47" t="s">
        <v>554</v>
      </c>
      <c r="F283" s="47" t="s">
        <v>554</v>
      </c>
      <c r="G283" s="47" t="s">
        <v>554</v>
      </c>
      <c r="H283" s="719" t="s">
        <v>554</v>
      </c>
      <c r="I283" s="722" t="s">
        <v>554</v>
      </c>
      <c r="J283" s="47" t="s">
        <v>554</v>
      </c>
      <c r="K283" s="47" t="s">
        <v>554</v>
      </c>
      <c r="L283" s="47" t="s">
        <v>554</v>
      </c>
      <c r="M283" s="719" t="s">
        <v>554</v>
      </c>
      <c r="N283" s="47" t="s">
        <v>554</v>
      </c>
      <c r="O283" s="47" t="s">
        <v>554</v>
      </c>
      <c r="P283" s="47" t="s">
        <v>554</v>
      </c>
      <c r="Q283" s="47" t="s">
        <v>554</v>
      </c>
      <c r="R283" s="711" t="s">
        <v>554</v>
      </c>
      <c r="S283" s="720" t="s">
        <v>554</v>
      </c>
      <c r="T283" s="720" t="s">
        <v>554</v>
      </c>
      <c r="U283" s="711" t="s">
        <v>554</v>
      </c>
      <c r="V283" s="603"/>
      <c r="W283" s="47" t="s">
        <v>554</v>
      </c>
      <c r="X283" s="47" t="s">
        <v>554</v>
      </c>
      <c r="Y283" s="47" t="s">
        <v>554</v>
      </c>
      <c r="Z283" s="706" t="s">
        <v>554</v>
      </c>
      <c r="AA283" s="706" t="s">
        <v>554</v>
      </c>
      <c r="AB283" s="706" t="s">
        <v>554</v>
      </c>
      <c r="AC283" s="706" t="s">
        <v>554</v>
      </c>
      <c r="AD283" s="706" t="s">
        <v>554</v>
      </c>
      <c r="AE283" s="719" t="s">
        <v>554</v>
      </c>
      <c r="AF283" s="47" t="s">
        <v>554</v>
      </c>
      <c r="AG283" s="47" t="s">
        <v>554</v>
      </c>
      <c r="AH283" s="47" t="s">
        <v>554</v>
      </c>
      <c r="AI283" s="47" t="s">
        <v>554</v>
      </c>
      <c r="AJ283" s="47" t="s">
        <v>554</v>
      </c>
      <c r="AK283" s="47" t="s">
        <v>554</v>
      </c>
      <c r="AL283" s="47" t="s">
        <v>554</v>
      </c>
      <c r="AM283" s="722" t="s">
        <v>554</v>
      </c>
      <c r="AN283" s="47" t="s">
        <v>554</v>
      </c>
      <c r="AO283" s="603"/>
      <c r="AP283" s="603"/>
      <c r="AQ283" s="706" t="s">
        <v>554</v>
      </c>
      <c r="AR283" s="603"/>
      <c r="AS283" s="603"/>
      <c r="AT283" s="47" t="s">
        <v>554</v>
      </c>
      <c r="AU283" s="47" t="s">
        <v>554</v>
      </c>
      <c r="AV283" s="47" t="s">
        <v>554</v>
      </c>
      <c r="AW283" s="47" t="s">
        <v>554</v>
      </c>
      <c r="AX283" s="603"/>
      <c r="AY283" s="603"/>
      <c r="AZ283" s="719" t="s">
        <v>554</v>
      </c>
      <c r="BA283" s="603"/>
      <c r="BB283" s="603"/>
      <c r="BC283" s="719" t="s">
        <v>554</v>
      </c>
      <c r="BD283" s="603"/>
      <c r="BE283" s="603"/>
      <c r="BF283" s="679" t="s">
        <v>554</v>
      </c>
      <c r="BG283" s="678">
        <v>43630</v>
      </c>
      <c r="BH283" s="47" t="s">
        <v>554</v>
      </c>
      <c r="BI283" s="47" t="s">
        <v>554</v>
      </c>
      <c r="BJ283" s="47" t="s">
        <v>554</v>
      </c>
      <c r="BK283" s="682" t="s">
        <v>807</v>
      </c>
      <c r="BL283" s="682" t="s">
        <v>807</v>
      </c>
      <c r="BM283" s="48" t="s">
        <v>554</v>
      </c>
      <c r="BN283" s="598" t="s">
        <v>807</v>
      </c>
      <c r="BO283" s="598" t="s">
        <v>807</v>
      </c>
      <c r="BP283" s="603"/>
      <c r="BQ283" s="48" t="s">
        <v>554</v>
      </c>
      <c r="BR283" s="48" t="s">
        <v>554</v>
      </c>
      <c r="BS283" s="603"/>
      <c r="BT283" s="720"/>
      <c r="BU283" s="720"/>
      <c r="BV283" s="603"/>
      <c r="BW283" s="719" t="s">
        <v>554</v>
      </c>
      <c r="BX283" s="722" t="s">
        <v>554</v>
      </c>
      <c r="BY283" s="719" t="s">
        <v>554</v>
      </c>
      <c r="BZ283" s="709" t="s">
        <v>560</v>
      </c>
      <c r="CA283" s="47" t="s">
        <v>554</v>
      </c>
      <c r="CB283" s="719" t="s">
        <v>554</v>
      </c>
      <c r="CC283" s="48" t="s">
        <v>554</v>
      </c>
      <c r="CD283" s="48" t="s">
        <v>554</v>
      </c>
      <c r="CE283" s="48" t="s">
        <v>554</v>
      </c>
      <c r="CF283" s="603"/>
      <c r="CG283" s="603"/>
      <c r="CH283" s="598" t="s">
        <v>807</v>
      </c>
      <c r="CI283" s="616"/>
      <c r="CJ283" s="616"/>
      <c r="CK283" s="48" t="s">
        <v>554</v>
      </c>
      <c r="CL283" s="615" t="s">
        <v>554</v>
      </c>
      <c r="CM283" s="615" t="s">
        <v>554</v>
      </c>
      <c r="CN283" s="48" t="s">
        <v>554</v>
      </c>
      <c r="CO283" s="48" t="s">
        <v>554</v>
      </c>
      <c r="CP283" s="680" t="s">
        <v>554</v>
      </c>
      <c r="CQ283" s="679" t="s">
        <v>554</v>
      </c>
      <c r="CR283" s="706" t="s">
        <v>554</v>
      </c>
      <c r="CS283" s="680" t="s">
        <v>554</v>
      </c>
      <c r="CT283" s="603"/>
      <c r="CU283" s="723" t="s">
        <v>566</v>
      </c>
      <c r="CV283" s="709" t="s">
        <v>560</v>
      </c>
      <c r="CW283" s="720" t="s">
        <v>554</v>
      </c>
      <c r="CX283" s="47" t="s">
        <v>554</v>
      </c>
      <c r="CY283" s="47" t="s">
        <v>554</v>
      </c>
      <c r="CZ283" s="47" t="s">
        <v>554</v>
      </c>
      <c r="DA283" s="709" t="s">
        <v>560</v>
      </c>
      <c r="DB283" s="709" t="s">
        <v>560</v>
      </c>
      <c r="DC283" s="47" t="s">
        <v>554</v>
      </c>
    </row>
    <row r="284" spans="1:107" ht="14" x14ac:dyDescent="0.15">
      <c r="A284" s="678">
        <v>43631</v>
      </c>
      <c r="B284" s="47" t="s">
        <v>554</v>
      </c>
      <c r="C284" s="47" t="s">
        <v>554</v>
      </c>
      <c r="D284" s="47" t="s">
        <v>554</v>
      </c>
      <c r="E284" s="47" t="s">
        <v>554</v>
      </c>
      <c r="F284" s="47" t="s">
        <v>554</v>
      </c>
      <c r="G284" s="47" t="s">
        <v>554</v>
      </c>
      <c r="H284" s="719" t="s">
        <v>554</v>
      </c>
      <c r="I284" s="722" t="s">
        <v>554</v>
      </c>
      <c r="J284" s="47" t="s">
        <v>554</v>
      </c>
      <c r="K284" s="47" t="s">
        <v>554</v>
      </c>
      <c r="L284" s="47" t="s">
        <v>554</v>
      </c>
      <c r="M284" s="719" t="s">
        <v>554</v>
      </c>
      <c r="N284" s="47" t="s">
        <v>554</v>
      </c>
      <c r="O284" s="47" t="s">
        <v>554</v>
      </c>
      <c r="P284" s="47" t="s">
        <v>554</v>
      </c>
      <c r="Q284" s="47" t="s">
        <v>554</v>
      </c>
      <c r="R284" s="711" t="s">
        <v>554</v>
      </c>
      <c r="S284" s="720" t="s">
        <v>554</v>
      </c>
      <c r="T284" s="720" t="s">
        <v>554</v>
      </c>
      <c r="U284" s="711" t="s">
        <v>554</v>
      </c>
      <c r="V284" s="603"/>
      <c r="W284" s="47" t="s">
        <v>554</v>
      </c>
      <c r="X284" s="47" t="s">
        <v>554</v>
      </c>
      <c r="Y284" s="47" t="s">
        <v>554</v>
      </c>
      <c r="Z284" s="706" t="s">
        <v>554</v>
      </c>
      <c r="AA284" s="706" t="s">
        <v>554</v>
      </c>
      <c r="AB284" s="706" t="s">
        <v>554</v>
      </c>
      <c r="AC284" s="706" t="s">
        <v>554</v>
      </c>
      <c r="AD284" s="706" t="s">
        <v>554</v>
      </c>
      <c r="AE284" s="719" t="s">
        <v>554</v>
      </c>
      <c r="AF284" s="47" t="s">
        <v>554</v>
      </c>
      <c r="AG284" s="47" t="s">
        <v>554</v>
      </c>
      <c r="AH284" s="47" t="s">
        <v>554</v>
      </c>
      <c r="AI284" s="47" t="s">
        <v>554</v>
      </c>
      <c r="AJ284" s="47" t="s">
        <v>554</v>
      </c>
      <c r="AK284" s="47" t="s">
        <v>554</v>
      </c>
      <c r="AL284" s="47" t="s">
        <v>554</v>
      </c>
      <c r="AM284" s="722" t="s">
        <v>554</v>
      </c>
      <c r="AN284" s="47" t="s">
        <v>554</v>
      </c>
      <c r="AO284" s="603"/>
      <c r="AP284" s="603"/>
      <c r="AQ284" s="706" t="s">
        <v>554</v>
      </c>
      <c r="AR284" s="603"/>
      <c r="AS284" s="603"/>
      <c r="AT284" s="47" t="s">
        <v>554</v>
      </c>
      <c r="AU284" s="47" t="s">
        <v>554</v>
      </c>
      <c r="AV284" s="47" t="s">
        <v>554</v>
      </c>
      <c r="AW284" s="47" t="s">
        <v>554</v>
      </c>
      <c r="AX284" s="603"/>
      <c r="AY284" s="603"/>
      <c r="AZ284" s="719" t="s">
        <v>554</v>
      </c>
      <c r="BA284" s="603"/>
      <c r="BB284" s="603"/>
      <c r="BC284" s="719" t="s">
        <v>554</v>
      </c>
      <c r="BD284" s="603"/>
      <c r="BE284" s="603"/>
      <c r="BF284" s="679" t="s">
        <v>554</v>
      </c>
      <c r="BG284" s="678">
        <v>43631</v>
      </c>
      <c r="BH284" s="47" t="s">
        <v>554</v>
      </c>
      <c r="BI284" s="47" t="s">
        <v>554</v>
      </c>
      <c r="BJ284" s="47" t="s">
        <v>554</v>
      </c>
      <c r="BK284" s="682" t="s">
        <v>807</v>
      </c>
      <c r="BL284" s="682" t="s">
        <v>807</v>
      </c>
      <c r="BM284" s="48" t="s">
        <v>554</v>
      </c>
      <c r="BN284" s="598" t="s">
        <v>807</v>
      </c>
      <c r="BO284" s="598" t="s">
        <v>807</v>
      </c>
      <c r="BP284" s="603"/>
      <c r="BQ284" s="48" t="s">
        <v>554</v>
      </c>
      <c r="BR284" s="48" t="s">
        <v>554</v>
      </c>
      <c r="BS284" s="603"/>
      <c r="BT284" s="720"/>
      <c r="BU284" s="720"/>
      <c r="BV284" s="603"/>
      <c r="BW284" s="719" t="s">
        <v>554</v>
      </c>
      <c r="BX284" s="722" t="s">
        <v>554</v>
      </c>
      <c r="BY284" s="719" t="s">
        <v>554</v>
      </c>
      <c r="BZ284" s="709" t="s">
        <v>560</v>
      </c>
      <c r="CA284" s="47" t="s">
        <v>554</v>
      </c>
      <c r="CB284" s="719" t="s">
        <v>554</v>
      </c>
      <c r="CC284" s="48" t="s">
        <v>554</v>
      </c>
      <c r="CD284" s="48" t="s">
        <v>554</v>
      </c>
      <c r="CE284" s="48" t="s">
        <v>554</v>
      </c>
      <c r="CF284" s="603"/>
      <c r="CG284" s="603"/>
      <c r="CH284" s="598" t="s">
        <v>807</v>
      </c>
      <c r="CI284" s="616"/>
      <c r="CJ284" s="616"/>
      <c r="CK284" s="48" t="s">
        <v>554</v>
      </c>
      <c r="CL284" s="615" t="s">
        <v>554</v>
      </c>
      <c r="CM284" s="615" t="s">
        <v>554</v>
      </c>
      <c r="CN284" s="48" t="s">
        <v>554</v>
      </c>
      <c r="CO284" s="48" t="s">
        <v>554</v>
      </c>
      <c r="CP284" s="680" t="s">
        <v>554</v>
      </c>
      <c r="CQ284" s="679" t="s">
        <v>554</v>
      </c>
      <c r="CR284" s="706" t="s">
        <v>554</v>
      </c>
      <c r="CS284" s="680" t="s">
        <v>554</v>
      </c>
      <c r="CT284" s="603"/>
      <c r="CU284" s="723" t="s">
        <v>566</v>
      </c>
      <c r="CV284" s="709" t="s">
        <v>560</v>
      </c>
      <c r="CW284" s="720" t="s">
        <v>554</v>
      </c>
      <c r="CX284" s="47" t="s">
        <v>554</v>
      </c>
      <c r="CY284" s="47" t="s">
        <v>554</v>
      </c>
      <c r="CZ284" s="47" t="s">
        <v>554</v>
      </c>
      <c r="DA284" s="709" t="s">
        <v>560</v>
      </c>
      <c r="DB284" s="709" t="s">
        <v>560</v>
      </c>
      <c r="DC284" s="47" t="s">
        <v>554</v>
      </c>
    </row>
    <row r="285" spans="1:107" ht="14" x14ac:dyDescent="0.15">
      <c r="A285" s="678">
        <v>43632</v>
      </c>
      <c r="B285" s="47" t="s">
        <v>554</v>
      </c>
      <c r="C285" s="47" t="s">
        <v>554</v>
      </c>
      <c r="D285" s="47" t="s">
        <v>554</v>
      </c>
      <c r="E285" s="47" t="s">
        <v>554</v>
      </c>
      <c r="F285" s="47" t="s">
        <v>554</v>
      </c>
      <c r="G285" s="47" t="s">
        <v>554</v>
      </c>
      <c r="H285" s="719" t="s">
        <v>554</v>
      </c>
      <c r="I285" s="722" t="s">
        <v>554</v>
      </c>
      <c r="J285" s="47" t="s">
        <v>554</v>
      </c>
      <c r="K285" s="47" t="s">
        <v>554</v>
      </c>
      <c r="L285" s="47" t="s">
        <v>554</v>
      </c>
      <c r="M285" s="719" t="s">
        <v>554</v>
      </c>
      <c r="N285" s="47" t="s">
        <v>554</v>
      </c>
      <c r="O285" s="47" t="s">
        <v>554</v>
      </c>
      <c r="P285" s="47" t="s">
        <v>554</v>
      </c>
      <c r="Q285" s="47" t="s">
        <v>554</v>
      </c>
      <c r="R285" s="711" t="s">
        <v>554</v>
      </c>
      <c r="S285" s="720" t="s">
        <v>554</v>
      </c>
      <c r="T285" s="720" t="s">
        <v>554</v>
      </c>
      <c r="U285" s="711" t="s">
        <v>554</v>
      </c>
      <c r="V285" s="603"/>
      <c r="W285" s="47" t="s">
        <v>554</v>
      </c>
      <c r="X285" s="47" t="s">
        <v>554</v>
      </c>
      <c r="Y285" s="47" t="s">
        <v>554</v>
      </c>
      <c r="Z285" s="706" t="s">
        <v>554</v>
      </c>
      <c r="AA285" s="706" t="s">
        <v>554</v>
      </c>
      <c r="AB285" s="706" t="s">
        <v>554</v>
      </c>
      <c r="AC285" s="706" t="s">
        <v>554</v>
      </c>
      <c r="AD285" s="706" t="s">
        <v>554</v>
      </c>
      <c r="AE285" s="719" t="s">
        <v>554</v>
      </c>
      <c r="AF285" s="47" t="s">
        <v>554</v>
      </c>
      <c r="AG285" s="47" t="s">
        <v>554</v>
      </c>
      <c r="AH285" s="47" t="s">
        <v>554</v>
      </c>
      <c r="AI285" s="47" t="s">
        <v>554</v>
      </c>
      <c r="AJ285" s="47" t="s">
        <v>554</v>
      </c>
      <c r="AK285" s="47" t="s">
        <v>554</v>
      </c>
      <c r="AL285" s="47" t="s">
        <v>554</v>
      </c>
      <c r="AM285" s="722" t="s">
        <v>554</v>
      </c>
      <c r="AN285" s="47" t="s">
        <v>554</v>
      </c>
      <c r="AO285" s="603"/>
      <c r="AP285" s="603"/>
      <c r="AQ285" s="706" t="s">
        <v>554</v>
      </c>
      <c r="AR285" s="603"/>
      <c r="AS285" s="603"/>
      <c r="AT285" s="47" t="s">
        <v>554</v>
      </c>
      <c r="AU285" s="47" t="s">
        <v>554</v>
      </c>
      <c r="AV285" s="47" t="s">
        <v>554</v>
      </c>
      <c r="AW285" s="47" t="s">
        <v>554</v>
      </c>
      <c r="AX285" s="603"/>
      <c r="AY285" s="603"/>
      <c r="AZ285" s="719" t="s">
        <v>554</v>
      </c>
      <c r="BA285" s="603"/>
      <c r="BB285" s="603"/>
      <c r="BC285" s="709" t="s">
        <v>560</v>
      </c>
      <c r="BD285" s="603"/>
      <c r="BE285" s="603"/>
      <c r="BF285" s="679" t="s">
        <v>554</v>
      </c>
      <c r="BG285" s="678">
        <v>43632</v>
      </c>
      <c r="BH285" s="47" t="s">
        <v>554</v>
      </c>
      <c r="BI285" s="47" t="s">
        <v>554</v>
      </c>
      <c r="BJ285" s="47" t="s">
        <v>554</v>
      </c>
      <c r="BK285" s="682" t="s">
        <v>807</v>
      </c>
      <c r="BL285" s="682" t="s">
        <v>807</v>
      </c>
      <c r="BM285" s="48" t="s">
        <v>554</v>
      </c>
      <c r="BN285" s="598" t="s">
        <v>807</v>
      </c>
      <c r="BO285" s="598" t="s">
        <v>807</v>
      </c>
      <c r="BP285" s="603"/>
      <c r="BQ285" s="48" t="s">
        <v>554</v>
      </c>
      <c r="BR285" s="48" t="s">
        <v>554</v>
      </c>
      <c r="BS285" s="603"/>
      <c r="BT285" s="720"/>
      <c r="BU285" s="720"/>
      <c r="BV285" s="603"/>
      <c r="BW285" s="719" t="s">
        <v>554</v>
      </c>
      <c r="BX285" s="722" t="s">
        <v>554</v>
      </c>
      <c r="BY285" s="719" t="s">
        <v>554</v>
      </c>
      <c r="BZ285" s="709" t="s">
        <v>560</v>
      </c>
      <c r="CA285" s="47" t="s">
        <v>554</v>
      </c>
      <c r="CB285" s="719" t="s">
        <v>554</v>
      </c>
      <c r="CC285" s="48" t="s">
        <v>554</v>
      </c>
      <c r="CD285" s="48" t="s">
        <v>554</v>
      </c>
      <c r="CE285" s="48" t="s">
        <v>554</v>
      </c>
      <c r="CF285" s="603"/>
      <c r="CG285" s="603"/>
      <c r="CH285" s="598" t="s">
        <v>807</v>
      </c>
      <c r="CI285" s="616"/>
      <c r="CJ285" s="616"/>
      <c r="CK285" s="48" t="s">
        <v>554</v>
      </c>
      <c r="CL285" s="615" t="s">
        <v>554</v>
      </c>
      <c r="CM285" s="615" t="s">
        <v>554</v>
      </c>
      <c r="CN285" s="48" t="s">
        <v>554</v>
      </c>
      <c r="CO285" s="48" t="s">
        <v>554</v>
      </c>
      <c r="CP285" s="680" t="s">
        <v>554</v>
      </c>
      <c r="CQ285" s="679" t="s">
        <v>554</v>
      </c>
      <c r="CR285" s="706" t="s">
        <v>554</v>
      </c>
      <c r="CS285" s="680" t="s">
        <v>554</v>
      </c>
      <c r="CT285" s="603"/>
      <c r="CU285" s="719" t="s">
        <v>554</v>
      </c>
      <c r="CV285" s="705" t="s">
        <v>554</v>
      </c>
      <c r="CW285" s="720" t="s">
        <v>554</v>
      </c>
      <c r="CX285" s="47" t="s">
        <v>554</v>
      </c>
      <c r="CY285" s="47" t="s">
        <v>554</v>
      </c>
      <c r="CZ285" s="47" t="s">
        <v>554</v>
      </c>
      <c r="DA285" s="709" t="s">
        <v>560</v>
      </c>
      <c r="DB285" s="709" t="s">
        <v>560</v>
      </c>
      <c r="DC285" s="47" t="s">
        <v>554</v>
      </c>
    </row>
    <row r="286" spans="1:107" ht="14" x14ac:dyDescent="0.15">
      <c r="A286" s="678">
        <v>43633</v>
      </c>
      <c r="B286" s="47" t="s">
        <v>554</v>
      </c>
      <c r="C286" s="47" t="s">
        <v>554</v>
      </c>
      <c r="D286" s="47" t="s">
        <v>554</v>
      </c>
      <c r="E286" s="47" t="s">
        <v>554</v>
      </c>
      <c r="F286" s="47" t="s">
        <v>554</v>
      </c>
      <c r="G286" s="47" t="s">
        <v>554</v>
      </c>
      <c r="H286" s="719" t="s">
        <v>554</v>
      </c>
      <c r="I286" s="722" t="s">
        <v>554</v>
      </c>
      <c r="J286" s="47" t="s">
        <v>554</v>
      </c>
      <c r="K286" s="47" t="s">
        <v>554</v>
      </c>
      <c r="L286" s="47" t="s">
        <v>554</v>
      </c>
      <c r="M286" s="719" t="s">
        <v>554</v>
      </c>
      <c r="N286" s="47" t="s">
        <v>554</v>
      </c>
      <c r="O286" s="47" t="s">
        <v>554</v>
      </c>
      <c r="P286" s="47" t="s">
        <v>554</v>
      </c>
      <c r="Q286" s="47" t="s">
        <v>554</v>
      </c>
      <c r="R286" s="711" t="s">
        <v>554</v>
      </c>
      <c r="S286" s="720" t="s">
        <v>554</v>
      </c>
      <c r="T286" s="720" t="s">
        <v>554</v>
      </c>
      <c r="U286" s="711" t="s">
        <v>554</v>
      </c>
      <c r="V286" s="603"/>
      <c r="W286" s="47" t="s">
        <v>554</v>
      </c>
      <c r="X286" s="47" t="s">
        <v>554</v>
      </c>
      <c r="Y286" s="47" t="s">
        <v>554</v>
      </c>
      <c r="Z286" s="706" t="s">
        <v>554</v>
      </c>
      <c r="AA286" s="706" t="s">
        <v>554</v>
      </c>
      <c r="AB286" s="706" t="s">
        <v>554</v>
      </c>
      <c r="AC286" s="706" t="s">
        <v>554</v>
      </c>
      <c r="AD286" s="706" t="s">
        <v>554</v>
      </c>
      <c r="AE286" s="719" t="s">
        <v>554</v>
      </c>
      <c r="AF286" s="47" t="s">
        <v>554</v>
      </c>
      <c r="AG286" s="47" t="s">
        <v>554</v>
      </c>
      <c r="AH286" s="47" t="s">
        <v>554</v>
      </c>
      <c r="AI286" s="47" t="s">
        <v>554</v>
      </c>
      <c r="AJ286" s="47" t="s">
        <v>554</v>
      </c>
      <c r="AK286" s="47" t="s">
        <v>554</v>
      </c>
      <c r="AL286" s="47" t="s">
        <v>554</v>
      </c>
      <c r="AM286" s="722" t="s">
        <v>554</v>
      </c>
      <c r="AN286" s="47" t="s">
        <v>554</v>
      </c>
      <c r="AO286" s="603"/>
      <c r="AP286" s="603"/>
      <c r="AQ286" s="706" t="s">
        <v>554</v>
      </c>
      <c r="AR286" s="603"/>
      <c r="AS286" s="603"/>
      <c r="AT286" s="47" t="s">
        <v>554</v>
      </c>
      <c r="AU286" s="47" t="s">
        <v>554</v>
      </c>
      <c r="AV286" s="47" t="s">
        <v>554</v>
      </c>
      <c r="AW286" s="47" t="s">
        <v>554</v>
      </c>
      <c r="AX286" s="603"/>
      <c r="AY286" s="603"/>
      <c r="AZ286" s="719" t="s">
        <v>554</v>
      </c>
      <c r="BA286" s="603"/>
      <c r="BB286" s="603"/>
      <c r="BC286" s="719" t="s">
        <v>554</v>
      </c>
      <c r="BD286" s="603"/>
      <c r="BE286" s="603"/>
      <c r="BF286" s="679" t="s">
        <v>554</v>
      </c>
      <c r="BG286" s="678">
        <v>43633</v>
      </c>
      <c r="BH286" s="47" t="s">
        <v>554</v>
      </c>
      <c r="BI286" s="47" t="s">
        <v>554</v>
      </c>
      <c r="BJ286" s="47" t="s">
        <v>554</v>
      </c>
      <c r="BK286" s="682" t="s">
        <v>807</v>
      </c>
      <c r="BL286" s="682" t="s">
        <v>807</v>
      </c>
      <c r="BM286" s="48" t="s">
        <v>554</v>
      </c>
      <c r="BN286" s="598" t="s">
        <v>807</v>
      </c>
      <c r="BO286" s="598" t="s">
        <v>807</v>
      </c>
      <c r="BP286" s="603"/>
      <c r="BQ286" s="48" t="s">
        <v>554</v>
      </c>
      <c r="BR286" s="48" t="s">
        <v>554</v>
      </c>
      <c r="BS286" s="603"/>
      <c r="BT286" s="720"/>
      <c r="BU286" s="720"/>
      <c r="BV286" s="603"/>
      <c r="BW286" s="719" t="s">
        <v>554</v>
      </c>
      <c r="BX286" s="722" t="s">
        <v>554</v>
      </c>
      <c r="BY286" s="719" t="s">
        <v>554</v>
      </c>
      <c r="BZ286" s="709" t="s">
        <v>560</v>
      </c>
      <c r="CA286" s="47" t="s">
        <v>554</v>
      </c>
      <c r="CB286" s="719" t="s">
        <v>554</v>
      </c>
      <c r="CC286" s="48" t="s">
        <v>554</v>
      </c>
      <c r="CD286" s="48" t="s">
        <v>554</v>
      </c>
      <c r="CE286" s="48" t="s">
        <v>554</v>
      </c>
      <c r="CF286" s="603"/>
      <c r="CG286" s="603"/>
      <c r="CH286" s="598" t="s">
        <v>807</v>
      </c>
      <c r="CI286" s="616"/>
      <c r="CJ286" s="616"/>
      <c r="CK286" s="48" t="s">
        <v>554</v>
      </c>
      <c r="CL286" s="615" t="s">
        <v>554</v>
      </c>
      <c r="CM286" s="615" t="s">
        <v>554</v>
      </c>
      <c r="CN286" s="48" t="s">
        <v>554</v>
      </c>
      <c r="CO286" s="48" t="s">
        <v>554</v>
      </c>
      <c r="CP286" s="680" t="s">
        <v>554</v>
      </c>
      <c r="CQ286" s="679" t="s">
        <v>554</v>
      </c>
      <c r="CR286" s="706" t="s">
        <v>554</v>
      </c>
      <c r="CS286" s="680" t="s">
        <v>554</v>
      </c>
      <c r="CT286" s="603"/>
      <c r="CU286" s="719" t="s">
        <v>554</v>
      </c>
      <c r="CV286" s="722" t="s">
        <v>554</v>
      </c>
      <c r="CW286" s="720" t="s">
        <v>554</v>
      </c>
      <c r="CX286" s="47" t="s">
        <v>554</v>
      </c>
      <c r="CY286" s="47" t="s">
        <v>554</v>
      </c>
      <c r="CZ286" s="47" t="s">
        <v>554</v>
      </c>
      <c r="DA286" s="709" t="s">
        <v>560</v>
      </c>
      <c r="DB286" s="709" t="s">
        <v>560</v>
      </c>
      <c r="DC286" s="47" t="s">
        <v>554</v>
      </c>
    </row>
    <row r="287" spans="1:107" ht="14" x14ac:dyDescent="0.15">
      <c r="A287" s="678">
        <v>43634</v>
      </c>
      <c r="B287" s="47" t="s">
        <v>554</v>
      </c>
      <c r="C287" s="47" t="s">
        <v>554</v>
      </c>
      <c r="D287" s="47" t="s">
        <v>554</v>
      </c>
      <c r="E287" s="47" t="s">
        <v>554</v>
      </c>
      <c r="F287" s="47" t="s">
        <v>554</v>
      </c>
      <c r="G287" s="47" t="s">
        <v>554</v>
      </c>
      <c r="H287" s="719" t="s">
        <v>554</v>
      </c>
      <c r="I287" s="722" t="s">
        <v>554</v>
      </c>
      <c r="J287" s="47" t="s">
        <v>554</v>
      </c>
      <c r="K287" s="47" t="s">
        <v>554</v>
      </c>
      <c r="L287" s="47" t="s">
        <v>554</v>
      </c>
      <c r="M287" s="719" t="s">
        <v>554</v>
      </c>
      <c r="N287" s="47" t="s">
        <v>554</v>
      </c>
      <c r="O287" s="47" t="s">
        <v>554</v>
      </c>
      <c r="P287" s="47" t="s">
        <v>554</v>
      </c>
      <c r="Q287" s="47" t="s">
        <v>554</v>
      </c>
      <c r="R287" s="711" t="s">
        <v>554</v>
      </c>
      <c r="S287" s="720" t="s">
        <v>554</v>
      </c>
      <c r="T287" s="720" t="s">
        <v>554</v>
      </c>
      <c r="U287" s="711" t="s">
        <v>554</v>
      </c>
      <c r="V287" s="603"/>
      <c r="W287" s="47" t="s">
        <v>554</v>
      </c>
      <c r="X287" s="47" t="s">
        <v>554</v>
      </c>
      <c r="Y287" s="47" t="s">
        <v>554</v>
      </c>
      <c r="Z287" s="706" t="s">
        <v>554</v>
      </c>
      <c r="AA287" s="706" t="s">
        <v>554</v>
      </c>
      <c r="AB287" s="706" t="s">
        <v>554</v>
      </c>
      <c r="AC287" s="706" t="s">
        <v>554</v>
      </c>
      <c r="AD287" s="706" t="s">
        <v>554</v>
      </c>
      <c r="AE287" s="719" t="s">
        <v>554</v>
      </c>
      <c r="AF287" s="47" t="s">
        <v>554</v>
      </c>
      <c r="AG287" s="47" t="s">
        <v>554</v>
      </c>
      <c r="AH287" s="47" t="s">
        <v>554</v>
      </c>
      <c r="AI287" s="47" t="s">
        <v>554</v>
      </c>
      <c r="AJ287" s="47" t="s">
        <v>554</v>
      </c>
      <c r="AK287" s="47" t="s">
        <v>554</v>
      </c>
      <c r="AL287" s="47" t="s">
        <v>554</v>
      </c>
      <c r="AM287" s="722" t="s">
        <v>554</v>
      </c>
      <c r="AN287" s="47" t="s">
        <v>554</v>
      </c>
      <c r="AO287" s="603"/>
      <c r="AP287" s="603"/>
      <c r="AQ287" s="706" t="s">
        <v>554</v>
      </c>
      <c r="AR287" s="603"/>
      <c r="AS287" s="603"/>
      <c r="AT287" s="47" t="s">
        <v>554</v>
      </c>
      <c r="AU287" s="47" t="s">
        <v>554</v>
      </c>
      <c r="AV287" s="47" t="s">
        <v>554</v>
      </c>
      <c r="AW287" s="47" t="s">
        <v>554</v>
      </c>
      <c r="AX287" s="603"/>
      <c r="AY287" s="603"/>
      <c r="AZ287" s="719" t="s">
        <v>554</v>
      </c>
      <c r="BA287" s="603"/>
      <c r="BB287" s="603"/>
      <c r="BC287" s="719" t="s">
        <v>554</v>
      </c>
      <c r="BD287" s="603"/>
      <c r="BE287" s="603"/>
      <c r="BF287" s="679" t="s">
        <v>554</v>
      </c>
      <c r="BG287" s="678">
        <v>43634</v>
      </c>
      <c r="BH287" s="47" t="s">
        <v>554</v>
      </c>
      <c r="BI287" s="47" t="s">
        <v>554</v>
      </c>
      <c r="BJ287" s="47" t="s">
        <v>554</v>
      </c>
      <c r="BK287" s="682" t="s">
        <v>807</v>
      </c>
      <c r="BL287" s="682" t="s">
        <v>807</v>
      </c>
      <c r="BM287" s="48" t="s">
        <v>554</v>
      </c>
      <c r="BN287" s="598" t="s">
        <v>807</v>
      </c>
      <c r="BO287" s="598" t="s">
        <v>807</v>
      </c>
      <c r="BP287" s="603"/>
      <c r="BQ287" s="48" t="s">
        <v>554</v>
      </c>
      <c r="BR287" s="48" t="s">
        <v>554</v>
      </c>
      <c r="BS287" s="603"/>
      <c r="BT287" s="720"/>
      <c r="BU287" s="720"/>
      <c r="BV287" s="603"/>
      <c r="BW287" s="719" t="s">
        <v>554</v>
      </c>
      <c r="BX287" s="722" t="s">
        <v>554</v>
      </c>
      <c r="BY287" s="719" t="s">
        <v>554</v>
      </c>
      <c r="BZ287" s="709" t="s">
        <v>560</v>
      </c>
      <c r="CA287" s="47" t="s">
        <v>554</v>
      </c>
      <c r="CB287" s="719" t="s">
        <v>554</v>
      </c>
      <c r="CC287" s="48" t="s">
        <v>554</v>
      </c>
      <c r="CD287" s="48" t="s">
        <v>554</v>
      </c>
      <c r="CE287" s="48" t="s">
        <v>554</v>
      </c>
      <c r="CF287" s="603"/>
      <c r="CG287" s="603"/>
      <c r="CH287" s="598" t="s">
        <v>807</v>
      </c>
      <c r="CI287" s="616"/>
      <c r="CJ287" s="616"/>
      <c r="CK287" s="48" t="s">
        <v>554</v>
      </c>
      <c r="CL287" s="615" t="s">
        <v>554</v>
      </c>
      <c r="CM287" s="615" t="s">
        <v>554</v>
      </c>
      <c r="CN287" s="48" t="s">
        <v>554</v>
      </c>
      <c r="CO287" s="48" t="s">
        <v>554</v>
      </c>
      <c r="CP287" s="680" t="s">
        <v>554</v>
      </c>
      <c r="CQ287" s="679" t="s">
        <v>554</v>
      </c>
      <c r="CR287" s="706" t="s">
        <v>554</v>
      </c>
      <c r="CS287" s="680" t="s">
        <v>554</v>
      </c>
      <c r="CT287" s="603"/>
      <c r="CU287" s="719" t="s">
        <v>554</v>
      </c>
      <c r="CV287" s="709" t="s">
        <v>560</v>
      </c>
      <c r="CW287" s="720" t="s">
        <v>554</v>
      </c>
      <c r="CX287" s="47" t="s">
        <v>554</v>
      </c>
      <c r="CY287" s="47" t="s">
        <v>554</v>
      </c>
      <c r="CZ287" s="47" t="s">
        <v>554</v>
      </c>
      <c r="DA287" s="709" t="s">
        <v>560</v>
      </c>
      <c r="DB287" s="709" t="s">
        <v>560</v>
      </c>
      <c r="DC287" s="47" t="s">
        <v>554</v>
      </c>
    </row>
    <row r="288" spans="1:107" ht="14" x14ac:dyDescent="0.15">
      <c r="A288" s="678">
        <v>43635</v>
      </c>
      <c r="B288" s="47" t="s">
        <v>554</v>
      </c>
      <c r="C288" s="47" t="s">
        <v>554</v>
      </c>
      <c r="D288" s="47" t="s">
        <v>554</v>
      </c>
      <c r="E288" s="47" t="s">
        <v>554</v>
      </c>
      <c r="F288" s="47" t="s">
        <v>554</v>
      </c>
      <c r="G288" s="47" t="s">
        <v>554</v>
      </c>
      <c r="H288" s="719" t="s">
        <v>554</v>
      </c>
      <c r="I288" s="722" t="s">
        <v>554</v>
      </c>
      <c r="J288" s="47" t="s">
        <v>554</v>
      </c>
      <c r="K288" s="47" t="s">
        <v>554</v>
      </c>
      <c r="L288" s="47" t="s">
        <v>554</v>
      </c>
      <c r="M288" s="719" t="s">
        <v>554</v>
      </c>
      <c r="N288" s="47" t="s">
        <v>554</v>
      </c>
      <c r="O288" s="47" t="s">
        <v>554</v>
      </c>
      <c r="P288" s="47" t="s">
        <v>554</v>
      </c>
      <c r="Q288" s="47" t="s">
        <v>554</v>
      </c>
      <c r="R288" s="711" t="s">
        <v>554</v>
      </c>
      <c r="S288" s="720" t="s">
        <v>554</v>
      </c>
      <c r="T288" s="720" t="s">
        <v>554</v>
      </c>
      <c r="U288" s="711" t="s">
        <v>554</v>
      </c>
      <c r="V288" s="603"/>
      <c r="W288" s="47" t="s">
        <v>554</v>
      </c>
      <c r="X288" s="47" t="s">
        <v>554</v>
      </c>
      <c r="Y288" s="47" t="s">
        <v>554</v>
      </c>
      <c r="Z288" s="706" t="s">
        <v>554</v>
      </c>
      <c r="AA288" s="706" t="s">
        <v>554</v>
      </c>
      <c r="AB288" s="706" t="s">
        <v>554</v>
      </c>
      <c r="AC288" s="706" t="s">
        <v>554</v>
      </c>
      <c r="AD288" s="706" t="s">
        <v>554</v>
      </c>
      <c r="AE288" s="719" t="s">
        <v>554</v>
      </c>
      <c r="AF288" s="47" t="s">
        <v>554</v>
      </c>
      <c r="AG288" s="47" t="s">
        <v>554</v>
      </c>
      <c r="AH288" s="47" t="s">
        <v>554</v>
      </c>
      <c r="AI288" s="47" t="s">
        <v>554</v>
      </c>
      <c r="AJ288" s="47" t="s">
        <v>554</v>
      </c>
      <c r="AK288" s="47" t="s">
        <v>554</v>
      </c>
      <c r="AL288" s="47" t="s">
        <v>554</v>
      </c>
      <c r="AM288" s="722" t="s">
        <v>554</v>
      </c>
      <c r="AN288" s="47" t="s">
        <v>554</v>
      </c>
      <c r="AO288" s="603"/>
      <c r="AP288" s="603"/>
      <c r="AQ288" s="706" t="s">
        <v>554</v>
      </c>
      <c r="AR288" s="603"/>
      <c r="AS288" s="603"/>
      <c r="AT288" s="47" t="s">
        <v>554</v>
      </c>
      <c r="AU288" s="47" t="s">
        <v>554</v>
      </c>
      <c r="AV288" s="47" t="s">
        <v>554</v>
      </c>
      <c r="AW288" s="47" t="s">
        <v>554</v>
      </c>
      <c r="AX288" s="603"/>
      <c r="AY288" s="603"/>
      <c r="AZ288" s="719" t="s">
        <v>554</v>
      </c>
      <c r="BA288" s="603"/>
      <c r="BB288" s="603"/>
      <c r="BC288" s="719" t="s">
        <v>554</v>
      </c>
      <c r="BD288" s="603"/>
      <c r="BE288" s="603"/>
      <c r="BF288" s="679" t="s">
        <v>554</v>
      </c>
      <c r="BG288" s="678">
        <v>43635</v>
      </c>
      <c r="BH288" s="47" t="s">
        <v>554</v>
      </c>
      <c r="BI288" s="47" t="s">
        <v>554</v>
      </c>
      <c r="BJ288" s="47" t="s">
        <v>554</v>
      </c>
      <c r="BK288" s="682" t="s">
        <v>807</v>
      </c>
      <c r="BL288" s="682" t="s">
        <v>807</v>
      </c>
      <c r="BM288" s="48" t="s">
        <v>554</v>
      </c>
      <c r="BN288" s="598" t="s">
        <v>807</v>
      </c>
      <c r="BO288" s="598" t="s">
        <v>807</v>
      </c>
      <c r="BP288" s="603"/>
      <c r="BQ288" s="48" t="s">
        <v>554</v>
      </c>
      <c r="BR288" s="48" t="s">
        <v>554</v>
      </c>
      <c r="BS288" s="603"/>
      <c r="BT288" s="720"/>
      <c r="BU288" s="720"/>
      <c r="BV288" s="603"/>
      <c r="BW288" s="719" t="s">
        <v>554</v>
      </c>
      <c r="BX288" s="722" t="s">
        <v>554</v>
      </c>
      <c r="BY288" s="719" t="s">
        <v>554</v>
      </c>
      <c r="BZ288" s="709" t="s">
        <v>560</v>
      </c>
      <c r="CA288" s="47" t="s">
        <v>554</v>
      </c>
      <c r="CB288" s="719" t="s">
        <v>554</v>
      </c>
      <c r="CC288" s="48" t="s">
        <v>554</v>
      </c>
      <c r="CD288" s="48" t="s">
        <v>554</v>
      </c>
      <c r="CE288" s="48" t="s">
        <v>554</v>
      </c>
      <c r="CF288" s="603"/>
      <c r="CG288" s="603"/>
      <c r="CH288" s="598" t="s">
        <v>807</v>
      </c>
      <c r="CI288" s="616"/>
      <c r="CJ288" s="616"/>
      <c r="CK288" s="48" t="s">
        <v>554</v>
      </c>
      <c r="CL288" s="615" t="s">
        <v>554</v>
      </c>
      <c r="CM288" s="615" t="s">
        <v>554</v>
      </c>
      <c r="CN288" s="48" t="s">
        <v>554</v>
      </c>
      <c r="CO288" s="48" t="s">
        <v>554</v>
      </c>
      <c r="CP288" s="680" t="s">
        <v>554</v>
      </c>
      <c r="CQ288" s="679" t="s">
        <v>554</v>
      </c>
      <c r="CR288" s="706" t="s">
        <v>554</v>
      </c>
      <c r="CS288" s="680" t="s">
        <v>554</v>
      </c>
      <c r="CT288" s="603"/>
      <c r="CU288" s="709" t="s">
        <v>560</v>
      </c>
      <c r="CV288" s="709" t="s">
        <v>560</v>
      </c>
      <c r="CW288" s="720" t="s">
        <v>554</v>
      </c>
      <c r="CX288" s="47" t="s">
        <v>554</v>
      </c>
      <c r="CY288" s="47" t="s">
        <v>554</v>
      </c>
      <c r="CZ288" s="47" t="s">
        <v>554</v>
      </c>
      <c r="DA288" s="719" t="s">
        <v>554</v>
      </c>
      <c r="DB288" s="722" t="s">
        <v>554</v>
      </c>
      <c r="DC288" s="47" t="s">
        <v>554</v>
      </c>
    </row>
    <row r="289" spans="1:107" ht="14" x14ac:dyDescent="0.15">
      <c r="A289" s="678">
        <v>43636</v>
      </c>
      <c r="B289" s="47" t="s">
        <v>554</v>
      </c>
      <c r="C289" s="47" t="s">
        <v>554</v>
      </c>
      <c r="D289" s="47" t="s">
        <v>554</v>
      </c>
      <c r="E289" s="47" t="s">
        <v>554</v>
      </c>
      <c r="F289" s="47" t="s">
        <v>554</v>
      </c>
      <c r="G289" s="47" t="s">
        <v>554</v>
      </c>
      <c r="H289" s="719" t="s">
        <v>554</v>
      </c>
      <c r="I289" s="722" t="s">
        <v>554</v>
      </c>
      <c r="J289" s="47" t="s">
        <v>554</v>
      </c>
      <c r="K289" s="47" t="s">
        <v>554</v>
      </c>
      <c r="L289" s="47" t="s">
        <v>554</v>
      </c>
      <c r="M289" s="719" t="s">
        <v>554</v>
      </c>
      <c r="N289" s="47" t="s">
        <v>554</v>
      </c>
      <c r="O289" s="47" t="s">
        <v>554</v>
      </c>
      <c r="P289" s="47" t="s">
        <v>554</v>
      </c>
      <c r="Q289" s="47" t="s">
        <v>554</v>
      </c>
      <c r="R289" s="711" t="s">
        <v>554</v>
      </c>
      <c r="S289" s="720" t="s">
        <v>554</v>
      </c>
      <c r="T289" s="720" t="s">
        <v>554</v>
      </c>
      <c r="U289" s="711" t="s">
        <v>554</v>
      </c>
      <c r="V289" s="603"/>
      <c r="W289" s="47" t="s">
        <v>554</v>
      </c>
      <c r="X289" s="47" t="s">
        <v>554</v>
      </c>
      <c r="Y289" s="47" t="s">
        <v>554</v>
      </c>
      <c r="Z289" s="706" t="s">
        <v>554</v>
      </c>
      <c r="AA289" s="706" t="s">
        <v>554</v>
      </c>
      <c r="AB289" s="706" t="s">
        <v>554</v>
      </c>
      <c r="AC289" s="706" t="s">
        <v>554</v>
      </c>
      <c r="AD289" s="706" t="s">
        <v>554</v>
      </c>
      <c r="AE289" s="719" t="s">
        <v>554</v>
      </c>
      <c r="AF289" s="47" t="s">
        <v>554</v>
      </c>
      <c r="AG289" s="47" t="s">
        <v>554</v>
      </c>
      <c r="AH289" s="47" t="s">
        <v>554</v>
      </c>
      <c r="AI289" s="47" t="s">
        <v>554</v>
      </c>
      <c r="AJ289" s="47" t="s">
        <v>554</v>
      </c>
      <c r="AK289" s="47" t="s">
        <v>554</v>
      </c>
      <c r="AL289" s="47" t="s">
        <v>554</v>
      </c>
      <c r="AM289" s="722" t="s">
        <v>554</v>
      </c>
      <c r="AN289" s="47" t="s">
        <v>554</v>
      </c>
      <c r="AO289" s="603"/>
      <c r="AP289" s="603"/>
      <c r="AQ289" s="706" t="s">
        <v>554</v>
      </c>
      <c r="AR289" s="603"/>
      <c r="AS289" s="603"/>
      <c r="AT289" s="47" t="s">
        <v>554</v>
      </c>
      <c r="AU289" s="47" t="s">
        <v>554</v>
      </c>
      <c r="AV289" s="47" t="s">
        <v>554</v>
      </c>
      <c r="AW289" s="47" t="s">
        <v>554</v>
      </c>
      <c r="AX289" s="603"/>
      <c r="AY289" s="603"/>
      <c r="AZ289" s="719" t="s">
        <v>554</v>
      </c>
      <c r="BA289" s="603"/>
      <c r="BB289" s="603"/>
      <c r="BC289" s="719" t="s">
        <v>554</v>
      </c>
      <c r="BD289" s="603"/>
      <c r="BE289" s="603"/>
      <c r="BF289" s="679" t="s">
        <v>554</v>
      </c>
      <c r="BG289" s="678">
        <v>43636</v>
      </c>
      <c r="BH289" s="47" t="s">
        <v>554</v>
      </c>
      <c r="BI289" s="47" t="s">
        <v>554</v>
      </c>
      <c r="BJ289" s="47" t="s">
        <v>554</v>
      </c>
      <c r="BK289" s="682" t="s">
        <v>807</v>
      </c>
      <c r="BL289" s="682" t="s">
        <v>807</v>
      </c>
      <c r="BM289" s="48" t="s">
        <v>554</v>
      </c>
      <c r="BN289" s="598" t="s">
        <v>807</v>
      </c>
      <c r="BO289" s="598" t="s">
        <v>807</v>
      </c>
      <c r="BP289" s="603"/>
      <c r="BQ289" s="48" t="s">
        <v>554</v>
      </c>
      <c r="BR289" s="48" t="s">
        <v>554</v>
      </c>
      <c r="BS289" s="603"/>
      <c r="BT289" s="720"/>
      <c r="BU289" s="720"/>
      <c r="BV289" s="603"/>
      <c r="BW289" s="719" t="s">
        <v>554</v>
      </c>
      <c r="BX289" s="722" t="s">
        <v>554</v>
      </c>
      <c r="BY289" s="719" t="s">
        <v>554</v>
      </c>
      <c r="BZ289" s="719" t="s">
        <v>554</v>
      </c>
      <c r="CA289" s="47" t="s">
        <v>554</v>
      </c>
      <c r="CB289" s="719" t="s">
        <v>554</v>
      </c>
      <c r="CC289" s="48" t="s">
        <v>554</v>
      </c>
      <c r="CD289" s="48" t="s">
        <v>554</v>
      </c>
      <c r="CE289" s="48" t="s">
        <v>554</v>
      </c>
      <c r="CF289" s="603"/>
      <c r="CG289" s="603"/>
      <c r="CH289" s="598" t="s">
        <v>807</v>
      </c>
      <c r="CI289" s="616"/>
      <c r="CJ289" s="616"/>
      <c r="CK289" s="48" t="s">
        <v>554</v>
      </c>
      <c r="CL289" s="615" t="s">
        <v>554</v>
      </c>
      <c r="CM289" s="615" t="s">
        <v>554</v>
      </c>
      <c r="CN289" s="48" t="s">
        <v>554</v>
      </c>
      <c r="CO289" s="48" t="s">
        <v>554</v>
      </c>
      <c r="CP289" s="680" t="s">
        <v>554</v>
      </c>
      <c r="CQ289" s="679" t="s">
        <v>554</v>
      </c>
      <c r="CR289" s="706" t="s">
        <v>554</v>
      </c>
      <c r="CS289" s="680" t="s">
        <v>554</v>
      </c>
      <c r="CT289" s="603"/>
      <c r="CU289" s="709" t="s">
        <v>560</v>
      </c>
      <c r="CV289" s="722" t="s">
        <v>554</v>
      </c>
      <c r="CW289" s="720" t="s">
        <v>554</v>
      </c>
      <c r="CX289" s="47" t="s">
        <v>554</v>
      </c>
      <c r="CY289" s="47" t="s">
        <v>554</v>
      </c>
      <c r="CZ289" s="47" t="s">
        <v>554</v>
      </c>
      <c r="DA289" s="709" t="s">
        <v>560</v>
      </c>
      <c r="DB289" s="709" t="s">
        <v>560</v>
      </c>
      <c r="DC289" s="47" t="s">
        <v>554</v>
      </c>
    </row>
    <row r="290" spans="1:107" ht="16" x14ac:dyDescent="0.2">
      <c r="A290" s="678">
        <v>43637</v>
      </c>
      <c r="B290" s="47" t="s">
        <v>554</v>
      </c>
      <c r="C290" s="47" t="s">
        <v>554</v>
      </c>
      <c r="D290" s="47" t="s">
        <v>554</v>
      </c>
      <c r="E290" s="47" t="s">
        <v>554</v>
      </c>
      <c r="F290" s="47" t="s">
        <v>554</v>
      </c>
      <c r="G290" s="47" t="s">
        <v>554</v>
      </c>
      <c r="H290" s="719" t="s">
        <v>554</v>
      </c>
      <c r="I290" s="722" t="s">
        <v>554</v>
      </c>
      <c r="J290" s="47" t="s">
        <v>554</v>
      </c>
      <c r="K290" s="47" t="s">
        <v>554</v>
      </c>
      <c r="L290" s="47" t="s">
        <v>554</v>
      </c>
      <c r="M290" s="719" t="s">
        <v>554</v>
      </c>
      <c r="N290" s="47" t="s">
        <v>554</v>
      </c>
      <c r="O290" s="47" t="s">
        <v>554</v>
      </c>
      <c r="P290" s="47" t="s">
        <v>554</v>
      </c>
      <c r="Q290" s="47" t="s">
        <v>554</v>
      </c>
      <c r="R290" s="721" t="s">
        <v>554</v>
      </c>
      <c r="S290" s="720" t="s">
        <v>554</v>
      </c>
      <c r="T290" s="720" t="s">
        <v>554</v>
      </c>
      <c r="U290" s="721" t="s">
        <v>554</v>
      </c>
      <c r="V290" s="603"/>
      <c r="W290" s="47" t="s">
        <v>554</v>
      </c>
      <c r="X290" s="47" t="s">
        <v>554</v>
      </c>
      <c r="Y290" s="47" t="s">
        <v>554</v>
      </c>
      <c r="Z290" s="706" t="s">
        <v>554</v>
      </c>
      <c r="AA290" s="706" t="s">
        <v>554</v>
      </c>
      <c r="AB290" s="711" t="s">
        <v>554</v>
      </c>
      <c r="AC290" s="706" t="s">
        <v>554</v>
      </c>
      <c r="AD290" s="706" t="s">
        <v>554</v>
      </c>
      <c r="AE290" s="719" t="s">
        <v>554</v>
      </c>
      <c r="AF290" s="47" t="s">
        <v>554</v>
      </c>
      <c r="AG290" s="47" t="s">
        <v>554</v>
      </c>
      <c r="AH290" s="47" t="s">
        <v>554</v>
      </c>
      <c r="AI290" s="47" t="s">
        <v>554</v>
      </c>
      <c r="AJ290" s="47" t="s">
        <v>554</v>
      </c>
      <c r="AK290" s="47" t="s">
        <v>554</v>
      </c>
      <c r="AL290" s="47" t="s">
        <v>554</v>
      </c>
      <c r="AM290" s="722" t="s">
        <v>554</v>
      </c>
      <c r="AN290" s="47" t="s">
        <v>554</v>
      </c>
      <c r="AO290" s="603"/>
      <c r="AP290" s="603"/>
      <c r="AQ290" s="706" t="s">
        <v>554</v>
      </c>
      <c r="AR290" s="603"/>
      <c r="AS290" s="603"/>
      <c r="AT290" s="47" t="s">
        <v>554</v>
      </c>
      <c r="AU290" s="47" t="s">
        <v>554</v>
      </c>
      <c r="AV290" s="47" t="s">
        <v>554</v>
      </c>
      <c r="AW290" s="47" t="s">
        <v>554</v>
      </c>
      <c r="AX290" s="603"/>
      <c r="AY290" s="603"/>
      <c r="AZ290" s="719" t="s">
        <v>554</v>
      </c>
      <c r="BA290" s="603"/>
      <c r="BB290" s="603"/>
      <c r="BC290" s="719" t="s">
        <v>554</v>
      </c>
      <c r="BD290" s="603"/>
      <c r="BE290" s="603"/>
      <c r="BF290" s="679" t="s">
        <v>554</v>
      </c>
      <c r="BG290" s="678">
        <v>43637</v>
      </c>
      <c r="BH290" s="47" t="s">
        <v>554</v>
      </c>
      <c r="BI290" s="47" t="s">
        <v>554</v>
      </c>
      <c r="BJ290" s="47" t="s">
        <v>554</v>
      </c>
      <c r="BK290" s="682" t="s">
        <v>807</v>
      </c>
      <c r="BL290" s="682" t="s">
        <v>807</v>
      </c>
      <c r="BM290" s="48" t="s">
        <v>554</v>
      </c>
      <c r="BN290" s="598" t="s">
        <v>807</v>
      </c>
      <c r="BO290" s="598" t="s">
        <v>807</v>
      </c>
      <c r="BP290" s="603"/>
      <c r="BQ290" s="48" t="s">
        <v>554</v>
      </c>
      <c r="BR290" s="48" t="s">
        <v>554</v>
      </c>
      <c r="BS290" s="603"/>
      <c r="BT290" s="720"/>
      <c r="BU290" s="720"/>
      <c r="BV290" s="603"/>
      <c r="BW290" s="719" t="s">
        <v>554</v>
      </c>
      <c r="BX290" s="722" t="s">
        <v>554</v>
      </c>
      <c r="BY290" s="719" t="s">
        <v>554</v>
      </c>
      <c r="BZ290" s="719" t="s">
        <v>554</v>
      </c>
      <c r="CA290" s="47" t="s">
        <v>554</v>
      </c>
      <c r="CB290" s="719" t="s">
        <v>554</v>
      </c>
      <c r="CC290" s="48" t="s">
        <v>554</v>
      </c>
      <c r="CD290" s="48" t="s">
        <v>554</v>
      </c>
      <c r="CE290" s="48" t="s">
        <v>554</v>
      </c>
      <c r="CF290" s="603"/>
      <c r="CG290" s="603"/>
      <c r="CH290" s="598" t="s">
        <v>807</v>
      </c>
      <c r="CI290" s="616"/>
      <c r="CJ290" s="616"/>
      <c r="CK290" s="48" t="s">
        <v>554</v>
      </c>
      <c r="CL290" s="615" t="s">
        <v>554</v>
      </c>
      <c r="CM290" s="615" t="s">
        <v>554</v>
      </c>
      <c r="CN290" s="48" t="s">
        <v>554</v>
      </c>
      <c r="CO290" s="48" t="s">
        <v>554</v>
      </c>
      <c r="CP290" s="680" t="s">
        <v>554</v>
      </c>
      <c r="CQ290" s="679" t="s">
        <v>554</v>
      </c>
      <c r="CR290" s="706" t="s">
        <v>554</v>
      </c>
      <c r="CS290" s="680" t="s">
        <v>554</v>
      </c>
      <c r="CT290" s="603"/>
      <c r="CU290" s="723" t="s">
        <v>566</v>
      </c>
      <c r="CV290" s="705" t="s">
        <v>554</v>
      </c>
      <c r="CW290" s="720" t="s">
        <v>554</v>
      </c>
      <c r="CX290" s="47" t="s">
        <v>554</v>
      </c>
      <c r="CY290" s="47" t="s">
        <v>554</v>
      </c>
      <c r="CZ290" s="47" t="s">
        <v>554</v>
      </c>
      <c r="DA290" s="709" t="s">
        <v>560</v>
      </c>
      <c r="DB290" s="709" t="s">
        <v>560</v>
      </c>
      <c r="DC290" s="47" t="s">
        <v>554</v>
      </c>
    </row>
    <row r="291" spans="1:107" ht="16" x14ac:dyDescent="0.2">
      <c r="A291" s="678">
        <v>43638</v>
      </c>
      <c r="B291" s="47" t="s">
        <v>554</v>
      </c>
      <c r="C291" s="47" t="s">
        <v>554</v>
      </c>
      <c r="D291" s="47" t="s">
        <v>554</v>
      </c>
      <c r="E291" s="47" t="s">
        <v>554</v>
      </c>
      <c r="F291" s="47" t="s">
        <v>554</v>
      </c>
      <c r="G291" s="47" t="s">
        <v>554</v>
      </c>
      <c r="H291" s="719" t="s">
        <v>554</v>
      </c>
      <c r="I291" s="722" t="s">
        <v>554</v>
      </c>
      <c r="J291" s="47" t="s">
        <v>554</v>
      </c>
      <c r="K291" s="47" t="s">
        <v>554</v>
      </c>
      <c r="L291" s="47" t="s">
        <v>554</v>
      </c>
      <c r="M291" s="719" t="s">
        <v>554</v>
      </c>
      <c r="N291" s="47" t="s">
        <v>554</v>
      </c>
      <c r="O291" s="47" t="s">
        <v>554</v>
      </c>
      <c r="P291" s="47" t="s">
        <v>554</v>
      </c>
      <c r="Q291" s="47" t="s">
        <v>554</v>
      </c>
      <c r="R291" s="721" t="s">
        <v>554</v>
      </c>
      <c r="S291" s="720" t="s">
        <v>554</v>
      </c>
      <c r="T291" s="720" t="s">
        <v>554</v>
      </c>
      <c r="U291" s="721" t="s">
        <v>554</v>
      </c>
      <c r="V291" s="603"/>
      <c r="W291" s="47" t="s">
        <v>554</v>
      </c>
      <c r="X291" s="47" t="s">
        <v>554</v>
      </c>
      <c r="Y291" s="47" t="s">
        <v>554</v>
      </c>
      <c r="Z291" s="706" t="s">
        <v>554</v>
      </c>
      <c r="AA291" s="706" t="s">
        <v>554</v>
      </c>
      <c r="AB291" s="702" t="s">
        <v>554</v>
      </c>
      <c r="AC291" s="706" t="s">
        <v>554</v>
      </c>
      <c r="AD291" s="706" t="s">
        <v>554</v>
      </c>
      <c r="AE291" s="709" t="s">
        <v>560</v>
      </c>
      <c r="AF291" s="47" t="s">
        <v>554</v>
      </c>
      <c r="AG291" s="47" t="s">
        <v>554</v>
      </c>
      <c r="AH291" s="47" t="s">
        <v>554</v>
      </c>
      <c r="AI291" s="47" t="s">
        <v>554</v>
      </c>
      <c r="AJ291" s="47" t="s">
        <v>554</v>
      </c>
      <c r="AK291" s="47" t="s">
        <v>554</v>
      </c>
      <c r="AL291" s="47" t="s">
        <v>554</v>
      </c>
      <c r="AM291" s="722" t="s">
        <v>554</v>
      </c>
      <c r="AN291" s="47" t="s">
        <v>554</v>
      </c>
      <c r="AO291" s="603"/>
      <c r="AP291" s="603"/>
      <c r="AQ291" s="706" t="s">
        <v>554</v>
      </c>
      <c r="AR291" s="603"/>
      <c r="AS291" s="603"/>
      <c r="AT291" s="47" t="s">
        <v>554</v>
      </c>
      <c r="AU291" s="47" t="s">
        <v>554</v>
      </c>
      <c r="AV291" s="47" t="s">
        <v>554</v>
      </c>
      <c r="AW291" s="47" t="s">
        <v>554</v>
      </c>
      <c r="AX291" s="603"/>
      <c r="AY291" s="603"/>
      <c r="AZ291" s="719" t="s">
        <v>554</v>
      </c>
      <c r="BA291" s="603"/>
      <c r="BB291" s="603"/>
      <c r="BC291" s="719" t="s">
        <v>554</v>
      </c>
      <c r="BD291" s="603"/>
      <c r="BE291" s="603"/>
      <c r="BF291" s="679" t="s">
        <v>554</v>
      </c>
      <c r="BG291" s="678">
        <v>43638</v>
      </c>
      <c r="BH291" s="47" t="s">
        <v>554</v>
      </c>
      <c r="BI291" s="47" t="s">
        <v>554</v>
      </c>
      <c r="BJ291" s="47" t="s">
        <v>554</v>
      </c>
      <c r="BK291" s="682" t="s">
        <v>807</v>
      </c>
      <c r="BL291" s="682" t="s">
        <v>807</v>
      </c>
      <c r="BM291" s="48" t="s">
        <v>554</v>
      </c>
      <c r="BN291" s="598" t="s">
        <v>807</v>
      </c>
      <c r="BO291" s="598" t="s">
        <v>807</v>
      </c>
      <c r="BP291" s="603"/>
      <c r="BQ291" s="48" t="s">
        <v>554</v>
      </c>
      <c r="BR291" s="48" t="s">
        <v>554</v>
      </c>
      <c r="BS291" s="603"/>
      <c r="BT291" s="720"/>
      <c r="BU291" s="720"/>
      <c r="BV291" s="603"/>
      <c r="BW291" s="719" t="s">
        <v>554</v>
      </c>
      <c r="BX291" s="722" t="s">
        <v>554</v>
      </c>
      <c r="BY291" s="719" t="s">
        <v>554</v>
      </c>
      <c r="BZ291" s="719" t="s">
        <v>554</v>
      </c>
      <c r="CA291" s="47" t="s">
        <v>554</v>
      </c>
      <c r="CB291" s="719" t="s">
        <v>554</v>
      </c>
      <c r="CC291" s="48" t="s">
        <v>554</v>
      </c>
      <c r="CD291" s="48" t="s">
        <v>554</v>
      </c>
      <c r="CE291" s="48" t="s">
        <v>554</v>
      </c>
      <c r="CF291" s="603"/>
      <c r="CG291" s="603"/>
      <c r="CH291" s="598" t="s">
        <v>807</v>
      </c>
      <c r="CI291" s="616"/>
      <c r="CJ291" s="616"/>
      <c r="CK291" s="48" t="s">
        <v>554</v>
      </c>
      <c r="CL291" s="615" t="s">
        <v>554</v>
      </c>
      <c r="CM291" s="615" t="s">
        <v>554</v>
      </c>
      <c r="CN291" s="48" t="s">
        <v>554</v>
      </c>
      <c r="CO291" s="48" t="s">
        <v>554</v>
      </c>
      <c r="CP291" s="680" t="s">
        <v>554</v>
      </c>
      <c r="CQ291" s="679" t="s">
        <v>554</v>
      </c>
      <c r="CR291" s="706" t="s">
        <v>554</v>
      </c>
      <c r="CS291" s="680" t="s">
        <v>554</v>
      </c>
      <c r="CT291" s="603"/>
      <c r="CU291" s="723" t="s">
        <v>566</v>
      </c>
      <c r="CV291" s="722" t="s">
        <v>554</v>
      </c>
      <c r="CW291" s="720" t="s">
        <v>554</v>
      </c>
      <c r="CX291" s="47" t="s">
        <v>554</v>
      </c>
      <c r="CY291" s="47" t="s">
        <v>554</v>
      </c>
      <c r="CZ291" s="47" t="s">
        <v>554</v>
      </c>
      <c r="DA291" s="709" t="s">
        <v>560</v>
      </c>
      <c r="DB291" s="709" t="s">
        <v>560</v>
      </c>
      <c r="DC291" s="47" t="s">
        <v>554</v>
      </c>
    </row>
    <row r="292" spans="1:107" ht="16" x14ac:dyDescent="0.2">
      <c r="A292" s="678">
        <v>43639</v>
      </c>
      <c r="B292" s="47" t="s">
        <v>554</v>
      </c>
      <c r="C292" s="47" t="s">
        <v>554</v>
      </c>
      <c r="D292" s="47" t="s">
        <v>554</v>
      </c>
      <c r="E292" s="47" t="s">
        <v>554</v>
      </c>
      <c r="F292" s="47" t="s">
        <v>554</v>
      </c>
      <c r="G292" s="47" t="s">
        <v>554</v>
      </c>
      <c r="H292" s="719" t="s">
        <v>554</v>
      </c>
      <c r="I292" s="722" t="s">
        <v>554</v>
      </c>
      <c r="J292" s="47" t="s">
        <v>554</v>
      </c>
      <c r="K292" s="47" t="s">
        <v>554</v>
      </c>
      <c r="L292" s="47" t="s">
        <v>554</v>
      </c>
      <c r="M292" s="719" t="s">
        <v>554</v>
      </c>
      <c r="N292" s="47" t="s">
        <v>554</v>
      </c>
      <c r="O292" s="47" t="s">
        <v>554</v>
      </c>
      <c r="P292" s="47" t="s">
        <v>554</v>
      </c>
      <c r="Q292" s="47" t="s">
        <v>554</v>
      </c>
      <c r="R292" s="721" t="s">
        <v>554</v>
      </c>
      <c r="S292" s="720" t="s">
        <v>554</v>
      </c>
      <c r="T292" s="720" t="s">
        <v>554</v>
      </c>
      <c r="U292" s="721" t="s">
        <v>554</v>
      </c>
      <c r="V292" s="603"/>
      <c r="W292" s="47" t="s">
        <v>554</v>
      </c>
      <c r="X292" s="47" t="s">
        <v>554</v>
      </c>
      <c r="Y292" s="47" t="s">
        <v>554</v>
      </c>
      <c r="Z292" s="706" t="s">
        <v>554</v>
      </c>
      <c r="AA292" s="706" t="s">
        <v>554</v>
      </c>
      <c r="AB292" s="702" t="s">
        <v>554</v>
      </c>
      <c r="AC292" s="721" t="s">
        <v>554</v>
      </c>
      <c r="AD292" s="721" t="s">
        <v>554</v>
      </c>
      <c r="AE292" s="719" t="s">
        <v>554</v>
      </c>
      <c r="AF292" s="47" t="s">
        <v>554</v>
      </c>
      <c r="AG292" s="47" t="s">
        <v>554</v>
      </c>
      <c r="AH292" s="47" t="s">
        <v>554</v>
      </c>
      <c r="AI292" s="47" t="s">
        <v>554</v>
      </c>
      <c r="AJ292" s="47" t="s">
        <v>554</v>
      </c>
      <c r="AK292" s="47" t="s">
        <v>554</v>
      </c>
      <c r="AL292" s="47" t="s">
        <v>554</v>
      </c>
      <c r="AM292" s="722" t="s">
        <v>554</v>
      </c>
      <c r="AN292" s="47" t="s">
        <v>554</v>
      </c>
      <c r="AO292" s="603"/>
      <c r="AP292" s="603"/>
      <c r="AQ292" s="721" t="s">
        <v>554</v>
      </c>
      <c r="AR292" s="603"/>
      <c r="AS292" s="603"/>
      <c r="AT292" s="47" t="s">
        <v>554</v>
      </c>
      <c r="AU292" s="47" t="s">
        <v>554</v>
      </c>
      <c r="AV292" s="47" t="s">
        <v>554</v>
      </c>
      <c r="AW292" s="47" t="s">
        <v>554</v>
      </c>
      <c r="AX292" s="603"/>
      <c r="AY292" s="603"/>
      <c r="AZ292" s="719" t="s">
        <v>554</v>
      </c>
      <c r="BA292" s="603"/>
      <c r="BB292" s="603"/>
      <c r="BC292" s="719" t="s">
        <v>554</v>
      </c>
      <c r="BD292" s="603"/>
      <c r="BE292" s="603"/>
      <c r="BF292" s="679" t="s">
        <v>554</v>
      </c>
      <c r="BG292" s="678">
        <v>43639</v>
      </c>
      <c r="BH292" s="47" t="s">
        <v>554</v>
      </c>
      <c r="BI292" s="47" t="s">
        <v>554</v>
      </c>
      <c r="BJ292" s="47" t="s">
        <v>554</v>
      </c>
      <c r="BK292" s="682" t="s">
        <v>807</v>
      </c>
      <c r="BL292" s="682" t="s">
        <v>807</v>
      </c>
      <c r="BM292" s="48" t="s">
        <v>554</v>
      </c>
      <c r="BN292" s="598" t="s">
        <v>807</v>
      </c>
      <c r="BO292" s="598" t="s">
        <v>807</v>
      </c>
      <c r="BP292" s="603"/>
      <c r="BQ292" s="48" t="s">
        <v>554</v>
      </c>
      <c r="BR292" s="48" t="s">
        <v>554</v>
      </c>
      <c r="BS292" s="603"/>
      <c r="BT292" s="720"/>
      <c r="BU292" s="720"/>
      <c r="BV292" s="603"/>
      <c r="BW292" s="719" t="s">
        <v>554</v>
      </c>
      <c r="BX292" s="722" t="s">
        <v>554</v>
      </c>
      <c r="BY292" s="719" t="s">
        <v>554</v>
      </c>
      <c r="BZ292" s="719" t="s">
        <v>554</v>
      </c>
      <c r="CA292" s="47" t="s">
        <v>554</v>
      </c>
      <c r="CB292" s="719" t="s">
        <v>554</v>
      </c>
      <c r="CC292" s="48" t="s">
        <v>554</v>
      </c>
      <c r="CD292" s="48" t="s">
        <v>554</v>
      </c>
      <c r="CE292" s="48" t="s">
        <v>554</v>
      </c>
      <c r="CF292" s="603"/>
      <c r="CG292" s="603"/>
      <c r="CH292" s="598" t="s">
        <v>807</v>
      </c>
      <c r="CI292" s="616"/>
      <c r="CJ292" s="616"/>
      <c r="CK292" s="48" t="s">
        <v>554</v>
      </c>
      <c r="CL292" s="615" t="s">
        <v>554</v>
      </c>
      <c r="CM292" s="615" t="s">
        <v>554</v>
      </c>
      <c r="CN292" s="48" t="s">
        <v>554</v>
      </c>
      <c r="CO292" s="48" t="s">
        <v>554</v>
      </c>
      <c r="CP292" s="680" t="s">
        <v>554</v>
      </c>
      <c r="CQ292" s="679" t="s">
        <v>554</v>
      </c>
      <c r="CR292" s="706" t="s">
        <v>554</v>
      </c>
      <c r="CS292" s="680" t="s">
        <v>554</v>
      </c>
      <c r="CT292" s="603"/>
      <c r="CU292" s="719" t="s">
        <v>554</v>
      </c>
      <c r="CV292" s="709" t="s">
        <v>560</v>
      </c>
      <c r="CW292" s="720" t="s">
        <v>554</v>
      </c>
      <c r="CX292" s="47" t="s">
        <v>554</v>
      </c>
      <c r="CY292" s="47" t="s">
        <v>554</v>
      </c>
      <c r="CZ292" s="47" t="s">
        <v>554</v>
      </c>
      <c r="DA292" s="709" t="s">
        <v>560</v>
      </c>
      <c r="DB292" s="709" t="s">
        <v>560</v>
      </c>
      <c r="DC292" s="47" t="s">
        <v>554</v>
      </c>
    </row>
    <row r="293" spans="1:107" ht="16" x14ac:dyDescent="0.2">
      <c r="A293" s="678">
        <v>43640</v>
      </c>
      <c r="B293" s="47" t="s">
        <v>554</v>
      </c>
      <c r="C293" s="47" t="s">
        <v>554</v>
      </c>
      <c r="D293" s="47" t="s">
        <v>554</v>
      </c>
      <c r="E293" s="47" t="s">
        <v>554</v>
      </c>
      <c r="F293" s="47" t="s">
        <v>554</v>
      </c>
      <c r="G293" s="47" t="s">
        <v>554</v>
      </c>
      <c r="H293" s="719" t="s">
        <v>554</v>
      </c>
      <c r="I293" s="722" t="s">
        <v>554</v>
      </c>
      <c r="J293" s="47" t="s">
        <v>554</v>
      </c>
      <c r="K293" s="47" t="s">
        <v>554</v>
      </c>
      <c r="L293" s="47" t="s">
        <v>554</v>
      </c>
      <c r="M293" s="719" t="s">
        <v>554</v>
      </c>
      <c r="N293" s="47" t="s">
        <v>554</v>
      </c>
      <c r="O293" s="47" t="s">
        <v>554</v>
      </c>
      <c r="P293" s="47" t="s">
        <v>554</v>
      </c>
      <c r="Q293" s="47" t="s">
        <v>554</v>
      </c>
      <c r="R293" s="721" t="s">
        <v>554</v>
      </c>
      <c r="S293" s="720" t="s">
        <v>554</v>
      </c>
      <c r="T293" s="720" t="s">
        <v>554</v>
      </c>
      <c r="U293" s="721" t="s">
        <v>554</v>
      </c>
      <c r="V293" s="603"/>
      <c r="W293" s="47" t="s">
        <v>554</v>
      </c>
      <c r="X293" s="47" t="s">
        <v>554</v>
      </c>
      <c r="Y293" s="47" t="s">
        <v>554</v>
      </c>
      <c r="Z293" s="706" t="s">
        <v>554</v>
      </c>
      <c r="AA293" s="706" t="s">
        <v>554</v>
      </c>
      <c r="AB293" s="702" t="s">
        <v>554</v>
      </c>
      <c r="AC293" s="706" t="s">
        <v>554</v>
      </c>
      <c r="AD293" s="706" t="s">
        <v>554</v>
      </c>
      <c r="AE293" s="719" t="s">
        <v>554</v>
      </c>
      <c r="AF293" s="47" t="s">
        <v>554</v>
      </c>
      <c r="AG293" s="47" t="s">
        <v>554</v>
      </c>
      <c r="AH293" s="47" t="s">
        <v>554</v>
      </c>
      <c r="AI293" s="47" t="s">
        <v>554</v>
      </c>
      <c r="AJ293" s="47" t="s">
        <v>554</v>
      </c>
      <c r="AK293" s="47" t="s">
        <v>554</v>
      </c>
      <c r="AL293" s="47" t="s">
        <v>554</v>
      </c>
      <c r="AM293" s="722" t="s">
        <v>554</v>
      </c>
      <c r="AN293" s="47" t="s">
        <v>554</v>
      </c>
      <c r="AO293" s="603"/>
      <c r="AP293" s="603"/>
      <c r="AQ293" s="721" t="s">
        <v>554</v>
      </c>
      <c r="AR293" s="603"/>
      <c r="AS293" s="603"/>
      <c r="AT293" s="47" t="s">
        <v>554</v>
      </c>
      <c r="AU293" s="47" t="s">
        <v>554</v>
      </c>
      <c r="AV293" s="47" t="s">
        <v>554</v>
      </c>
      <c r="AW293" s="47" t="s">
        <v>554</v>
      </c>
      <c r="AX293" s="603"/>
      <c r="AY293" s="603"/>
      <c r="AZ293" s="719" t="s">
        <v>554</v>
      </c>
      <c r="BA293" s="603"/>
      <c r="BB293" s="603"/>
      <c r="BC293" s="719" t="s">
        <v>554</v>
      </c>
      <c r="BD293" s="603"/>
      <c r="BE293" s="603"/>
      <c r="BF293" s="679" t="s">
        <v>554</v>
      </c>
      <c r="BG293" s="678">
        <v>43640</v>
      </c>
      <c r="BH293" s="47" t="s">
        <v>554</v>
      </c>
      <c r="BI293" s="47" t="s">
        <v>554</v>
      </c>
      <c r="BJ293" s="47" t="s">
        <v>554</v>
      </c>
      <c r="BK293" s="682" t="s">
        <v>807</v>
      </c>
      <c r="BL293" s="682" t="s">
        <v>807</v>
      </c>
      <c r="BM293" s="48" t="s">
        <v>554</v>
      </c>
      <c r="BN293" s="598" t="s">
        <v>807</v>
      </c>
      <c r="BO293" s="598" t="s">
        <v>807</v>
      </c>
      <c r="BP293" s="603"/>
      <c r="BQ293" s="48" t="s">
        <v>554</v>
      </c>
      <c r="BR293" s="48" t="s">
        <v>554</v>
      </c>
      <c r="BS293" s="603"/>
      <c r="BT293" s="720"/>
      <c r="BU293" s="720"/>
      <c r="BV293" s="603"/>
      <c r="BW293" s="719" t="s">
        <v>554</v>
      </c>
      <c r="BX293" s="722" t="s">
        <v>554</v>
      </c>
      <c r="BY293" s="719" t="s">
        <v>554</v>
      </c>
      <c r="BZ293" s="719" t="s">
        <v>554</v>
      </c>
      <c r="CA293" s="47" t="s">
        <v>554</v>
      </c>
      <c r="CB293" s="719" t="s">
        <v>554</v>
      </c>
      <c r="CC293" s="48" t="s">
        <v>554</v>
      </c>
      <c r="CD293" s="48" t="s">
        <v>554</v>
      </c>
      <c r="CE293" s="48" t="s">
        <v>554</v>
      </c>
      <c r="CF293" s="603"/>
      <c r="CG293" s="603"/>
      <c r="CH293" s="598" t="s">
        <v>807</v>
      </c>
      <c r="CI293" s="616"/>
      <c r="CJ293" s="616"/>
      <c r="CK293" s="48" t="s">
        <v>554</v>
      </c>
      <c r="CL293" s="615" t="s">
        <v>554</v>
      </c>
      <c r="CM293" s="615" t="s">
        <v>554</v>
      </c>
      <c r="CN293" s="48" t="s">
        <v>554</v>
      </c>
      <c r="CO293" s="48" t="s">
        <v>554</v>
      </c>
      <c r="CP293" s="680" t="s">
        <v>554</v>
      </c>
      <c r="CQ293" s="679" t="s">
        <v>554</v>
      </c>
      <c r="CR293" s="706" t="s">
        <v>554</v>
      </c>
      <c r="CS293" s="680" t="s">
        <v>554</v>
      </c>
      <c r="CT293" s="603"/>
      <c r="CU293" s="709" t="s">
        <v>560</v>
      </c>
      <c r="CV293" s="722" t="s">
        <v>554</v>
      </c>
      <c r="CW293" s="720" t="s">
        <v>554</v>
      </c>
      <c r="CX293" s="47" t="s">
        <v>554</v>
      </c>
      <c r="CY293" s="47" t="s">
        <v>554</v>
      </c>
      <c r="CZ293" s="47" t="s">
        <v>554</v>
      </c>
      <c r="DA293" s="709" t="s">
        <v>560</v>
      </c>
      <c r="DB293" s="709" t="s">
        <v>560</v>
      </c>
      <c r="DC293" s="47" t="s">
        <v>554</v>
      </c>
    </row>
    <row r="294" spans="1:107" ht="16" x14ac:dyDescent="0.2">
      <c r="A294" s="678">
        <v>43641</v>
      </c>
      <c r="B294" s="47" t="s">
        <v>554</v>
      </c>
      <c r="C294" s="47" t="s">
        <v>554</v>
      </c>
      <c r="D294" s="47" t="s">
        <v>554</v>
      </c>
      <c r="E294" s="47" t="s">
        <v>554</v>
      </c>
      <c r="F294" s="47" t="s">
        <v>554</v>
      </c>
      <c r="G294" s="47" t="s">
        <v>554</v>
      </c>
      <c r="H294" s="719" t="s">
        <v>554</v>
      </c>
      <c r="I294" s="722" t="s">
        <v>554</v>
      </c>
      <c r="J294" s="47" t="s">
        <v>554</v>
      </c>
      <c r="K294" s="47" t="s">
        <v>554</v>
      </c>
      <c r="L294" s="47" t="s">
        <v>554</v>
      </c>
      <c r="M294" s="719" t="s">
        <v>554</v>
      </c>
      <c r="N294" s="47" t="s">
        <v>554</v>
      </c>
      <c r="O294" s="47" t="s">
        <v>554</v>
      </c>
      <c r="P294" s="47" t="s">
        <v>554</v>
      </c>
      <c r="Q294" s="47" t="s">
        <v>554</v>
      </c>
      <c r="R294" s="721" t="s">
        <v>554</v>
      </c>
      <c r="S294" s="720" t="s">
        <v>554</v>
      </c>
      <c r="T294" s="720" t="s">
        <v>554</v>
      </c>
      <c r="U294" s="721" t="s">
        <v>554</v>
      </c>
      <c r="V294" s="603"/>
      <c r="W294" s="47" t="s">
        <v>554</v>
      </c>
      <c r="X294" s="47" t="s">
        <v>554</v>
      </c>
      <c r="Y294" s="47" t="s">
        <v>554</v>
      </c>
      <c r="Z294" s="706" t="s">
        <v>554</v>
      </c>
      <c r="AA294" s="706" t="s">
        <v>554</v>
      </c>
      <c r="AB294" s="702" t="s">
        <v>554</v>
      </c>
      <c r="AC294" s="706" t="s">
        <v>554</v>
      </c>
      <c r="AD294" s="706" t="s">
        <v>554</v>
      </c>
      <c r="AE294" s="719" t="s">
        <v>554</v>
      </c>
      <c r="AF294" s="47" t="s">
        <v>554</v>
      </c>
      <c r="AG294" s="47" t="s">
        <v>554</v>
      </c>
      <c r="AH294" s="47" t="s">
        <v>554</v>
      </c>
      <c r="AI294" s="47" t="s">
        <v>554</v>
      </c>
      <c r="AJ294" s="47" t="s">
        <v>554</v>
      </c>
      <c r="AK294" s="47" t="s">
        <v>554</v>
      </c>
      <c r="AL294" s="47" t="s">
        <v>554</v>
      </c>
      <c r="AM294" s="722" t="s">
        <v>554</v>
      </c>
      <c r="AN294" s="47" t="s">
        <v>554</v>
      </c>
      <c r="AO294" s="603"/>
      <c r="AP294" s="603"/>
      <c r="AQ294" s="706" t="s">
        <v>554</v>
      </c>
      <c r="AR294" s="603"/>
      <c r="AS294" s="603"/>
      <c r="AT294" s="47" t="s">
        <v>554</v>
      </c>
      <c r="AU294" s="47" t="s">
        <v>554</v>
      </c>
      <c r="AV294" s="47" t="s">
        <v>554</v>
      </c>
      <c r="AW294" s="47" t="s">
        <v>554</v>
      </c>
      <c r="AX294" s="603"/>
      <c r="AY294" s="603"/>
      <c r="AZ294" s="719" t="s">
        <v>554</v>
      </c>
      <c r="BA294" s="603"/>
      <c r="BB294" s="603"/>
      <c r="BC294" s="719" t="s">
        <v>554</v>
      </c>
      <c r="BD294" s="603"/>
      <c r="BE294" s="603"/>
      <c r="BF294" s="679" t="s">
        <v>554</v>
      </c>
      <c r="BG294" s="678">
        <v>43641</v>
      </c>
      <c r="BH294" s="47" t="s">
        <v>554</v>
      </c>
      <c r="BI294" s="47" t="s">
        <v>554</v>
      </c>
      <c r="BJ294" s="47" t="s">
        <v>554</v>
      </c>
      <c r="BK294" s="682" t="s">
        <v>807</v>
      </c>
      <c r="BL294" s="682" t="s">
        <v>807</v>
      </c>
      <c r="BM294" s="48" t="s">
        <v>554</v>
      </c>
      <c r="BN294" s="598" t="s">
        <v>807</v>
      </c>
      <c r="BO294" s="598" t="s">
        <v>807</v>
      </c>
      <c r="BP294" s="603"/>
      <c r="BQ294" s="48" t="s">
        <v>554</v>
      </c>
      <c r="BR294" s="48" t="s">
        <v>554</v>
      </c>
      <c r="BS294" s="603"/>
      <c r="BT294" s="720"/>
      <c r="BU294" s="720"/>
      <c r="BV294" s="603"/>
      <c r="BW294" s="719" t="s">
        <v>554</v>
      </c>
      <c r="BX294" s="722" t="s">
        <v>554</v>
      </c>
      <c r="BY294" s="719" t="s">
        <v>554</v>
      </c>
      <c r="BZ294" s="719" t="s">
        <v>554</v>
      </c>
      <c r="CA294" s="47" t="s">
        <v>554</v>
      </c>
      <c r="CB294" s="719" t="s">
        <v>554</v>
      </c>
      <c r="CC294" s="48" t="s">
        <v>554</v>
      </c>
      <c r="CD294" s="48" t="s">
        <v>554</v>
      </c>
      <c r="CE294" s="48" t="s">
        <v>554</v>
      </c>
      <c r="CF294" s="603"/>
      <c r="CG294" s="603"/>
      <c r="CH294" s="598" t="s">
        <v>807</v>
      </c>
      <c r="CI294" s="616"/>
      <c r="CJ294" s="616"/>
      <c r="CK294" s="48" t="s">
        <v>554</v>
      </c>
      <c r="CL294" s="615" t="s">
        <v>554</v>
      </c>
      <c r="CM294" s="615" t="s">
        <v>554</v>
      </c>
      <c r="CN294" s="48" t="s">
        <v>554</v>
      </c>
      <c r="CO294" s="48" t="s">
        <v>554</v>
      </c>
      <c r="CP294" s="680" t="s">
        <v>554</v>
      </c>
      <c r="CQ294" s="679" t="s">
        <v>554</v>
      </c>
      <c r="CR294" s="706" t="s">
        <v>554</v>
      </c>
      <c r="CS294" s="680" t="s">
        <v>554</v>
      </c>
      <c r="CT294" s="603"/>
      <c r="CU294" s="719" t="s">
        <v>554</v>
      </c>
      <c r="CV294" s="722" t="s">
        <v>554</v>
      </c>
      <c r="CW294" s="720" t="s">
        <v>554</v>
      </c>
      <c r="CX294" s="47" t="s">
        <v>554</v>
      </c>
      <c r="CY294" s="47" t="s">
        <v>554</v>
      </c>
      <c r="CZ294" s="47" t="s">
        <v>554</v>
      </c>
      <c r="DA294" s="709" t="s">
        <v>560</v>
      </c>
      <c r="DB294" s="709" t="s">
        <v>560</v>
      </c>
      <c r="DC294" s="47" t="s">
        <v>554</v>
      </c>
    </row>
    <row r="295" spans="1:107" ht="16" x14ac:dyDescent="0.2">
      <c r="A295" s="678">
        <v>43642</v>
      </c>
      <c r="B295" s="47" t="s">
        <v>554</v>
      </c>
      <c r="C295" s="47" t="s">
        <v>554</v>
      </c>
      <c r="D295" s="47" t="s">
        <v>554</v>
      </c>
      <c r="E295" s="47" t="s">
        <v>554</v>
      </c>
      <c r="F295" s="47" t="s">
        <v>554</v>
      </c>
      <c r="G295" s="47" t="s">
        <v>554</v>
      </c>
      <c r="H295" s="719" t="s">
        <v>554</v>
      </c>
      <c r="I295" s="722" t="s">
        <v>554</v>
      </c>
      <c r="J295" s="47" t="s">
        <v>554</v>
      </c>
      <c r="K295" s="47" t="s">
        <v>554</v>
      </c>
      <c r="L295" s="47" t="s">
        <v>554</v>
      </c>
      <c r="M295" s="719" t="s">
        <v>554</v>
      </c>
      <c r="N295" s="47" t="s">
        <v>554</v>
      </c>
      <c r="O295" s="47" t="s">
        <v>554</v>
      </c>
      <c r="P295" s="47" t="s">
        <v>554</v>
      </c>
      <c r="Q295" s="47" t="s">
        <v>554</v>
      </c>
      <c r="R295" s="721" t="s">
        <v>554</v>
      </c>
      <c r="S295" s="720" t="s">
        <v>554</v>
      </c>
      <c r="T295" s="720" t="s">
        <v>554</v>
      </c>
      <c r="U295" s="721" t="s">
        <v>554</v>
      </c>
      <c r="V295" s="603"/>
      <c r="W295" s="47" t="s">
        <v>554</v>
      </c>
      <c r="X295" s="47" t="s">
        <v>554</v>
      </c>
      <c r="Y295" s="47" t="s">
        <v>554</v>
      </c>
      <c r="Z295" s="706" t="s">
        <v>554</v>
      </c>
      <c r="AA295" s="706" t="s">
        <v>554</v>
      </c>
      <c r="AB295" s="702" t="s">
        <v>554</v>
      </c>
      <c r="AC295" s="706" t="s">
        <v>554</v>
      </c>
      <c r="AD295" s="706" t="s">
        <v>554</v>
      </c>
      <c r="AE295" s="719" t="s">
        <v>554</v>
      </c>
      <c r="AF295" s="47" t="s">
        <v>554</v>
      </c>
      <c r="AG295" s="47" t="s">
        <v>554</v>
      </c>
      <c r="AH295" s="47" t="s">
        <v>554</v>
      </c>
      <c r="AI295" s="47" t="s">
        <v>554</v>
      </c>
      <c r="AJ295" s="47" t="s">
        <v>554</v>
      </c>
      <c r="AK295" s="47" t="s">
        <v>554</v>
      </c>
      <c r="AL295" s="47" t="s">
        <v>554</v>
      </c>
      <c r="AM295" s="722" t="s">
        <v>554</v>
      </c>
      <c r="AN295" s="47" t="s">
        <v>554</v>
      </c>
      <c r="AO295" s="603"/>
      <c r="AP295" s="603"/>
      <c r="AQ295" s="706" t="s">
        <v>554</v>
      </c>
      <c r="AR295" s="603"/>
      <c r="AS295" s="603"/>
      <c r="AT295" s="47" t="s">
        <v>554</v>
      </c>
      <c r="AU295" s="47" t="s">
        <v>554</v>
      </c>
      <c r="AV295" s="47" t="s">
        <v>554</v>
      </c>
      <c r="AW295" s="47" t="s">
        <v>554</v>
      </c>
      <c r="AX295" s="603"/>
      <c r="AY295" s="603"/>
      <c r="AZ295" s="719" t="s">
        <v>554</v>
      </c>
      <c r="BA295" s="603"/>
      <c r="BB295" s="603"/>
      <c r="BC295" s="719" t="s">
        <v>554</v>
      </c>
      <c r="BD295" s="603"/>
      <c r="BE295" s="603"/>
      <c r="BF295" s="679" t="s">
        <v>554</v>
      </c>
      <c r="BG295" s="678">
        <v>43642</v>
      </c>
      <c r="BH295" s="47" t="s">
        <v>554</v>
      </c>
      <c r="BI295" s="47" t="s">
        <v>554</v>
      </c>
      <c r="BJ295" s="47" t="s">
        <v>554</v>
      </c>
      <c r="BK295" s="682" t="s">
        <v>807</v>
      </c>
      <c r="BL295" s="682" t="s">
        <v>807</v>
      </c>
      <c r="BM295" s="48" t="s">
        <v>554</v>
      </c>
      <c r="BN295" s="598" t="s">
        <v>807</v>
      </c>
      <c r="BO295" s="598" t="s">
        <v>807</v>
      </c>
      <c r="BP295" s="603"/>
      <c r="BQ295" s="48" t="s">
        <v>554</v>
      </c>
      <c r="BR295" s="48" t="s">
        <v>554</v>
      </c>
      <c r="BS295" s="603"/>
      <c r="BT295" s="720"/>
      <c r="BU295" s="720"/>
      <c r="BV295" s="603"/>
      <c r="BW295" s="719" t="s">
        <v>554</v>
      </c>
      <c r="BX295" s="722" t="s">
        <v>554</v>
      </c>
      <c r="BY295" s="719" t="s">
        <v>554</v>
      </c>
      <c r="BZ295" s="719" t="s">
        <v>554</v>
      </c>
      <c r="CA295" s="47" t="s">
        <v>554</v>
      </c>
      <c r="CB295" s="719" t="s">
        <v>554</v>
      </c>
      <c r="CC295" s="48" t="s">
        <v>554</v>
      </c>
      <c r="CD295" s="48" t="s">
        <v>554</v>
      </c>
      <c r="CE295" s="48" t="s">
        <v>554</v>
      </c>
      <c r="CF295" s="603"/>
      <c r="CG295" s="603"/>
      <c r="CH295" s="598" t="s">
        <v>807</v>
      </c>
      <c r="CI295" s="616"/>
      <c r="CJ295" s="616"/>
      <c r="CK295" s="48" t="s">
        <v>554</v>
      </c>
      <c r="CL295" s="615" t="s">
        <v>554</v>
      </c>
      <c r="CM295" s="615" t="s">
        <v>554</v>
      </c>
      <c r="CN295" s="48" t="s">
        <v>554</v>
      </c>
      <c r="CO295" s="48" t="s">
        <v>554</v>
      </c>
      <c r="CP295" s="680" t="s">
        <v>554</v>
      </c>
      <c r="CQ295" s="679" t="s">
        <v>554</v>
      </c>
      <c r="CR295" s="706" t="s">
        <v>554</v>
      </c>
      <c r="CS295" s="680" t="s">
        <v>554</v>
      </c>
      <c r="CT295" s="603"/>
      <c r="CU295" s="719" t="s">
        <v>554</v>
      </c>
      <c r="CV295" s="722" t="s">
        <v>554</v>
      </c>
      <c r="CW295" s="720" t="s">
        <v>554</v>
      </c>
      <c r="CX295" s="47" t="s">
        <v>554</v>
      </c>
      <c r="CY295" s="47" t="s">
        <v>554</v>
      </c>
      <c r="CZ295" s="47" t="s">
        <v>554</v>
      </c>
      <c r="DA295" s="709" t="s">
        <v>560</v>
      </c>
      <c r="DB295" s="709" t="s">
        <v>560</v>
      </c>
      <c r="DC295" s="47" t="s">
        <v>554</v>
      </c>
    </row>
    <row r="296" spans="1:107" ht="14" x14ac:dyDescent="0.15">
      <c r="A296" s="678">
        <v>43643</v>
      </c>
      <c r="B296" s="47" t="s">
        <v>554</v>
      </c>
      <c r="C296" s="47" t="s">
        <v>554</v>
      </c>
      <c r="D296" s="47" t="s">
        <v>554</v>
      </c>
      <c r="E296" s="47" t="s">
        <v>554</v>
      </c>
      <c r="F296" s="47" t="s">
        <v>554</v>
      </c>
      <c r="G296" s="47" t="s">
        <v>554</v>
      </c>
      <c r="H296" s="722" t="s">
        <v>554</v>
      </c>
      <c r="I296" s="722" t="s">
        <v>554</v>
      </c>
      <c r="J296" s="47" t="s">
        <v>554</v>
      </c>
      <c r="K296" s="47" t="s">
        <v>554</v>
      </c>
      <c r="L296" s="47" t="s">
        <v>554</v>
      </c>
      <c r="M296" s="719" t="s">
        <v>554</v>
      </c>
      <c r="N296" s="47" t="s">
        <v>554</v>
      </c>
      <c r="O296" s="47" t="s">
        <v>554</v>
      </c>
      <c r="P296" s="47" t="s">
        <v>554</v>
      </c>
      <c r="Q296" s="47" t="s">
        <v>554</v>
      </c>
      <c r="R296" s="706" t="s">
        <v>554</v>
      </c>
      <c r="S296" s="47" t="s">
        <v>554</v>
      </c>
      <c r="T296" s="47" t="s">
        <v>554</v>
      </c>
      <c r="U296" s="706" t="s">
        <v>554</v>
      </c>
      <c r="V296" s="603"/>
      <c r="W296" s="47" t="s">
        <v>554</v>
      </c>
      <c r="X296" s="47" t="s">
        <v>554</v>
      </c>
      <c r="Y296" s="47" t="s">
        <v>554</v>
      </c>
      <c r="Z296" s="706" t="s">
        <v>554</v>
      </c>
      <c r="AA296" s="706" t="s">
        <v>554</v>
      </c>
      <c r="AB296" s="702" t="s">
        <v>554</v>
      </c>
      <c r="AC296" s="706" t="s">
        <v>554</v>
      </c>
      <c r="AD296" s="706" t="s">
        <v>554</v>
      </c>
      <c r="AE296" s="719" t="s">
        <v>554</v>
      </c>
      <c r="AF296" s="47" t="s">
        <v>554</v>
      </c>
      <c r="AG296" s="47" t="s">
        <v>554</v>
      </c>
      <c r="AH296" s="47" t="s">
        <v>554</v>
      </c>
      <c r="AI296" s="47" t="s">
        <v>554</v>
      </c>
      <c r="AJ296" s="47" t="s">
        <v>554</v>
      </c>
      <c r="AK296" s="47" t="s">
        <v>554</v>
      </c>
      <c r="AL296" s="47" t="s">
        <v>554</v>
      </c>
      <c r="AM296" s="722" t="s">
        <v>554</v>
      </c>
      <c r="AN296" s="47" t="s">
        <v>554</v>
      </c>
      <c r="AO296" s="603"/>
      <c r="AP296" s="603"/>
      <c r="AQ296" s="706" t="s">
        <v>554</v>
      </c>
      <c r="AR296" s="603"/>
      <c r="AS296" s="603"/>
      <c r="AT296" s="47" t="s">
        <v>554</v>
      </c>
      <c r="AU296" s="47" t="s">
        <v>554</v>
      </c>
      <c r="AV296" s="47" t="s">
        <v>554</v>
      </c>
      <c r="AW296" s="47" t="s">
        <v>554</v>
      </c>
      <c r="AX296" s="603"/>
      <c r="AY296" s="603"/>
      <c r="AZ296" s="719" t="s">
        <v>554</v>
      </c>
      <c r="BA296" s="603"/>
      <c r="BB296" s="603"/>
      <c r="BC296" s="719" t="s">
        <v>554</v>
      </c>
      <c r="BD296" s="603"/>
      <c r="BE296" s="603"/>
      <c r="BF296" s="679" t="s">
        <v>554</v>
      </c>
      <c r="BG296" s="678">
        <v>43643</v>
      </c>
      <c r="BH296" s="47" t="s">
        <v>554</v>
      </c>
      <c r="BI296" s="47" t="s">
        <v>554</v>
      </c>
      <c r="BJ296" s="47" t="s">
        <v>554</v>
      </c>
      <c r="BK296" s="682" t="s">
        <v>807</v>
      </c>
      <c r="BL296" s="682" t="s">
        <v>807</v>
      </c>
      <c r="BM296" s="48" t="s">
        <v>554</v>
      </c>
      <c r="BN296" s="598" t="s">
        <v>807</v>
      </c>
      <c r="BO296" s="598" t="s">
        <v>807</v>
      </c>
      <c r="BP296" s="603"/>
      <c r="BQ296" s="48" t="s">
        <v>554</v>
      </c>
      <c r="BR296" s="48" t="s">
        <v>554</v>
      </c>
      <c r="BS296" s="603"/>
      <c r="BT296" s="720"/>
      <c r="BU296" s="720"/>
      <c r="BV296" s="603"/>
      <c r="BW296" s="719" t="s">
        <v>554</v>
      </c>
      <c r="BX296" s="722" t="s">
        <v>554</v>
      </c>
      <c r="BY296" s="719" t="s">
        <v>554</v>
      </c>
      <c r="BZ296" s="719" t="s">
        <v>554</v>
      </c>
      <c r="CA296" s="47" t="s">
        <v>554</v>
      </c>
      <c r="CB296" s="719" t="s">
        <v>554</v>
      </c>
      <c r="CC296" s="48" t="s">
        <v>554</v>
      </c>
      <c r="CD296" s="48" t="s">
        <v>554</v>
      </c>
      <c r="CE296" s="48" t="s">
        <v>554</v>
      </c>
      <c r="CF296" s="603"/>
      <c r="CG296" s="603"/>
      <c r="CH296" s="598" t="s">
        <v>807</v>
      </c>
      <c r="CI296" s="616"/>
      <c r="CJ296" s="616"/>
      <c r="CK296" s="48" t="s">
        <v>554</v>
      </c>
      <c r="CL296" s="615" t="s">
        <v>554</v>
      </c>
      <c r="CM296" s="615" t="s">
        <v>554</v>
      </c>
      <c r="CN296" s="48" t="s">
        <v>554</v>
      </c>
      <c r="CO296" s="48" t="s">
        <v>554</v>
      </c>
      <c r="CP296" s="680" t="s">
        <v>554</v>
      </c>
      <c r="CQ296" s="679" t="s">
        <v>554</v>
      </c>
      <c r="CR296" s="706" t="s">
        <v>554</v>
      </c>
      <c r="CS296" s="680" t="s">
        <v>554</v>
      </c>
      <c r="CT296" s="603"/>
      <c r="CU296" s="719" t="s">
        <v>554</v>
      </c>
      <c r="CV296" s="709" t="s">
        <v>560</v>
      </c>
      <c r="CW296" s="720" t="s">
        <v>554</v>
      </c>
      <c r="CX296" s="47" t="s">
        <v>554</v>
      </c>
      <c r="CY296" s="47" t="s">
        <v>554</v>
      </c>
      <c r="CZ296" s="47" t="s">
        <v>554</v>
      </c>
      <c r="DA296" s="709" t="s">
        <v>560</v>
      </c>
      <c r="DB296" s="709" t="s">
        <v>560</v>
      </c>
      <c r="DC296" s="47" t="s">
        <v>554</v>
      </c>
    </row>
    <row r="297" spans="1:107" ht="14" x14ac:dyDescent="0.15">
      <c r="A297" s="678">
        <v>43644</v>
      </c>
      <c r="B297" s="47" t="s">
        <v>554</v>
      </c>
      <c r="C297" s="47" t="s">
        <v>554</v>
      </c>
      <c r="D297" s="47" t="s">
        <v>554</v>
      </c>
      <c r="E297" s="47" t="s">
        <v>554</v>
      </c>
      <c r="F297" s="47" t="s">
        <v>554</v>
      </c>
      <c r="G297" s="47" t="s">
        <v>554</v>
      </c>
      <c r="H297" s="719" t="s">
        <v>554</v>
      </c>
      <c r="I297" s="722" t="s">
        <v>554</v>
      </c>
      <c r="J297" s="47" t="s">
        <v>554</v>
      </c>
      <c r="K297" s="47" t="s">
        <v>554</v>
      </c>
      <c r="L297" s="47" t="s">
        <v>554</v>
      </c>
      <c r="M297" s="709" t="s">
        <v>560</v>
      </c>
      <c r="N297" s="47" t="s">
        <v>554</v>
      </c>
      <c r="O297" s="47" t="s">
        <v>554</v>
      </c>
      <c r="P297" s="47" t="s">
        <v>554</v>
      </c>
      <c r="Q297" s="47" t="s">
        <v>554</v>
      </c>
      <c r="R297" s="706" t="s">
        <v>554</v>
      </c>
      <c r="S297" s="47" t="s">
        <v>554</v>
      </c>
      <c r="T297" s="47" t="s">
        <v>554</v>
      </c>
      <c r="U297" s="706" t="s">
        <v>554</v>
      </c>
      <c r="V297" s="603"/>
      <c r="W297" s="47" t="s">
        <v>554</v>
      </c>
      <c r="X297" s="47" t="s">
        <v>554</v>
      </c>
      <c r="Y297" s="47" t="s">
        <v>554</v>
      </c>
      <c r="Z297" s="706" t="s">
        <v>554</v>
      </c>
      <c r="AA297" s="706" t="s">
        <v>554</v>
      </c>
      <c r="AB297" s="702" t="s">
        <v>554</v>
      </c>
      <c r="AC297" s="706" t="s">
        <v>554</v>
      </c>
      <c r="AD297" s="706" t="s">
        <v>554</v>
      </c>
      <c r="AE297" s="719" t="s">
        <v>554</v>
      </c>
      <c r="AF297" s="47" t="s">
        <v>554</v>
      </c>
      <c r="AG297" s="47" t="s">
        <v>554</v>
      </c>
      <c r="AH297" s="47" t="s">
        <v>554</v>
      </c>
      <c r="AI297" s="47" t="s">
        <v>554</v>
      </c>
      <c r="AJ297" s="47" t="s">
        <v>554</v>
      </c>
      <c r="AK297" s="47" t="s">
        <v>554</v>
      </c>
      <c r="AL297" s="47" t="s">
        <v>554</v>
      </c>
      <c r="AM297" s="722" t="s">
        <v>554</v>
      </c>
      <c r="AN297" s="47" t="s">
        <v>554</v>
      </c>
      <c r="AO297" s="603"/>
      <c r="AP297" s="603"/>
      <c r="AQ297" s="706" t="s">
        <v>554</v>
      </c>
      <c r="AR297" s="603"/>
      <c r="AS297" s="603"/>
      <c r="AT297" s="47" t="s">
        <v>554</v>
      </c>
      <c r="AU297" s="47" t="s">
        <v>554</v>
      </c>
      <c r="AV297" s="47" t="s">
        <v>554</v>
      </c>
      <c r="AW297" s="47" t="s">
        <v>554</v>
      </c>
      <c r="AX297" s="603"/>
      <c r="AY297" s="603"/>
      <c r="AZ297" s="719" t="s">
        <v>554</v>
      </c>
      <c r="BA297" s="603"/>
      <c r="BB297" s="603"/>
      <c r="BC297" s="719" t="s">
        <v>554</v>
      </c>
      <c r="BD297" s="603"/>
      <c r="BE297" s="603"/>
      <c r="BF297" s="679" t="s">
        <v>554</v>
      </c>
      <c r="BG297" s="678">
        <v>43644</v>
      </c>
      <c r="BH297" s="47" t="s">
        <v>554</v>
      </c>
      <c r="BI297" s="47" t="s">
        <v>554</v>
      </c>
      <c r="BJ297" s="47" t="s">
        <v>554</v>
      </c>
      <c r="BK297" s="682" t="s">
        <v>807</v>
      </c>
      <c r="BL297" s="682" t="s">
        <v>807</v>
      </c>
      <c r="BM297" s="48" t="s">
        <v>554</v>
      </c>
      <c r="BN297" s="598" t="s">
        <v>807</v>
      </c>
      <c r="BO297" s="598" t="s">
        <v>807</v>
      </c>
      <c r="BP297" s="603"/>
      <c r="BQ297" s="48" t="s">
        <v>554</v>
      </c>
      <c r="BR297" s="48" t="s">
        <v>554</v>
      </c>
      <c r="BS297" s="603"/>
      <c r="BT297" s="720"/>
      <c r="BU297" s="720"/>
      <c r="BV297" s="603"/>
      <c r="BW297" s="719" t="s">
        <v>554</v>
      </c>
      <c r="BX297" s="722" t="s">
        <v>554</v>
      </c>
      <c r="BY297" s="719" t="s">
        <v>554</v>
      </c>
      <c r="BZ297" s="719" t="s">
        <v>554</v>
      </c>
      <c r="CA297" s="47" t="s">
        <v>554</v>
      </c>
      <c r="CB297" s="719" t="s">
        <v>554</v>
      </c>
      <c r="CC297" s="48" t="s">
        <v>554</v>
      </c>
      <c r="CD297" s="48" t="s">
        <v>554</v>
      </c>
      <c r="CE297" s="48" t="s">
        <v>554</v>
      </c>
      <c r="CF297" s="603"/>
      <c r="CG297" s="603"/>
      <c r="CH297" s="598" t="s">
        <v>807</v>
      </c>
      <c r="CI297" s="616"/>
      <c r="CJ297" s="616"/>
      <c r="CK297" s="48" t="s">
        <v>554</v>
      </c>
      <c r="CL297" s="615" t="s">
        <v>554</v>
      </c>
      <c r="CM297" s="615" t="s">
        <v>554</v>
      </c>
      <c r="CN297" s="48" t="s">
        <v>554</v>
      </c>
      <c r="CO297" s="48" t="s">
        <v>554</v>
      </c>
      <c r="CP297" s="680" t="s">
        <v>554</v>
      </c>
      <c r="CQ297" s="679" t="s">
        <v>554</v>
      </c>
      <c r="CR297" s="706" t="s">
        <v>554</v>
      </c>
      <c r="CS297" s="680" t="s">
        <v>554</v>
      </c>
      <c r="CT297" s="603"/>
      <c r="CU297" s="723" t="s">
        <v>566</v>
      </c>
      <c r="CV297" s="709" t="s">
        <v>560</v>
      </c>
      <c r="CW297" s="720" t="s">
        <v>554</v>
      </c>
      <c r="CX297" s="47" t="s">
        <v>554</v>
      </c>
      <c r="CY297" s="47" t="s">
        <v>554</v>
      </c>
      <c r="CZ297" s="47" t="s">
        <v>554</v>
      </c>
      <c r="DA297" s="709" t="s">
        <v>560</v>
      </c>
      <c r="DB297" s="709" t="s">
        <v>560</v>
      </c>
      <c r="DC297" s="47" t="s">
        <v>554</v>
      </c>
    </row>
    <row r="298" spans="1:107" ht="14" x14ac:dyDescent="0.15">
      <c r="A298" s="678">
        <v>43645</v>
      </c>
      <c r="B298" s="47" t="s">
        <v>554</v>
      </c>
      <c r="C298" s="47" t="s">
        <v>554</v>
      </c>
      <c r="D298" s="47" t="s">
        <v>554</v>
      </c>
      <c r="E298" s="47" t="s">
        <v>554</v>
      </c>
      <c r="F298" s="47" t="s">
        <v>554</v>
      </c>
      <c r="G298" s="47" t="s">
        <v>554</v>
      </c>
      <c r="H298" s="719" t="s">
        <v>554</v>
      </c>
      <c r="I298" s="722" t="s">
        <v>554</v>
      </c>
      <c r="J298" s="47" t="s">
        <v>554</v>
      </c>
      <c r="K298" s="47" t="s">
        <v>554</v>
      </c>
      <c r="L298" s="47" t="s">
        <v>554</v>
      </c>
      <c r="M298" s="709" t="s">
        <v>560</v>
      </c>
      <c r="N298" s="47" t="s">
        <v>554</v>
      </c>
      <c r="O298" s="47" t="s">
        <v>554</v>
      </c>
      <c r="P298" s="47" t="s">
        <v>554</v>
      </c>
      <c r="Q298" s="47" t="s">
        <v>554</v>
      </c>
      <c r="R298" s="706" t="s">
        <v>554</v>
      </c>
      <c r="S298" s="47" t="s">
        <v>554</v>
      </c>
      <c r="T298" s="47" t="s">
        <v>554</v>
      </c>
      <c r="U298" s="706" t="s">
        <v>554</v>
      </c>
      <c r="V298" s="603"/>
      <c r="W298" s="47" t="s">
        <v>554</v>
      </c>
      <c r="X298" s="47" t="s">
        <v>554</v>
      </c>
      <c r="Y298" s="47" t="s">
        <v>554</v>
      </c>
      <c r="Z298" s="706" t="s">
        <v>554</v>
      </c>
      <c r="AA298" s="706" t="s">
        <v>554</v>
      </c>
      <c r="AB298" s="702" t="s">
        <v>554</v>
      </c>
      <c r="AC298" s="706" t="s">
        <v>554</v>
      </c>
      <c r="AD298" s="706" t="s">
        <v>554</v>
      </c>
      <c r="AE298" s="719" t="s">
        <v>554</v>
      </c>
      <c r="AF298" s="47" t="s">
        <v>554</v>
      </c>
      <c r="AG298" s="47" t="s">
        <v>554</v>
      </c>
      <c r="AH298" s="47" t="s">
        <v>554</v>
      </c>
      <c r="AI298" s="47" t="s">
        <v>554</v>
      </c>
      <c r="AJ298" s="47" t="s">
        <v>554</v>
      </c>
      <c r="AK298" s="47" t="s">
        <v>554</v>
      </c>
      <c r="AL298" s="47" t="s">
        <v>554</v>
      </c>
      <c r="AM298" s="722" t="s">
        <v>554</v>
      </c>
      <c r="AN298" s="47" t="s">
        <v>554</v>
      </c>
      <c r="AO298" s="603"/>
      <c r="AP298" s="603"/>
      <c r="AQ298" s="706" t="s">
        <v>554</v>
      </c>
      <c r="AR298" s="603"/>
      <c r="AS298" s="603"/>
      <c r="AT298" s="47" t="s">
        <v>554</v>
      </c>
      <c r="AU298" s="47" t="s">
        <v>554</v>
      </c>
      <c r="AV298" s="47" t="s">
        <v>554</v>
      </c>
      <c r="AW298" s="47" t="s">
        <v>554</v>
      </c>
      <c r="AX298" s="603"/>
      <c r="AY298" s="603"/>
      <c r="AZ298" s="719" t="s">
        <v>554</v>
      </c>
      <c r="BA298" s="603"/>
      <c r="BB298" s="603"/>
      <c r="BC298" s="719" t="s">
        <v>554</v>
      </c>
      <c r="BD298" s="603"/>
      <c r="BE298" s="603"/>
      <c r="BF298" s="679" t="s">
        <v>554</v>
      </c>
      <c r="BG298" s="678">
        <v>43645</v>
      </c>
      <c r="BH298" s="47" t="s">
        <v>554</v>
      </c>
      <c r="BI298" s="47" t="s">
        <v>554</v>
      </c>
      <c r="BJ298" s="47" t="s">
        <v>554</v>
      </c>
      <c r="BK298" s="682" t="s">
        <v>807</v>
      </c>
      <c r="BL298" s="682" t="s">
        <v>807</v>
      </c>
      <c r="BM298" s="48" t="s">
        <v>554</v>
      </c>
      <c r="BN298" s="598" t="s">
        <v>807</v>
      </c>
      <c r="BO298" s="598" t="s">
        <v>807</v>
      </c>
      <c r="BP298" s="603"/>
      <c r="BQ298" s="48" t="s">
        <v>554</v>
      </c>
      <c r="BR298" s="48" t="s">
        <v>554</v>
      </c>
      <c r="BS298" s="603"/>
      <c r="BT298" s="720"/>
      <c r="BU298" s="720"/>
      <c r="BV298" s="603"/>
      <c r="BW298" s="719" t="s">
        <v>554</v>
      </c>
      <c r="BX298" s="722" t="s">
        <v>554</v>
      </c>
      <c r="BY298" s="719" t="s">
        <v>554</v>
      </c>
      <c r="BZ298" s="719" t="s">
        <v>554</v>
      </c>
      <c r="CA298" s="47" t="s">
        <v>554</v>
      </c>
      <c r="CB298" s="719" t="s">
        <v>554</v>
      </c>
      <c r="CC298" s="48" t="s">
        <v>554</v>
      </c>
      <c r="CD298" s="48" t="s">
        <v>554</v>
      </c>
      <c r="CE298" s="48" t="s">
        <v>554</v>
      </c>
      <c r="CF298" s="603"/>
      <c r="CG298" s="603"/>
      <c r="CH298" s="598" t="s">
        <v>807</v>
      </c>
      <c r="CI298" s="616"/>
      <c r="CJ298" s="616"/>
      <c r="CK298" s="48" t="s">
        <v>554</v>
      </c>
      <c r="CL298" s="615" t="s">
        <v>554</v>
      </c>
      <c r="CM298" s="615" t="s">
        <v>554</v>
      </c>
      <c r="CN298" s="48" t="s">
        <v>554</v>
      </c>
      <c r="CO298" s="48" t="s">
        <v>554</v>
      </c>
      <c r="CP298" s="680" t="s">
        <v>554</v>
      </c>
      <c r="CQ298" s="679" t="s">
        <v>554</v>
      </c>
      <c r="CR298" s="706" t="s">
        <v>554</v>
      </c>
      <c r="CS298" s="680" t="s">
        <v>554</v>
      </c>
      <c r="CT298" s="603"/>
      <c r="CU298" s="723" t="s">
        <v>566</v>
      </c>
      <c r="CV298" s="709" t="s">
        <v>560</v>
      </c>
      <c r="CW298" s="720" t="s">
        <v>554</v>
      </c>
      <c r="CX298" s="47" t="s">
        <v>554</v>
      </c>
      <c r="CY298" s="47" t="s">
        <v>554</v>
      </c>
      <c r="CZ298" s="47" t="s">
        <v>554</v>
      </c>
      <c r="DA298" s="709" t="s">
        <v>560</v>
      </c>
      <c r="DB298" s="709" t="s">
        <v>560</v>
      </c>
      <c r="DC298" s="47" t="s">
        <v>554</v>
      </c>
    </row>
    <row r="299" spans="1:107" s="546" customFormat="1" ht="16" x14ac:dyDescent="0.2">
      <c r="A299" s="678">
        <v>43646</v>
      </c>
      <c r="B299" s="47" t="s">
        <v>554</v>
      </c>
      <c r="C299" s="47" t="s">
        <v>554</v>
      </c>
      <c r="D299" s="47" t="s">
        <v>554</v>
      </c>
      <c r="E299" s="47" t="s">
        <v>554</v>
      </c>
      <c r="F299" s="47" t="s">
        <v>554</v>
      </c>
      <c r="G299" s="47" t="s">
        <v>554</v>
      </c>
      <c r="H299" s="719" t="s">
        <v>554</v>
      </c>
      <c r="I299" s="722" t="s">
        <v>554</v>
      </c>
      <c r="J299" s="47" t="s">
        <v>554</v>
      </c>
      <c r="K299" s="47" t="s">
        <v>554</v>
      </c>
      <c r="L299" s="47" t="s">
        <v>554</v>
      </c>
      <c r="M299" s="719" t="s">
        <v>554</v>
      </c>
      <c r="N299" s="47" t="s">
        <v>554</v>
      </c>
      <c r="O299" s="47" t="s">
        <v>554</v>
      </c>
      <c r="P299" s="47" t="s">
        <v>554</v>
      </c>
      <c r="Q299" s="47" t="s">
        <v>554</v>
      </c>
      <c r="R299" s="706" t="s">
        <v>554</v>
      </c>
      <c r="S299" s="47" t="s">
        <v>554</v>
      </c>
      <c r="T299" s="47" t="s">
        <v>554</v>
      </c>
      <c r="U299" s="706" t="s">
        <v>554</v>
      </c>
      <c r="V299" s="603"/>
      <c r="W299" s="47" t="s">
        <v>554</v>
      </c>
      <c r="X299" s="47" t="s">
        <v>554</v>
      </c>
      <c r="Y299" s="47" t="s">
        <v>554</v>
      </c>
      <c r="Z299" s="706" t="s">
        <v>554</v>
      </c>
      <c r="AA299" s="706" t="s">
        <v>554</v>
      </c>
      <c r="AB299" s="721" t="s">
        <v>554</v>
      </c>
      <c r="AC299" s="706" t="s">
        <v>554</v>
      </c>
      <c r="AD299" s="706" t="s">
        <v>554</v>
      </c>
      <c r="AE299" s="709" t="s">
        <v>560</v>
      </c>
      <c r="AF299" s="47" t="s">
        <v>554</v>
      </c>
      <c r="AG299" s="47" t="s">
        <v>554</v>
      </c>
      <c r="AH299" s="47" t="s">
        <v>554</v>
      </c>
      <c r="AI299" s="47" t="s">
        <v>554</v>
      </c>
      <c r="AJ299" s="47" t="s">
        <v>554</v>
      </c>
      <c r="AK299" s="47" t="s">
        <v>554</v>
      </c>
      <c r="AL299" s="47" t="s">
        <v>554</v>
      </c>
      <c r="AM299" s="722" t="s">
        <v>554</v>
      </c>
      <c r="AN299" s="47" t="s">
        <v>554</v>
      </c>
      <c r="AO299" s="603"/>
      <c r="AP299" s="603"/>
      <c r="AQ299" s="706" t="s">
        <v>554</v>
      </c>
      <c r="AR299" s="603"/>
      <c r="AS299" s="603"/>
      <c r="AT299" s="47" t="s">
        <v>554</v>
      </c>
      <c r="AU299" s="47" t="s">
        <v>554</v>
      </c>
      <c r="AV299" s="47" t="s">
        <v>554</v>
      </c>
      <c r="AW299" s="47" t="s">
        <v>554</v>
      </c>
      <c r="AX299" s="603"/>
      <c r="AY299" s="603"/>
      <c r="AZ299" s="719" t="s">
        <v>554</v>
      </c>
      <c r="BA299" s="603"/>
      <c r="BB299" s="603"/>
      <c r="BC299" s="719" t="s">
        <v>554</v>
      </c>
      <c r="BD299" s="603"/>
      <c r="BE299" s="603"/>
      <c r="BF299" s="679" t="s">
        <v>554</v>
      </c>
      <c r="BG299" s="678">
        <v>43646</v>
      </c>
      <c r="BH299" s="47" t="s">
        <v>554</v>
      </c>
      <c r="BI299" s="47" t="s">
        <v>554</v>
      </c>
      <c r="BJ299" s="47" t="s">
        <v>554</v>
      </c>
      <c r="BK299" s="682" t="s">
        <v>807</v>
      </c>
      <c r="BL299" s="682" t="s">
        <v>807</v>
      </c>
      <c r="BM299" s="48" t="s">
        <v>554</v>
      </c>
      <c r="BN299" s="598" t="s">
        <v>807</v>
      </c>
      <c r="BO299" s="598" t="s">
        <v>807</v>
      </c>
      <c r="BP299" s="603"/>
      <c r="BQ299" s="48" t="s">
        <v>554</v>
      </c>
      <c r="BR299" s="48" t="s">
        <v>554</v>
      </c>
      <c r="BS299" s="603"/>
      <c r="BT299" s="720"/>
      <c r="BU299" s="720"/>
      <c r="BV299" s="603"/>
      <c r="BW299" s="719" t="s">
        <v>554</v>
      </c>
      <c r="BX299" s="722" t="s">
        <v>554</v>
      </c>
      <c r="BY299" s="719" t="s">
        <v>554</v>
      </c>
      <c r="BZ299" s="719" t="s">
        <v>554</v>
      </c>
      <c r="CA299" s="47" t="s">
        <v>554</v>
      </c>
      <c r="CB299" s="719" t="s">
        <v>554</v>
      </c>
      <c r="CC299" s="48" t="s">
        <v>554</v>
      </c>
      <c r="CD299" s="48" t="s">
        <v>554</v>
      </c>
      <c r="CE299" s="48" t="s">
        <v>554</v>
      </c>
      <c r="CF299" s="603"/>
      <c r="CG299" s="603"/>
      <c r="CH299" s="598" t="s">
        <v>807</v>
      </c>
      <c r="CI299" s="616"/>
      <c r="CJ299" s="616"/>
      <c r="CK299" s="48" t="s">
        <v>554</v>
      </c>
      <c r="CL299" s="615" t="s">
        <v>554</v>
      </c>
      <c r="CM299" s="615" t="s">
        <v>554</v>
      </c>
      <c r="CN299" s="48" t="s">
        <v>554</v>
      </c>
      <c r="CO299" s="48" t="s">
        <v>554</v>
      </c>
      <c r="CP299" s="680" t="s">
        <v>554</v>
      </c>
      <c r="CQ299" s="679" t="s">
        <v>554</v>
      </c>
      <c r="CR299" s="706" t="s">
        <v>554</v>
      </c>
      <c r="CS299" s="680" t="s">
        <v>554</v>
      </c>
      <c r="CT299" s="603"/>
      <c r="CU299" s="709" t="s">
        <v>560</v>
      </c>
      <c r="CV299" s="709" t="s">
        <v>560</v>
      </c>
      <c r="CW299" s="720" t="s">
        <v>554</v>
      </c>
      <c r="CX299" s="47" t="s">
        <v>554</v>
      </c>
      <c r="CY299" s="47" t="s">
        <v>554</v>
      </c>
      <c r="CZ299" s="47" t="s">
        <v>554</v>
      </c>
      <c r="DA299" s="709" t="s">
        <v>560</v>
      </c>
      <c r="DB299" s="709" t="s">
        <v>560</v>
      </c>
      <c r="DC299" s="47" t="s">
        <v>554</v>
      </c>
    </row>
    <row r="300" spans="1:107" ht="16" x14ac:dyDescent="0.2">
      <c r="A300" s="678">
        <v>43647</v>
      </c>
      <c r="B300" s="47" t="s">
        <v>554</v>
      </c>
      <c r="C300" s="47" t="s">
        <v>554</v>
      </c>
      <c r="D300" s="47" t="s">
        <v>554</v>
      </c>
      <c r="E300" s="47" t="s">
        <v>554</v>
      </c>
      <c r="F300" s="47" t="s">
        <v>554</v>
      </c>
      <c r="G300" s="47" t="s">
        <v>554</v>
      </c>
      <c r="H300" s="719" t="s">
        <v>554</v>
      </c>
      <c r="I300" s="722" t="s">
        <v>554</v>
      </c>
      <c r="J300" s="47" t="s">
        <v>554</v>
      </c>
      <c r="K300" s="47" t="s">
        <v>554</v>
      </c>
      <c r="L300" s="47" t="s">
        <v>554</v>
      </c>
      <c r="M300" s="719" t="s">
        <v>554</v>
      </c>
      <c r="N300" s="47" t="s">
        <v>554</v>
      </c>
      <c r="O300" s="47" t="s">
        <v>554</v>
      </c>
      <c r="P300" s="47" t="s">
        <v>554</v>
      </c>
      <c r="Q300" s="47" t="s">
        <v>554</v>
      </c>
      <c r="R300" s="706" t="s">
        <v>554</v>
      </c>
      <c r="S300" s="47" t="s">
        <v>554</v>
      </c>
      <c r="T300" s="47" t="s">
        <v>554</v>
      </c>
      <c r="U300" s="706" t="s">
        <v>554</v>
      </c>
      <c r="V300" s="603"/>
      <c r="W300" s="47" t="s">
        <v>554</v>
      </c>
      <c r="X300" s="47" t="s">
        <v>554</v>
      </c>
      <c r="Y300" s="47" t="s">
        <v>554</v>
      </c>
      <c r="Z300" s="706" t="s">
        <v>554</v>
      </c>
      <c r="AA300" s="706" t="s">
        <v>554</v>
      </c>
      <c r="AB300" s="706" t="s">
        <v>554</v>
      </c>
      <c r="AC300" s="47" t="s">
        <v>554</v>
      </c>
      <c r="AD300" s="47" t="s">
        <v>554</v>
      </c>
      <c r="AE300" s="719" t="s">
        <v>554</v>
      </c>
      <c r="AF300" s="47" t="s">
        <v>554</v>
      </c>
      <c r="AG300" s="47" t="s">
        <v>554</v>
      </c>
      <c r="AH300" s="47" t="s">
        <v>554</v>
      </c>
      <c r="AI300" s="706" t="s">
        <v>554</v>
      </c>
      <c r="AJ300" s="706" t="s">
        <v>554</v>
      </c>
      <c r="AK300" s="706" t="s">
        <v>554</v>
      </c>
      <c r="AL300" s="47" t="s">
        <v>554</v>
      </c>
      <c r="AM300" s="722" t="s">
        <v>554</v>
      </c>
      <c r="AN300" s="47" t="s">
        <v>554</v>
      </c>
      <c r="AO300" s="603"/>
      <c r="AP300" s="603"/>
      <c r="AQ300" s="706" t="s">
        <v>554</v>
      </c>
      <c r="AR300" s="603"/>
      <c r="AS300" s="603"/>
      <c r="AT300" s="47" t="s">
        <v>554</v>
      </c>
      <c r="AU300" s="47" t="s">
        <v>554</v>
      </c>
      <c r="AV300" s="47" t="s">
        <v>554</v>
      </c>
      <c r="AW300" s="47" t="s">
        <v>554</v>
      </c>
      <c r="AX300" s="603"/>
      <c r="AY300" s="603"/>
      <c r="AZ300" s="719" t="s">
        <v>554</v>
      </c>
      <c r="BA300" s="603"/>
      <c r="BB300" s="603"/>
      <c r="BC300" s="719" t="s">
        <v>554</v>
      </c>
      <c r="BD300" s="603"/>
      <c r="BE300" s="603"/>
      <c r="BF300" s="679" t="s">
        <v>554</v>
      </c>
      <c r="BG300" s="678">
        <v>43647</v>
      </c>
      <c r="BH300" s="47" t="s">
        <v>554</v>
      </c>
      <c r="BI300" s="47" t="s">
        <v>554</v>
      </c>
      <c r="BJ300" s="47" t="s">
        <v>554</v>
      </c>
      <c r="BK300" s="682" t="s">
        <v>807</v>
      </c>
      <c r="BL300" s="682" t="s">
        <v>807</v>
      </c>
      <c r="BM300" s="721" t="s">
        <v>554</v>
      </c>
      <c r="BN300" s="598" t="s">
        <v>807</v>
      </c>
      <c r="BO300" s="598" t="s">
        <v>807</v>
      </c>
      <c r="BP300" s="603"/>
      <c r="BQ300" s="48" t="s">
        <v>554</v>
      </c>
      <c r="BR300" s="48" t="s">
        <v>554</v>
      </c>
      <c r="BS300" s="603"/>
      <c r="BT300" s="720"/>
      <c r="BU300" s="720"/>
      <c r="BV300" s="603"/>
      <c r="BW300" s="719" t="s">
        <v>554</v>
      </c>
      <c r="BX300" s="722" t="s">
        <v>554</v>
      </c>
      <c r="BY300" s="719" t="s">
        <v>554</v>
      </c>
      <c r="BZ300" s="719" t="s">
        <v>554</v>
      </c>
      <c r="CA300" s="47" t="s">
        <v>554</v>
      </c>
      <c r="CB300" s="719" t="s">
        <v>554</v>
      </c>
      <c r="CC300" s="48" t="s">
        <v>554</v>
      </c>
      <c r="CD300" s="48" t="s">
        <v>554</v>
      </c>
      <c r="CE300" s="48" t="s">
        <v>554</v>
      </c>
      <c r="CF300" s="603"/>
      <c r="CG300" s="603"/>
      <c r="CH300" s="598" t="s">
        <v>807</v>
      </c>
      <c r="CI300" s="616"/>
      <c r="CJ300" s="616"/>
      <c r="CK300" s="48" t="s">
        <v>554</v>
      </c>
      <c r="CL300" s="615" t="s">
        <v>554</v>
      </c>
      <c r="CM300" s="615" t="s">
        <v>554</v>
      </c>
      <c r="CN300" s="48" t="s">
        <v>554</v>
      </c>
      <c r="CO300" s="48" t="s">
        <v>554</v>
      </c>
      <c r="CP300" s="680" t="s">
        <v>554</v>
      </c>
      <c r="CQ300" s="679" t="s">
        <v>554</v>
      </c>
      <c r="CR300" s="706" t="s">
        <v>554</v>
      </c>
      <c r="CS300" s="680" t="s">
        <v>554</v>
      </c>
      <c r="CT300" s="603"/>
      <c r="CU300" s="709" t="s">
        <v>560</v>
      </c>
      <c r="CV300" s="709" t="s">
        <v>560</v>
      </c>
      <c r="CW300" s="720" t="s">
        <v>554</v>
      </c>
      <c r="CX300" s="47" t="s">
        <v>554</v>
      </c>
      <c r="CY300" s="47" t="s">
        <v>554</v>
      </c>
      <c r="CZ300" s="47" t="s">
        <v>554</v>
      </c>
      <c r="DA300" s="709" t="s">
        <v>560</v>
      </c>
      <c r="DB300" s="709" t="s">
        <v>560</v>
      </c>
      <c r="DC300" s="47" t="s">
        <v>554</v>
      </c>
    </row>
    <row r="301" spans="1:107" ht="16" x14ac:dyDescent="0.2">
      <c r="A301" s="678">
        <v>43648</v>
      </c>
      <c r="B301" s="47" t="s">
        <v>554</v>
      </c>
      <c r="C301" s="47" t="s">
        <v>554</v>
      </c>
      <c r="D301" s="47" t="s">
        <v>554</v>
      </c>
      <c r="E301" s="47" t="s">
        <v>554</v>
      </c>
      <c r="F301" s="47" t="s">
        <v>554</v>
      </c>
      <c r="G301" s="47" t="s">
        <v>554</v>
      </c>
      <c r="H301" s="719" t="s">
        <v>554</v>
      </c>
      <c r="I301" s="722" t="s">
        <v>554</v>
      </c>
      <c r="J301" s="47" t="s">
        <v>554</v>
      </c>
      <c r="K301" s="47" t="s">
        <v>554</v>
      </c>
      <c r="L301" s="47" t="s">
        <v>554</v>
      </c>
      <c r="M301" s="719" t="s">
        <v>554</v>
      </c>
      <c r="N301" s="47" t="s">
        <v>554</v>
      </c>
      <c r="O301" s="47" t="s">
        <v>554</v>
      </c>
      <c r="P301" s="47" t="s">
        <v>554</v>
      </c>
      <c r="Q301" s="47" t="s">
        <v>554</v>
      </c>
      <c r="R301" s="706" t="s">
        <v>554</v>
      </c>
      <c r="S301" s="47" t="s">
        <v>554</v>
      </c>
      <c r="T301" s="47" t="s">
        <v>554</v>
      </c>
      <c r="U301" s="706" t="s">
        <v>554</v>
      </c>
      <c r="V301" s="603"/>
      <c r="W301" s="47" t="s">
        <v>554</v>
      </c>
      <c r="X301" s="47" t="s">
        <v>554</v>
      </c>
      <c r="Y301" s="47" t="s">
        <v>554</v>
      </c>
      <c r="Z301" s="706" t="s">
        <v>554</v>
      </c>
      <c r="AA301" s="706" t="s">
        <v>554</v>
      </c>
      <c r="AB301" s="706" t="s">
        <v>554</v>
      </c>
      <c r="AC301" s="47" t="s">
        <v>554</v>
      </c>
      <c r="AD301" s="47" t="s">
        <v>554</v>
      </c>
      <c r="AE301" s="719" t="s">
        <v>554</v>
      </c>
      <c r="AF301" s="47" t="s">
        <v>554</v>
      </c>
      <c r="AG301" s="47" t="s">
        <v>554</v>
      </c>
      <c r="AH301" s="47" t="s">
        <v>554</v>
      </c>
      <c r="AI301" s="706" t="s">
        <v>554</v>
      </c>
      <c r="AJ301" s="706" t="s">
        <v>554</v>
      </c>
      <c r="AK301" s="706" t="s">
        <v>554</v>
      </c>
      <c r="AL301" s="47" t="s">
        <v>554</v>
      </c>
      <c r="AM301" s="722" t="s">
        <v>554</v>
      </c>
      <c r="AN301" s="47" t="s">
        <v>554</v>
      </c>
      <c r="AO301" s="603"/>
      <c r="AP301" s="603"/>
      <c r="AQ301" s="706" t="s">
        <v>554</v>
      </c>
      <c r="AR301" s="603"/>
      <c r="AS301" s="603"/>
      <c r="AT301" s="47" t="s">
        <v>554</v>
      </c>
      <c r="AU301" s="47" t="s">
        <v>554</v>
      </c>
      <c r="AV301" s="47" t="s">
        <v>554</v>
      </c>
      <c r="AW301" s="47" t="s">
        <v>554</v>
      </c>
      <c r="AX301" s="603"/>
      <c r="AY301" s="603"/>
      <c r="AZ301" s="719" t="s">
        <v>554</v>
      </c>
      <c r="BA301" s="603"/>
      <c r="BB301" s="603"/>
      <c r="BC301" s="719" t="s">
        <v>554</v>
      </c>
      <c r="BD301" s="603"/>
      <c r="BE301" s="603"/>
      <c r="BF301" s="679" t="s">
        <v>554</v>
      </c>
      <c r="BG301" s="678">
        <v>43648</v>
      </c>
      <c r="BH301" s="47" t="s">
        <v>554</v>
      </c>
      <c r="BI301" s="47" t="s">
        <v>554</v>
      </c>
      <c r="BJ301" s="47" t="s">
        <v>554</v>
      </c>
      <c r="BK301" s="682" t="s">
        <v>807</v>
      </c>
      <c r="BL301" s="682" t="s">
        <v>807</v>
      </c>
      <c r="BM301" s="721" t="s">
        <v>554</v>
      </c>
      <c r="BN301" s="598" t="s">
        <v>807</v>
      </c>
      <c r="BO301" s="598" t="s">
        <v>807</v>
      </c>
      <c r="BP301" s="603"/>
      <c r="BQ301" s="48" t="s">
        <v>554</v>
      </c>
      <c r="BR301" s="48" t="s">
        <v>554</v>
      </c>
      <c r="BS301" s="603"/>
      <c r="BT301" s="720"/>
      <c r="BU301" s="720"/>
      <c r="BV301" s="603"/>
      <c r="BW301" s="719" t="s">
        <v>554</v>
      </c>
      <c r="BX301" s="722" t="s">
        <v>554</v>
      </c>
      <c r="BY301" s="719" t="s">
        <v>554</v>
      </c>
      <c r="BZ301" s="719" t="s">
        <v>554</v>
      </c>
      <c r="CA301" s="47" t="s">
        <v>554</v>
      </c>
      <c r="CB301" s="719" t="s">
        <v>554</v>
      </c>
      <c r="CC301" s="48" t="s">
        <v>554</v>
      </c>
      <c r="CD301" s="48" t="s">
        <v>554</v>
      </c>
      <c r="CE301" s="48" t="s">
        <v>554</v>
      </c>
      <c r="CF301" s="603"/>
      <c r="CG301" s="603"/>
      <c r="CH301" s="598" t="s">
        <v>807</v>
      </c>
      <c r="CI301" s="616"/>
      <c r="CJ301" s="616"/>
      <c r="CK301" s="48" t="s">
        <v>554</v>
      </c>
      <c r="CL301" s="615" t="s">
        <v>554</v>
      </c>
      <c r="CM301" s="615" t="s">
        <v>554</v>
      </c>
      <c r="CN301" s="48" t="s">
        <v>554</v>
      </c>
      <c r="CO301" s="48" t="s">
        <v>554</v>
      </c>
      <c r="CP301" s="680" t="s">
        <v>554</v>
      </c>
      <c r="CQ301" s="679" t="s">
        <v>554</v>
      </c>
      <c r="CR301" s="706" t="s">
        <v>554</v>
      </c>
      <c r="CS301" s="680" t="s">
        <v>554</v>
      </c>
      <c r="CT301" s="603"/>
      <c r="CU301" s="709" t="s">
        <v>560</v>
      </c>
      <c r="CV301" s="709" t="s">
        <v>560</v>
      </c>
      <c r="CW301" s="720" t="s">
        <v>554</v>
      </c>
      <c r="CX301" s="47" t="s">
        <v>554</v>
      </c>
      <c r="CY301" s="47" t="s">
        <v>554</v>
      </c>
      <c r="CZ301" s="47" t="s">
        <v>554</v>
      </c>
      <c r="DA301" s="709" t="s">
        <v>560</v>
      </c>
      <c r="DB301" s="709" t="s">
        <v>560</v>
      </c>
      <c r="DC301" s="47" t="s">
        <v>554</v>
      </c>
    </row>
    <row r="302" spans="1:107" ht="16" x14ac:dyDescent="0.2">
      <c r="A302" s="678">
        <v>43649</v>
      </c>
      <c r="B302" s="47" t="s">
        <v>554</v>
      </c>
      <c r="C302" s="47" t="s">
        <v>554</v>
      </c>
      <c r="D302" s="47" t="s">
        <v>554</v>
      </c>
      <c r="E302" s="47" t="s">
        <v>554</v>
      </c>
      <c r="F302" s="47" t="s">
        <v>554</v>
      </c>
      <c r="G302" s="47" t="s">
        <v>554</v>
      </c>
      <c r="H302" s="719" t="s">
        <v>554</v>
      </c>
      <c r="I302" s="722" t="s">
        <v>554</v>
      </c>
      <c r="J302" s="47" t="s">
        <v>554</v>
      </c>
      <c r="K302" s="47" t="s">
        <v>554</v>
      </c>
      <c r="L302" s="47" t="s">
        <v>554</v>
      </c>
      <c r="M302" s="719" t="s">
        <v>554</v>
      </c>
      <c r="N302" s="47" t="s">
        <v>554</v>
      </c>
      <c r="O302" s="47" t="s">
        <v>554</v>
      </c>
      <c r="P302" s="47" t="s">
        <v>554</v>
      </c>
      <c r="Q302" s="47" t="s">
        <v>554</v>
      </c>
      <c r="R302" s="706" t="s">
        <v>554</v>
      </c>
      <c r="S302" s="47" t="s">
        <v>554</v>
      </c>
      <c r="T302" s="47" t="s">
        <v>554</v>
      </c>
      <c r="U302" s="706" t="s">
        <v>554</v>
      </c>
      <c r="V302" s="603"/>
      <c r="W302" s="47" t="s">
        <v>554</v>
      </c>
      <c r="X302" s="47" t="s">
        <v>554</v>
      </c>
      <c r="Y302" s="47" t="s">
        <v>554</v>
      </c>
      <c r="Z302" s="706" t="s">
        <v>554</v>
      </c>
      <c r="AA302" s="706" t="s">
        <v>554</v>
      </c>
      <c r="AB302" s="706" t="s">
        <v>554</v>
      </c>
      <c r="AC302" s="47" t="s">
        <v>554</v>
      </c>
      <c r="AD302" s="47" t="s">
        <v>554</v>
      </c>
      <c r="AE302" s="709" t="s">
        <v>560</v>
      </c>
      <c r="AF302" s="47" t="s">
        <v>554</v>
      </c>
      <c r="AG302" s="47" t="s">
        <v>554</v>
      </c>
      <c r="AH302" s="47" t="s">
        <v>554</v>
      </c>
      <c r="AI302" s="706" t="s">
        <v>554</v>
      </c>
      <c r="AJ302" s="706" t="s">
        <v>554</v>
      </c>
      <c r="AK302" s="706" t="s">
        <v>554</v>
      </c>
      <c r="AL302" s="47" t="s">
        <v>554</v>
      </c>
      <c r="AM302" s="722" t="s">
        <v>554</v>
      </c>
      <c r="AN302" s="47" t="s">
        <v>554</v>
      </c>
      <c r="AO302" s="603"/>
      <c r="AP302" s="603"/>
      <c r="AQ302" s="706" t="s">
        <v>554</v>
      </c>
      <c r="AR302" s="603"/>
      <c r="AS302" s="603"/>
      <c r="AT302" s="47" t="s">
        <v>554</v>
      </c>
      <c r="AU302" s="47" t="s">
        <v>554</v>
      </c>
      <c r="AV302" s="47" t="s">
        <v>554</v>
      </c>
      <c r="AW302" s="47" t="s">
        <v>554</v>
      </c>
      <c r="AX302" s="603"/>
      <c r="AY302" s="603"/>
      <c r="AZ302" s="719" t="s">
        <v>554</v>
      </c>
      <c r="BA302" s="603"/>
      <c r="BB302" s="603"/>
      <c r="BC302" s="719" t="s">
        <v>554</v>
      </c>
      <c r="BD302" s="603"/>
      <c r="BE302" s="603"/>
      <c r="BF302" s="679" t="s">
        <v>554</v>
      </c>
      <c r="BG302" s="678">
        <v>43649</v>
      </c>
      <c r="BH302" s="47" t="s">
        <v>554</v>
      </c>
      <c r="BI302" s="47" t="s">
        <v>554</v>
      </c>
      <c r="BJ302" s="47" t="s">
        <v>554</v>
      </c>
      <c r="BK302" s="682" t="s">
        <v>807</v>
      </c>
      <c r="BL302" s="682" t="s">
        <v>807</v>
      </c>
      <c r="BM302" s="721" t="s">
        <v>554</v>
      </c>
      <c r="BN302" s="598" t="s">
        <v>807</v>
      </c>
      <c r="BO302" s="598" t="s">
        <v>807</v>
      </c>
      <c r="BP302" s="603"/>
      <c r="BQ302" s="48" t="s">
        <v>554</v>
      </c>
      <c r="BR302" s="48" t="s">
        <v>554</v>
      </c>
      <c r="BS302" s="603"/>
      <c r="BT302" s="720"/>
      <c r="BU302" s="720"/>
      <c r="BV302" s="603"/>
      <c r="BW302" s="719" t="s">
        <v>554</v>
      </c>
      <c r="BX302" s="722" t="s">
        <v>554</v>
      </c>
      <c r="BY302" s="719" t="s">
        <v>554</v>
      </c>
      <c r="BZ302" s="719" t="s">
        <v>554</v>
      </c>
      <c r="CA302" s="47" t="s">
        <v>554</v>
      </c>
      <c r="CB302" s="719" t="s">
        <v>554</v>
      </c>
      <c r="CC302" s="48" t="s">
        <v>554</v>
      </c>
      <c r="CD302" s="48" t="s">
        <v>554</v>
      </c>
      <c r="CE302" s="48" t="s">
        <v>554</v>
      </c>
      <c r="CF302" s="603"/>
      <c r="CG302" s="603"/>
      <c r="CH302" s="598" t="s">
        <v>807</v>
      </c>
      <c r="CI302" s="616"/>
      <c r="CJ302" s="616"/>
      <c r="CK302" s="48" t="s">
        <v>554</v>
      </c>
      <c r="CL302" s="615" t="s">
        <v>554</v>
      </c>
      <c r="CM302" s="615" t="s">
        <v>554</v>
      </c>
      <c r="CN302" s="48" t="s">
        <v>554</v>
      </c>
      <c r="CO302" s="48" t="s">
        <v>554</v>
      </c>
      <c r="CP302" s="680" t="s">
        <v>554</v>
      </c>
      <c r="CQ302" s="679" t="s">
        <v>554</v>
      </c>
      <c r="CR302" s="706" t="s">
        <v>554</v>
      </c>
      <c r="CS302" s="680" t="s">
        <v>554</v>
      </c>
      <c r="CT302" s="603"/>
      <c r="CU302" s="709" t="s">
        <v>560</v>
      </c>
      <c r="CV302" s="709" t="s">
        <v>560</v>
      </c>
      <c r="CW302" s="720" t="s">
        <v>554</v>
      </c>
      <c r="CX302" s="47" t="s">
        <v>554</v>
      </c>
      <c r="CY302" s="47" t="s">
        <v>554</v>
      </c>
      <c r="CZ302" s="47" t="s">
        <v>554</v>
      </c>
      <c r="DA302" s="709" t="s">
        <v>560</v>
      </c>
      <c r="DB302" s="709" t="s">
        <v>560</v>
      </c>
      <c r="DC302" s="47" t="s">
        <v>554</v>
      </c>
    </row>
    <row r="303" spans="1:107" ht="16" x14ac:dyDescent="0.2">
      <c r="A303" s="678">
        <v>43650</v>
      </c>
      <c r="B303" s="47" t="s">
        <v>554</v>
      </c>
      <c r="C303" s="47" t="s">
        <v>554</v>
      </c>
      <c r="D303" s="47" t="s">
        <v>554</v>
      </c>
      <c r="E303" s="47" t="s">
        <v>554</v>
      </c>
      <c r="F303" s="47" t="s">
        <v>554</v>
      </c>
      <c r="G303" s="47" t="s">
        <v>554</v>
      </c>
      <c r="H303" s="719" t="s">
        <v>554</v>
      </c>
      <c r="I303" s="722" t="s">
        <v>554</v>
      </c>
      <c r="J303" s="47" t="s">
        <v>554</v>
      </c>
      <c r="K303" s="47" t="s">
        <v>554</v>
      </c>
      <c r="L303" s="47" t="s">
        <v>554</v>
      </c>
      <c r="M303" s="719" t="s">
        <v>554</v>
      </c>
      <c r="N303" s="47" t="s">
        <v>554</v>
      </c>
      <c r="O303" s="47" t="s">
        <v>554</v>
      </c>
      <c r="P303" s="47" t="s">
        <v>554</v>
      </c>
      <c r="Q303" s="47" t="s">
        <v>554</v>
      </c>
      <c r="R303" s="706" t="s">
        <v>554</v>
      </c>
      <c r="S303" s="47" t="s">
        <v>554</v>
      </c>
      <c r="T303" s="47" t="s">
        <v>554</v>
      </c>
      <c r="U303" s="706" t="s">
        <v>554</v>
      </c>
      <c r="V303" s="603"/>
      <c r="W303" s="47" t="s">
        <v>554</v>
      </c>
      <c r="X303" s="47" t="s">
        <v>554</v>
      </c>
      <c r="Y303" s="47" t="s">
        <v>554</v>
      </c>
      <c r="Z303" s="706" t="s">
        <v>554</v>
      </c>
      <c r="AA303" s="706" t="s">
        <v>554</v>
      </c>
      <c r="AB303" s="706" t="s">
        <v>554</v>
      </c>
      <c r="AC303" s="47" t="s">
        <v>554</v>
      </c>
      <c r="AD303" s="47" t="s">
        <v>554</v>
      </c>
      <c r="AE303" s="719" t="s">
        <v>554</v>
      </c>
      <c r="AF303" s="47" t="s">
        <v>554</v>
      </c>
      <c r="AG303" s="47" t="s">
        <v>554</v>
      </c>
      <c r="AH303" s="47" t="s">
        <v>554</v>
      </c>
      <c r="AI303" s="706" t="s">
        <v>554</v>
      </c>
      <c r="AJ303" s="706" t="s">
        <v>554</v>
      </c>
      <c r="AK303" s="706" t="s">
        <v>554</v>
      </c>
      <c r="AL303" s="47" t="s">
        <v>554</v>
      </c>
      <c r="AM303" s="722" t="s">
        <v>554</v>
      </c>
      <c r="AN303" s="47" t="s">
        <v>554</v>
      </c>
      <c r="AO303" s="603"/>
      <c r="AP303" s="603"/>
      <c r="AQ303" s="706" t="s">
        <v>554</v>
      </c>
      <c r="AR303" s="603"/>
      <c r="AS303" s="603"/>
      <c r="AT303" s="47" t="s">
        <v>554</v>
      </c>
      <c r="AU303" s="47" t="s">
        <v>554</v>
      </c>
      <c r="AV303" s="47" t="s">
        <v>554</v>
      </c>
      <c r="AW303" s="47" t="s">
        <v>554</v>
      </c>
      <c r="AX303" s="603"/>
      <c r="AY303" s="603"/>
      <c r="AZ303" s="719" t="s">
        <v>554</v>
      </c>
      <c r="BA303" s="603"/>
      <c r="BB303" s="603"/>
      <c r="BC303" s="719" t="s">
        <v>554</v>
      </c>
      <c r="BD303" s="603"/>
      <c r="BE303" s="603"/>
      <c r="BF303" s="679" t="s">
        <v>554</v>
      </c>
      <c r="BG303" s="678">
        <v>43650</v>
      </c>
      <c r="BH303" s="47" t="s">
        <v>554</v>
      </c>
      <c r="BI303" s="47" t="s">
        <v>554</v>
      </c>
      <c r="BJ303" s="47" t="s">
        <v>554</v>
      </c>
      <c r="BK303" s="682" t="s">
        <v>807</v>
      </c>
      <c r="BL303" s="682" t="s">
        <v>807</v>
      </c>
      <c r="BM303" s="721" t="s">
        <v>554</v>
      </c>
      <c r="BN303" s="598" t="s">
        <v>807</v>
      </c>
      <c r="BO303" s="598" t="s">
        <v>807</v>
      </c>
      <c r="BP303" s="603"/>
      <c r="BQ303" s="48" t="s">
        <v>554</v>
      </c>
      <c r="BR303" s="48" t="s">
        <v>554</v>
      </c>
      <c r="BS303" s="603"/>
      <c r="BT303" s="720"/>
      <c r="BU303" s="720"/>
      <c r="BV303" s="603"/>
      <c r="BW303" s="719" t="s">
        <v>554</v>
      </c>
      <c r="BX303" s="722" t="s">
        <v>554</v>
      </c>
      <c r="BY303" s="719" t="s">
        <v>554</v>
      </c>
      <c r="BZ303" s="719" t="s">
        <v>554</v>
      </c>
      <c r="CA303" s="47" t="s">
        <v>554</v>
      </c>
      <c r="CB303" s="709" t="s">
        <v>560</v>
      </c>
      <c r="CC303" s="48" t="s">
        <v>554</v>
      </c>
      <c r="CD303" s="48" t="s">
        <v>554</v>
      </c>
      <c r="CE303" s="48" t="s">
        <v>554</v>
      </c>
      <c r="CF303" s="603"/>
      <c r="CG303" s="603"/>
      <c r="CH303" s="598" t="s">
        <v>807</v>
      </c>
      <c r="CI303" s="616"/>
      <c r="CJ303" s="616"/>
      <c r="CK303" s="48" t="s">
        <v>554</v>
      </c>
      <c r="CL303" s="615" t="s">
        <v>554</v>
      </c>
      <c r="CM303" s="615" t="s">
        <v>554</v>
      </c>
      <c r="CN303" s="48" t="s">
        <v>554</v>
      </c>
      <c r="CO303" s="48" t="s">
        <v>554</v>
      </c>
      <c r="CP303" s="680" t="s">
        <v>554</v>
      </c>
      <c r="CQ303" s="679" t="s">
        <v>554</v>
      </c>
      <c r="CR303" s="706" t="s">
        <v>554</v>
      </c>
      <c r="CS303" s="680" t="s">
        <v>554</v>
      </c>
      <c r="CT303" s="603"/>
      <c r="CU303" s="709" t="s">
        <v>560</v>
      </c>
      <c r="CV303" s="709" t="s">
        <v>560</v>
      </c>
      <c r="CW303" s="720" t="s">
        <v>554</v>
      </c>
      <c r="CX303" s="47" t="s">
        <v>554</v>
      </c>
      <c r="CY303" s="47" t="s">
        <v>554</v>
      </c>
      <c r="CZ303" s="47" t="s">
        <v>554</v>
      </c>
      <c r="DA303" s="709" t="s">
        <v>560</v>
      </c>
      <c r="DB303" s="709" t="s">
        <v>560</v>
      </c>
      <c r="DC303" s="47" t="s">
        <v>554</v>
      </c>
    </row>
    <row r="304" spans="1:107" ht="16" x14ac:dyDescent="0.2">
      <c r="A304" s="678">
        <v>43651</v>
      </c>
      <c r="B304" s="47" t="s">
        <v>554</v>
      </c>
      <c r="C304" s="47" t="s">
        <v>554</v>
      </c>
      <c r="D304" s="47" t="s">
        <v>554</v>
      </c>
      <c r="E304" s="47" t="s">
        <v>554</v>
      </c>
      <c r="F304" s="47" t="s">
        <v>554</v>
      </c>
      <c r="G304" s="47" t="s">
        <v>554</v>
      </c>
      <c r="H304" s="719" t="s">
        <v>554</v>
      </c>
      <c r="I304" s="722" t="s">
        <v>554</v>
      </c>
      <c r="J304" s="47" t="s">
        <v>554</v>
      </c>
      <c r="K304" s="47" t="s">
        <v>554</v>
      </c>
      <c r="L304" s="47" t="s">
        <v>554</v>
      </c>
      <c r="M304" s="719" t="s">
        <v>554</v>
      </c>
      <c r="N304" s="47" t="s">
        <v>554</v>
      </c>
      <c r="O304" s="47" t="s">
        <v>554</v>
      </c>
      <c r="P304" s="47" t="s">
        <v>554</v>
      </c>
      <c r="Q304" s="47" t="s">
        <v>554</v>
      </c>
      <c r="R304" s="706" t="s">
        <v>554</v>
      </c>
      <c r="S304" s="47" t="s">
        <v>554</v>
      </c>
      <c r="T304" s="47" t="s">
        <v>554</v>
      </c>
      <c r="U304" s="706" t="s">
        <v>554</v>
      </c>
      <c r="V304" s="603"/>
      <c r="W304" s="47" t="s">
        <v>554</v>
      </c>
      <c r="X304" s="47" t="s">
        <v>554</v>
      </c>
      <c r="Y304" s="47" t="s">
        <v>554</v>
      </c>
      <c r="Z304" s="706" t="s">
        <v>554</v>
      </c>
      <c r="AA304" s="706" t="s">
        <v>554</v>
      </c>
      <c r="AB304" s="706" t="s">
        <v>554</v>
      </c>
      <c r="AC304" s="47" t="s">
        <v>554</v>
      </c>
      <c r="AD304" s="47" t="s">
        <v>554</v>
      </c>
      <c r="AE304" s="709" t="s">
        <v>560</v>
      </c>
      <c r="AF304" s="47" t="s">
        <v>554</v>
      </c>
      <c r="AG304" s="47" t="s">
        <v>554</v>
      </c>
      <c r="AH304" s="47" t="s">
        <v>554</v>
      </c>
      <c r="AI304" s="706" t="s">
        <v>554</v>
      </c>
      <c r="AJ304" s="706" t="s">
        <v>554</v>
      </c>
      <c r="AK304" s="706" t="s">
        <v>554</v>
      </c>
      <c r="AL304" s="47" t="s">
        <v>554</v>
      </c>
      <c r="AM304" s="722" t="s">
        <v>554</v>
      </c>
      <c r="AN304" s="47" t="s">
        <v>554</v>
      </c>
      <c r="AO304" s="603"/>
      <c r="AP304" s="603"/>
      <c r="AQ304" s="706" t="s">
        <v>554</v>
      </c>
      <c r="AR304" s="603"/>
      <c r="AS304" s="603"/>
      <c r="AT304" s="47" t="s">
        <v>554</v>
      </c>
      <c r="AU304" s="47" t="s">
        <v>554</v>
      </c>
      <c r="AV304" s="47" t="s">
        <v>554</v>
      </c>
      <c r="AW304" s="47" t="s">
        <v>554</v>
      </c>
      <c r="AX304" s="603"/>
      <c r="AY304" s="603"/>
      <c r="AZ304" s="719" t="s">
        <v>554</v>
      </c>
      <c r="BA304" s="603"/>
      <c r="BB304" s="603"/>
      <c r="BC304" s="719" t="s">
        <v>554</v>
      </c>
      <c r="BD304" s="603"/>
      <c r="BE304" s="603"/>
      <c r="BF304" s="679" t="s">
        <v>554</v>
      </c>
      <c r="BG304" s="678">
        <v>43651</v>
      </c>
      <c r="BH304" s="47" t="s">
        <v>554</v>
      </c>
      <c r="BI304" s="47" t="s">
        <v>554</v>
      </c>
      <c r="BJ304" s="47" t="s">
        <v>554</v>
      </c>
      <c r="BK304" s="682" t="s">
        <v>807</v>
      </c>
      <c r="BL304" s="682" t="s">
        <v>807</v>
      </c>
      <c r="BM304" s="721" t="s">
        <v>554</v>
      </c>
      <c r="BN304" s="598" t="s">
        <v>807</v>
      </c>
      <c r="BO304" s="598" t="s">
        <v>807</v>
      </c>
      <c r="BP304" s="603"/>
      <c r="BQ304" s="48" t="s">
        <v>554</v>
      </c>
      <c r="BR304" s="48" t="s">
        <v>554</v>
      </c>
      <c r="BS304" s="603"/>
      <c r="BT304" s="720"/>
      <c r="BU304" s="720"/>
      <c r="BV304" s="603"/>
      <c r="BW304" s="719" t="s">
        <v>554</v>
      </c>
      <c r="BX304" s="722" t="s">
        <v>554</v>
      </c>
      <c r="BY304" s="719" t="s">
        <v>554</v>
      </c>
      <c r="BZ304" s="719" t="s">
        <v>554</v>
      </c>
      <c r="CA304" s="47" t="s">
        <v>554</v>
      </c>
      <c r="CB304" s="709" t="s">
        <v>560</v>
      </c>
      <c r="CC304" s="48" t="s">
        <v>554</v>
      </c>
      <c r="CD304" s="48" t="s">
        <v>554</v>
      </c>
      <c r="CE304" s="48" t="s">
        <v>554</v>
      </c>
      <c r="CF304" s="603"/>
      <c r="CG304" s="603"/>
      <c r="CH304" s="598" t="s">
        <v>807</v>
      </c>
      <c r="CI304" s="616"/>
      <c r="CJ304" s="616"/>
      <c r="CK304" s="48" t="s">
        <v>554</v>
      </c>
      <c r="CL304" s="615" t="s">
        <v>554</v>
      </c>
      <c r="CM304" s="615" t="s">
        <v>554</v>
      </c>
      <c r="CN304" s="48" t="s">
        <v>554</v>
      </c>
      <c r="CO304" s="48" t="s">
        <v>554</v>
      </c>
      <c r="CP304" s="680" t="s">
        <v>554</v>
      </c>
      <c r="CQ304" s="679" t="s">
        <v>554</v>
      </c>
      <c r="CR304" s="706" t="s">
        <v>554</v>
      </c>
      <c r="CS304" s="680" t="s">
        <v>554</v>
      </c>
      <c r="CT304" s="603"/>
      <c r="CU304" s="723" t="s">
        <v>566</v>
      </c>
      <c r="CV304" s="709" t="s">
        <v>560</v>
      </c>
      <c r="CW304" s="720" t="s">
        <v>554</v>
      </c>
      <c r="CX304" s="47" t="s">
        <v>554</v>
      </c>
      <c r="CY304" s="47" t="s">
        <v>554</v>
      </c>
      <c r="CZ304" s="47" t="s">
        <v>554</v>
      </c>
      <c r="DA304" s="709" t="s">
        <v>560</v>
      </c>
      <c r="DB304" s="709" t="s">
        <v>560</v>
      </c>
      <c r="DC304" s="47" t="s">
        <v>554</v>
      </c>
    </row>
    <row r="305" spans="1:107" ht="16" x14ac:dyDescent="0.2">
      <c r="A305" s="678">
        <v>43652</v>
      </c>
      <c r="B305" s="47" t="s">
        <v>554</v>
      </c>
      <c r="C305" s="47" t="s">
        <v>554</v>
      </c>
      <c r="D305" s="47" t="s">
        <v>554</v>
      </c>
      <c r="E305" s="47" t="s">
        <v>554</v>
      </c>
      <c r="F305" s="47" t="s">
        <v>554</v>
      </c>
      <c r="G305" s="47" t="s">
        <v>554</v>
      </c>
      <c r="H305" s="719" t="s">
        <v>554</v>
      </c>
      <c r="I305" s="722" t="s">
        <v>554</v>
      </c>
      <c r="J305" s="47" t="s">
        <v>554</v>
      </c>
      <c r="K305" s="47" t="s">
        <v>554</v>
      </c>
      <c r="L305" s="47" t="s">
        <v>554</v>
      </c>
      <c r="M305" s="719" t="s">
        <v>554</v>
      </c>
      <c r="N305" s="47" t="s">
        <v>554</v>
      </c>
      <c r="O305" s="47" t="s">
        <v>554</v>
      </c>
      <c r="P305" s="47" t="s">
        <v>554</v>
      </c>
      <c r="Q305" s="47" t="s">
        <v>554</v>
      </c>
      <c r="R305" s="706" t="s">
        <v>554</v>
      </c>
      <c r="S305" s="47" t="s">
        <v>554</v>
      </c>
      <c r="T305" s="47" t="s">
        <v>554</v>
      </c>
      <c r="U305" s="706" t="s">
        <v>554</v>
      </c>
      <c r="V305" s="603"/>
      <c r="W305" s="47" t="s">
        <v>554</v>
      </c>
      <c r="X305" s="47" t="s">
        <v>554</v>
      </c>
      <c r="Y305" s="47" t="s">
        <v>554</v>
      </c>
      <c r="Z305" s="706" t="s">
        <v>554</v>
      </c>
      <c r="AA305" s="706" t="s">
        <v>554</v>
      </c>
      <c r="AB305" s="706" t="s">
        <v>554</v>
      </c>
      <c r="AC305" s="47" t="s">
        <v>554</v>
      </c>
      <c r="AD305" s="47" t="s">
        <v>554</v>
      </c>
      <c r="AE305" s="719" t="s">
        <v>554</v>
      </c>
      <c r="AF305" s="47" t="s">
        <v>554</v>
      </c>
      <c r="AG305" s="47" t="s">
        <v>554</v>
      </c>
      <c r="AH305" s="47" t="s">
        <v>554</v>
      </c>
      <c r="AI305" s="706" t="s">
        <v>554</v>
      </c>
      <c r="AJ305" s="706" t="s">
        <v>554</v>
      </c>
      <c r="AK305" s="706" t="s">
        <v>554</v>
      </c>
      <c r="AL305" s="47" t="s">
        <v>554</v>
      </c>
      <c r="AM305" s="722" t="s">
        <v>554</v>
      </c>
      <c r="AN305" s="47" t="s">
        <v>554</v>
      </c>
      <c r="AO305" s="603"/>
      <c r="AP305" s="603"/>
      <c r="AQ305" s="706" t="s">
        <v>554</v>
      </c>
      <c r="AR305" s="603"/>
      <c r="AS305" s="603"/>
      <c r="AT305" s="47" t="s">
        <v>554</v>
      </c>
      <c r="AU305" s="47" t="s">
        <v>554</v>
      </c>
      <c r="AV305" s="47" t="s">
        <v>554</v>
      </c>
      <c r="AW305" s="47" t="s">
        <v>554</v>
      </c>
      <c r="AX305" s="603"/>
      <c r="AY305" s="603"/>
      <c r="AZ305" s="719" t="s">
        <v>554</v>
      </c>
      <c r="BA305" s="603"/>
      <c r="BB305" s="603"/>
      <c r="BC305" s="719" t="s">
        <v>554</v>
      </c>
      <c r="BD305" s="603"/>
      <c r="BE305" s="603"/>
      <c r="BF305" s="679" t="s">
        <v>554</v>
      </c>
      <c r="BG305" s="678">
        <v>43652</v>
      </c>
      <c r="BH305" s="47" t="s">
        <v>554</v>
      </c>
      <c r="BI305" s="47" t="s">
        <v>554</v>
      </c>
      <c r="BJ305" s="47" t="s">
        <v>554</v>
      </c>
      <c r="BK305" s="682" t="s">
        <v>807</v>
      </c>
      <c r="BL305" s="682" t="s">
        <v>807</v>
      </c>
      <c r="BM305" s="721" t="s">
        <v>554</v>
      </c>
      <c r="BN305" s="598" t="s">
        <v>807</v>
      </c>
      <c r="BO305" s="598" t="s">
        <v>807</v>
      </c>
      <c r="BP305" s="603"/>
      <c r="BQ305" s="48" t="s">
        <v>554</v>
      </c>
      <c r="BR305" s="48" t="s">
        <v>554</v>
      </c>
      <c r="BS305" s="603"/>
      <c r="BT305" s="720"/>
      <c r="BU305" s="720"/>
      <c r="BV305" s="603"/>
      <c r="BW305" s="719" t="s">
        <v>554</v>
      </c>
      <c r="BX305" s="722" t="s">
        <v>554</v>
      </c>
      <c r="BY305" s="719" t="s">
        <v>554</v>
      </c>
      <c r="BZ305" s="719" t="s">
        <v>554</v>
      </c>
      <c r="CA305" s="47" t="s">
        <v>554</v>
      </c>
      <c r="CB305" s="709" t="s">
        <v>560</v>
      </c>
      <c r="CC305" s="48" t="s">
        <v>554</v>
      </c>
      <c r="CD305" s="48" t="s">
        <v>554</v>
      </c>
      <c r="CE305" s="48" t="s">
        <v>554</v>
      </c>
      <c r="CF305" s="603"/>
      <c r="CG305" s="603"/>
      <c r="CH305" s="598" t="s">
        <v>807</v>
      </c>
      <c r="CI305" s="616"/>
      <c r="CJ305" s="616"/>
      <c r="CK305" s="48" t="s">
        <v>554</v>
      </c>
      <c r="CL305" s="615" t="s">
        <v>554</v>
      </c>
      <c r="CM305" s="615" t="s">
        <v>554</v>
      </c>
      <c r="CN305" s="48" t="s">
        <v>554</v>
      </c>
      <c r="CO305" s="48" t="s">
        <v>554</v>
      </c>
      <c r="CP305" s="680" t="s">
        <v>554</v>
      </c>
      <c r="CQ305" s="679" t="s">
        <v>554</v>
      </c>
      <c r="CR305" s="721" t="s">
        <v>554</v>
      </c>
      <c r="CS305" s="721" t="s">
        <v>554</v>
      </c>
      <c r="CT305" s="603"/>
      <c r="CU305" s="723" t="s">
        <v>566</v>
      </c>
      <c r="CV305" s="709" t="s">
        <v>560</v>
      </c>
      <c r="CW305" s="720" t="s">
        <v>554</v>
      </c>
      <c r="CX305" s="47" t="s">
        <v>554</v>
      </c>
      <c r="CY305" s="47" t="s">
        <v>554</v>
      </c>
      <c r="CZ305" s="47" t="s">
        <v>554</v>
      </c>
      <c r="DA305" s="709" t="s">
        <v>560</v>
      </c>
      <c r="DB305" s="709" t="s">
        <v>560</v>
      </c>
      <c r="DC305" s="47" t="s">
        <v>554</v>
      </c>
    </row>
    <row r="306" spans="1:107" ht="16" x14ac:dyDescent="0.2">
      <c r="A306" s="678">
        <v>43653</v>
      </c>
      <c r="B306" s="47" t="s">
        <v>554</v>
      </c>
      <c r="C306" s="47" t="s">
        <v>554</v>
      </c>
      <c r="D306" s="47" t="s">
        <v>554</v>
      </c>
      <c r="E306" s="47" t="s">
        <v>554</v>
      </c>
      <c r="F306" s="47" t="s">
        <v>554</v>
      </c>
      <c r="G306" s="47" t="s">
        <v>554</v>
      </c>
      <c r="H306" s="719" t="s">
        <v>554</v>
      </c>
      <c r="I306" s="722" t="s">
        <v>554</v>
      </c>
      <c r="J306" s="47" t="s">
        <v>554</v>
      </c>
      <c r="K306" s="47" t="s">
        <v>554</v>
      </c>
      <c r="L306" s="47" t="s">
        <v>554</v>
      </c>
      <c r="M306" s="719" t="s">
        <v>554</v>
      </c>
      <c r="N306" s="47" t="s">
        <v>554</v>
      </c>
      <c r="O306" s="47" t="s">
        <v>554</v>
      </c>
      <c r="P306" s="47" t="s">
        <v>554</v>
      </c>
      <c r="Q306" s="47" t="s">
        <v>554</v>
      </c>
      <c r="R306" s="706" t="s">
        <v>554</v>
      </c>
      <c r="S306" s="47" t="s">
        <v>554</v>
      </c>
      <c r="T306" s="47" t="s">
        <v>554</v>
      </c>
      <c r="U306" s="706" t="s">
        <v>554</v>
      </c>
      <c r="V306" s="603"/>
      <c r="W306" s="47" t="s">
        <v>554</v>
      </c>
      <c r="X306" s="47" t="s">
        <v>554</v>
      </c>
      <c r="Y306" s="47" t="s">
        <v>554</v>
      </c>
      <c r="Z306" s="706" t="s">
        <v>554</v>
      </c>
      <c r="AA306" s="706" t="s">
        <v>554</v>
      </c>
      <c r="AB306" s="706" t="s">
        <v>554</v>
      </c>
      <c r="AC306" s="47" t="s">
        <v>554</v>
      </c>
      <c r="AD306" s="47" t="s">
        <v>554</v>
      </c>
      <c r="AE306" s="719" t="s">
        <v>554</v>
      </c>
      <c r="AF306" s="47" t="s">
        <v>554</v>
      </c>
      <c r="AG306" s="47" t="s">
        <v>554</v>
      </c>
      <c r="AH306" s="47" t="s">
        <v>554</v>
      </c>
      <c r="AI306" s="706" t="s">
        <v>554</v>
      </c>
      <c r="AJ306" s="706" t="s">
        <v>554</v>
      </c>
      <c r="AK306" s="706" t="s">
        <v>554</v>
      </c>
      <c r="AL306" s="47" t="s">
        <v>554</v>
      </c>
      <c r="AM306" s="722" t="s">
        <v>554</v>
      </c>
      <c r="AN306" s="47" t="s">
        <v>554</v>
      </c>
      <c r="AO306" s="603"/>
      <c r="AP306" s="603"/>
      <c r="AQ306" s="706" t="s">
        <v>554</v>
      </c>
      <c r="AR306" s="603"/>
      <c r="AS306" s="603"/>
      <c r="AT306" s="47" t="s">
        <v>554</v>
      </c>
      <c r="AU306" s="47" t="s">
        <v>554</v>
      </c>
      <c r="AV306" s="47" t="s">
        <v>554</v>
      </c>
      <c r="AW306" s="47" t="s">
        <v>554</v>
      </c>
      <c r="AX306" s="603"/>
      <c r="AY306" s="603"/>
      <c r="AZ306" s="719" t="s">
        <v>554</v>
      </c>
      <c r="BA306" s="603"/>
      <c r="BB306" s="603"/>
      <c r="BC306" s="719" t="s">
        <v>554</v>
      </c>
      <c r="BD306" s="603"/>
      <c r="BE306" s="603"/>
      <c r="BF306" s="679" t="s">
        <v>554</v>
      </c>
      <c r="BG306" s="678">
        <v>43653</v>
      </c>
      <c r="BH306" s="47" t="s">
        <v>554</v>
      </c>
      <c r="BI306" s="47" t="s">
        <v>554</v>
      </c>
      <c r="BJ306" s="47" t="s">
        <v>554</v>
      </c>
      <c r="BK306" s="682" t="s">
        <v>807</v>
      </c>
      <c r="BL306" s="682" t="s">
        <v>807</v>
      </c>
      <c r="BM306" s="721" t="s">
        <v>554</v>
      </c>
      <c r="BN306" s="598" t="s">
        <v>807</v>
      </c>
      <c r="BO306" s="598" t="s">
        <v>807</v>
      </c>
      <c r="BP306" s="603"/>
      <c r="BQ306" s="48" t="s">
        <v>554</v>
      </c>
      <c r="BR306" s="48" t="s">
        <v>554</v>
      </c>
      <c r="BS306" s="603"/>
      <c r="BT306" s="720"/>
      <c r="BU306" s="720"/>
      <c r="BV306" s="603"/>
      <c r="BW306" s="719" t="s">
        <v>554</v>
      </c>
      <c r="BX306" s="722" t="s">
        <v>554</v>
      </c>
      <c r="BY306" s="719" t="s">
        <v>554</v>
      </c>
      <c r="BZ306" s="719" t="s">
        <v>554</v>
      </c>
      <c r="CA306" s="47" t="s">
        <v>554</v>
      </c>
      <c r="CB306" s="709" t="s">
        <v>560</v>
      </c>
      <c r="CC306" s="48" t="s">
        <v>554</v>
      </c>
      <c r="CD306" s="48" t="s">
        <v>554</v>
      </c>
      <c r="CE306" s="48" t="s">
        <v>554</v>
      </c>
      <c r="CF306" s="603"/>
      <c r="CG306" s="603"/>
      <c r="CH306" s="598" t="s">
        <v>807</v>
      </c>
      <c r="CI306" s="616"/>
      <c r="CJ306" s="616"/>
      <c r="CK306" s="48" t="s">
        <v>554</v>
      </c>
      <c r="CL306" s="615" t="s">
        <v>554</v>
      </c>
      <c r="CM306" s="615" t="s">
        <v>554</v>
      </c>
      <c r="CN306" s="48" t="s">
        <v>554</v>
      </c>
      <c r="CO306" s="48" t="s">
        <v>554</v>
      </c>
      <c r="CP306" s="680" t="s">
        <v>554</v>
      </c>
      <c r="CQ306" s="679" t="s">
        <v>554</v>
      </c>
      <c r="CR306" s="721" t="s">
        <v>554</v>
      </c>
      <c r="CS306" s="721" t="s">
        <v>554</v>
      </c>
      <c r="CT306" s="603"/>
      <c r="CU306" s="723" t="s">
        <v>566</v>
      </c>
      <c r="CV306" s="709" t="s">
        <v>560</v>
      </c>
      <c r="CW306" s="720" t="s">
        <v>554</v>
      </c>
      <c r="CX306" s="47" t="s">
        <v>554</v>
      </c>
      <c r="CY306" s="47" t="s">
        <v>554</v>
      </c>
      <c r="CZ306" s="47" t="s">
        <v>554</v>
      </c>
      <c r="DA306" s="709" t="s">
        <v>560</v>
      </c>
      <c r="DB306" s="709" t="s">
        <v>560</v>
      </c>
      <c r="DC306" s="47" t="s">
        <v>554</v>
      </c>
    </row>
    <row r="307" spans="1:107" ht="16" x14ac:dyDescent="0.2">
      <c r="A307" s="678">
        <v>43654</v>
      </c>
      <c r="B307" s="47" t="s">
        <v>554</v>
      </c>
      <c r="C307" s="47" t="s">
        <v>554</v>
      </c>
      <c r="D307" s="47" t="s">
        <v>554</v>
      </c>
      <c r="E307" s="47" t="s">
        <v>554</v>
      </c>
      <c r="F307" s="47" t="s">
        <v>554</v>
      </c>
      <c r="G307" s="47" t="s">
        <v>554</v>
      </c>
      <c r="H307" s="719" t="s">
        <v>554</v>
      </c>
      <c r="I307" s="722" t="s">
        <v>554</v>
      </c>
      <c r="J307" s="47" t="s">
        <v>554</v>
      </c>
      <c r="K307" s="47" t="s">
        <v>554</v>
      </c>
      <c r="L307" s="47" t="s">
        <v>554</v>
      </c>
      <c r="M307" s="719" t="s">
        <v>554</v>
      </c>
      <c r="N307" s="47" t="s">
        <v>554</v>
      </c>
      <c r="O307" s="47" t="s">
        <v>554</v>
      </c>
      <c r="P307" s="47" t="s">
        <v>554</v>
      </c>
      <c r="Q307" s="47" t="s">
        <v>554</v>
      </c>
      <c r="R307" s="706" t="s">
        <v>554</v>
      </c>
      <c r="S307" s="47" t="s">
        <v>554</v>
      </c>
      <c r="T307" s="47" t="s">
        <v>554</v>
      </c>
      <c r="U307" s="706" t="s">
        <v>554</v>
      </c>
      <c r="V307" s="603"/>
      <c r="W307" s="47" t="s">
        <v>554</v>
      </c>
      <c r="X307" s="47" t="s">
        <v>554</v>
      </c>
      <c r="Y307" s="47" t="s">
        <v>554</v>
      </c>
      <c r="Z307" s="706" t="s">
        <v>554</v>
      </c>
      <c r="AA307" s="706" t="s">
        <v>554</v>
      </c>
      <c r="AB307" s="706" t="s">
        <v>554</v>
      </c>
      <c r="AC307" s="47" t="s">
        <v>554</v>
      </c>
      <c r="AD307" s="47" t="s">
        <v>554</v>
      </c>
      <c r="AE307" s="719" t="s">
        <v>554</v>
      </c>
      <c r="AF307" s="47" t="s">
        <v>554</v>
      </c>
      <c r="AG307" s="47" t="s">
        <v>554</v>
      </c>
      <c r="AH307" s="47" t="s">
        <v>554</v>
      </c>
      <c r="AI307" s="721" t="s">
        <v>554</v>
      </c>
      <c r="AJ307" s="721" t="s">
        <v>554</v>
      </c>
      <c r="AK307" s="721" t="s">
        <v>554</v>
      </c>
      <c r="AL307" s="47" t="s">
        <v>554</v>
      </c>
      <c r="AM307" s="722" t="s">
        <v>554</v>
      </c>
      <c r="AN307" s="47" t="s">
        <v>554</v>
      </c>
      <c r="AO307" s="603"/>
      <c r="AP307" s="603"/>
      <c r="AQ307" s="721" t="s">
        <v>554</v>
      </c>
      <c r="AR307" s="603"/>
      <c r="AS307" s="603"/>
      <c r="AT307" s="47" t="s">
        <v>554</v>
      </c>
      <c r="AU307" s="47" t="s">
        <v>554</v>
      </c>
      <c r="AV307" s="47" t="s">
        <v>554</v>
      </c>
      <c r="AW307" s="47" t="s">
        <v>554</v>
      </c>
      <c r="AX307" s="603"/>
      <c r="AY307" s="603"/>
      <c r="AZ307" s="719" t="s">
        <v>554</v>
      </c>
      <c r="BA307" s="603"/>
      <c r="BB307" s="603"/>
      <c r="BC307" s="719" t="s">
        <v>554</v>
      </c>
      <c r="BD307" s="603"/>
      <c r="BE307" s="603"/>
      <c r="BF307" s="679" t="s">
        <v>554</v>
      </c>
      <c r="BG307" s="678">
        <v>43654</v>
      </c>
      <c r="BH307" s="47" t="s">
        <v>554</v>
      </c>
      <c r="BI307" s="47" t="s">
        <v>554</v>
      </c>
      <c r="BJ307" s="47" t="s">
        <v>554</v>
      </c>
      <c r="BK307" s="682" t="s">
        <v>807</v>
      </c>
      <c r="BL307" s="682" t="s">
        <v>807</v>
      </c>
      <c r="BM307" s="721" t="s">
        <v>554</v>
      </c>
      <c r="BN307" s="598" t="s">
        <v>807</v>
      </c>
      <c r="BO307" s="598" t="s">
        <v>807</v>
      </c>
      <c r="BP307" s="603"/>
      <c r="BQ307" s="48" t="s">
        <v>554</v>
      </c>
      <c r="BR307" s="48" t="s">
        <v>554</v>
      </c>
      <c r="BS307" s="603"/>
      <c r="BT307" s="720"/>
      <c r="BU307" s="720"/>
      <c r="BV307" s="603"/>
      <c r="BW307" s="719" t="s">
        <v>554</v>
      </c>
      <c r="BX307" s="722" t="s">
        <v>554</v>
      </c>
      <c r="BY307" s="719" t="s">
        <v>554</v>
      </c>
      <c r="BZ307" s="719" t="s">
        <v>554</v>
      </c>
      <c r="CA307" s="47" t="s">
        <v>554</v>
      </c>
      <c r="CB307" s="709" t="s">
        <v>560</v>
      </c>
      <c r="CC307" s="48" t="s">
        <v>554</v>
      </c>
      <c r="CD307" s="48" t="s">
        <v>554</v>
      </c>
      <c r="CE307" s="48" t="s">
        <v>554</v>
      </c>
      <c r="CF307" s="603"/>
      <c r="CG307" s="603"/>
      <c r="CH307" s="598" t="s">
        <v>807</v>
      </c>
      <c r="CI307" s="616"/>
      <c r="CJ307" s="616"/>
      <c r="CK307" s="48" t="s">
        <v>554</v>
      </c>
      <c r="CL307" s="615" t="s">
        <v>554</v>
      </c>
      <c r="CM307" s="615" t="s">
        <v>554</v>
      </c>
      <c r="CN307" s="48" t="s">
        <v>554</v>
      </c>
      <c r="CO307" s="48" t="s">
        <v>554</v>
      </c>
      <c r="CP307" s="680" t="s">
        <v>554</v>
      </c>
      <c r="CQ307" s="679" t="s">
        <v>554</v>
      </c>
      <c r="CR307" s="721" t="s">
        <v>554</v>
      </c>
      <c r="CS307" s="721" t="s">
        <v>554</v>
      </c>
      <c r="CT307" s="603"/>
      <c r="CU307" s="709" t="s">
        <v>560</v>
      </c>
      <c r="CV307" s="709" t="s">
        <v>560</v>
      </c>
      <c r="CW307" s="720" t="s">
        <v>554</v>
      </c>
      <c r="CX307" s="47" t="s">
        <v>554</v>
      </c>
      <c r="CY307" s="47" t="s">
        <v>554</v>
      </c>
      <c r="CZ307" s="47" t="s">
        <v>554</v>
      </c>
      <c r="DA307" s="709" t="s">
        <v>560</v>
      </c>
      <c r="DB307" s="709" t="s">
        <v>560</v>
      </c>
      <c r="DC307" s="47" t="s">
        <v>554</v>
      </c>
    </row>
    <row r="308" spans="1:107" ht="16" x14ac:dyDescent="0.2">
      <c r="A308" s="678">
        <v>43655</v>
      </c>
      <c r="B308" s="47" t="s">
        <v>554</v>
      </c>
      <c r="C308" s="47" t="s">
        <v>554</v>
      </c>
      <c r="D308" s="47" t="s">
        <v>554</v>
      </c>
      <c r="E308" s="47" t="s">
        <v>554</v>
      </c>
      <c r="F308" s="47" t="s">
        <v>554</v>
      </c>
      <c r="G308" s="47" t="s">
        <v>554</v>
      </c>
      <c r="H308" s="719" t="s">
        <v>554</v>
      </c>
      <c r="I308" s="722" t="s">
        <v>554</v>
      </c>
      <c r="J308" s="47" t="s">
        <v>554</v>
      </c>
      <c r="K308" s="47" t="s">
        <v>554</v>
      </c>
      <c r="L308" s="47" t="s">
        <v>554</v>
      </c>
      <c r="M308" s="719" t="s">
        <v>554</v>
      </c>
      <c r="N308" s="47" t="s">
        <v>554</v>
      </c>
      <c r="O308" s="47" t="s">
        <v>554</v>
      </c>
      <c r="P308" s="47" t="s">
        <v>554</v>
      </c>
      <c r="Q308" s="47" t="s">
        <v>554</v>
      </c>
      <c r="R308" s="706" t="s">
        <v>554</v>
      </c>
      <c r="S308" s="47" t="s">
        <v>554</v>
      </c>
      <c r="T308" s="47" t="s">
        <v>554</v>
      </c>
      <c r="U308" s="706" t="s">
        <v>554</v>
      </c>
      <c r="V308" s="603"/>
      <c r="W308" s="47" t="s">
        <v>554</v>
      </c>
      <c r="X308" s="47" t="s">
        <v>554</v>
      </c>
      <c r="Y308" s="47" t="s">
        <v>554</v>
      </c>
      <c r="Z308" s="706" t="s">
        <v>554</v>
      </c>
      <c r="AA308" s="706" t="s">
        <v>554</v>
      </c>
      <c r="AB308" s="706" t="s">
        <v>554</v>
      </c>
      <c r="AC308" s="47" t="s">
        <v>554</v>
      </c>
      <c r="AD308" s="47" t="s">
        <v>554</v>
      </c>
      <c r="AE308" s="719" t="s">
        <v>554</v>
      </c>
      <c r="AF308" s="47" t="s">
        <v>554</v>
      </c>
      <c r="AG308" s="47" t="s">
        <v>554</v>
      </c>
      <c r="AH308" s="47" t="s">
        <v>554</v>
      </c>
      <c r="AI308" s="706" t="s">
        <v>554</v>
      </c>
      <c r="AJ308" s="706" t="s">
        <v>554</v>
      </c>
      <c r="AK308" s="706" t="s">
        <v>554</v>
      </c>
      <c r="AL308" s="47" t="s">
        <v>554</v>
      </c>
      <c r="AM308" s="722" t="s">
        <v>554</v>
      </c>
      <c r="AN308" s="47" t="s">
        <v>554</v>
      </c>
      <c r="AO308" s="603"/>
      <c r="AP308" s="603"/>
      <c r="AQ308" s="706" t="s">
        <v>554</v>
      </c>
      <c r="AR308" s="603"/>
      <c r="AS308" s="603"/>
      <c r="AT308" s="47" t="s">
        <v>554</v>
      </c>
      <c r="AU308" s="47" t="s">
        <v>554</v>
      </c>
      <c r="AV308" s="47" t="s">
        <v>554</v>
      </c>
      <c r="AW308" s="47" t="s">
        <v>554</v>
      </c>
      <c r="AX308" s="603"/>
      <c r="AY308" s="603"/>
      <c r="AZ308" s="719" t="s">
        <v>554</v>
      </c>
      <c r="BA308" s="603"/>
      <c r="BB308" s="603"/>
      <c r="BC308" s="719" t="s">
        <v>554</v>
      </c>
      <c r="BD308" s="603"/>
      <c r="BE308" s="603"/>
      <c r="BF308" s="679" t="s">
        <v>554</v>
      </c>
      <c r="BG308" s="678">
        <v>43655</v>
      </c>
      <c r="BH308" s="47" t="s">
        <v>554</v>
      </c>
      <c r="BI308" s="47" t="s">
        <v>554</v>
      </c>
      <c r="BJ308" s="47" t="s">
        <v>554</v>
      </c>
      <c r="BK308" s="682" t="s">
        <v>807</v>
      </c>
      <c r="BL308" s="682" t="s">
        <v>807</v>
      </c>
      <c r="BM308" s="721" t="s">
        <v>554</v>
      </c>
      <c r="BN308" s="598" t="s">
        <v>807</v>
      </c>
      <c r="BO308" s="598" t="s">
        <v>807</v>
      </c>
      <c r="BP308" s="603"/>
      <c r="BQ308" s="48" t="s">
        <v>554</v>
      </c>
      <c r="BR308" s="48" t="s">
        <v>554</v>
      </c>
      <c r="BS308" s="603"/>
      <c r="BT308" s="720"/>
      <c r="BU308" s="720"/>
      <c r="BV308" s="603"/>
      <c r="BW308" s="719" t="s">
        <v>554</v>
      </c>
      <c r="BX308" s="722" t="s">
        <v>554</v>
      </c>
      <c r="BY308" s="719" t="s">
        <v>554</v>
      </c>
      <c r="BZ308" s="719" t="s">
        <v>554</v>
      </c>
      <c r="CA308" s="47" t="s">
        <v>554</v>
      </c>
      <c r="CB308" s="709" t="s">
        <v>560</v>
      </c>
      <c r="CC308" s="48" t="s">
        <v>554</v>
      </c>
      <c r="CD308" s="48" t="s">
        <v>554</v>
      </c>
      <c r="CE308" s="48" t="s">
        <v>554</v>
      </c>
      <c r="CF308" s="603"/>
      <c r="CG308" s="603"/>
      <c r="CH308" s="598" t="s">
        <v>807</v>
      </c>
      <c r="CI308" s="616"/>
      <c r="CJ308" s="616"/>
      <c r="CK308" s="48" t="s">
        <v>554</v>
      </c>
      <c r="CL308" s="615" t="s">
        <v>554</v>
      </c>
      <c r="CM308" s="615" t="s">
        <v>554</v>
      </c>
      <c r="CN308" s="48" t="s">
        <v>554</v>
      </c>
      <c r="CO308" s="48" t="s">
        <v>554</v>
      </c>
      <c r="CP308" s="680" t="s">
        <v>554</v>
      </c>
      <c r="CQ308" s="679" t="s">
        <v>554</v>
      </c>
      <c r="CR308" s="706" t="s">
        <v>554</v>
      </c>
      <c r="CS308" s="706" t="s">
        <v>554</v>
      </c>
      <c r="CT308" s="603"/>
      <c r="CU308" s="709" t="s">
        <v>560</v>
      </c>
      <c r="CV308" s="722" t="s">
        <v>554</v>
      </c>
      <c r="CW308" s="720" t="s">
        <v>554</v>
      </c>
      <c r="CX308" s="47" t="s">
        <v>554</v>
      </c>
      <c r="CY308" s="47" t="s">
        <v>554</v>
      </c>
      <c r="CZ308" s="47" t="s">
        <v>554</v>
      </c>
      <c r="DA308" s="709" t="s">
        <v>560</v>
      </c>
      <c r="DB308" s="709" t="s">
        <v>560</v>
      </c>
      <c r="DC308" s="47" t="s">
        <v>554</v>
      </c>
    </row>
    <row r="309" spans="1:107" ht="16" x14ac:dyDescent="0.2">
      <c r="A309" s="678">
        <v>43656</v>
      </c>
      <c r="B309" s="47" t="s">
        <v>554</v>
      </c>
      <c r="C309" s="47" t="s">
        <v>554</v>
      </c>
      <c r="D309" s="47" t="s">
        <v>554</v>
      </c>
      <c r="E309" s="47" t="s">
        <v>554</v>
      </c>
      <c r="F309" s="47" t="s">
        <v>554</v>
      </c>
      <c r="G309" s="47" t="s">
        <v>554</v>
      </c>
      <c r="H309" s="719" t="s">
        <v>554</v>
      </c>
      <c r="I309" s="722" t="s">
        <v>554</v>
      </c>
      <c r="J309" s="47" t="s">
        <v>554</v>
      </c>
      <c r="K309" s="47" t="s">
        <v>554</v>
      </c>
      <c r="L309" s="47" t="s">
        <v>554</v>
      </c>
      <c r="M309" s="719" t="s">
        <v>554</v>
      </c>
      <c r="N309" s="47" t="s">
        <v>554</v>
      </c>
      <c r="O309" s="47" t="s">
        <v>554</v>
      </c>
      <c r="P309" s="47" t="s">
        <v>554</v>
      </c>
      <c r="Q309" s="47" t="s">
        <v>554</v>
      </c>
      <c r="R309" s="706" t="s">
        <v>554</v>
      </c>
      <c r="S309" s="47" t="s">
        <v>554</v>
      </c>
      <c r="T309" s="47" t="s">
        <v>554</v>
      </c>
      <c r="U309" s="706" t="s">
        <v>554</v>
      </c>
      <c r="V309" s="603"/>
      <c r="W309" s="47" t="s">
        <v>554</v>
      </c>
      <c r="X309" s="47" t="s">
        <v>554</v>
      </c>
      <c r="Y309" s="47" t="s">
        <v>554</v>
      </c>
      <c r="Z309" s="706" t="s">
        <v>554</v>
      </c>
      <c r="AA309" s="706" t="s">
        <v>554</v>
      </c>
      <c r="AB309" s="706" t="s">
        <v>554</v>
      </c>
      <c r="AC309" s="47" t="s">
        <v>554</v>
      </c>
      <c r="AD309" s="47" t="s">
        <v>554</v>
      </c>
      <c r="AE309" s="719" t="s">
        <v>554</v>
      </c>
      <c r="AF309" s="47" t="s">
        <v>554</v>
      </c>
      <c r="AG309" s="47" t="s">
        <v>554</v>
      </c>
      <c r="AH309" s="47" t="s">
        <v>554</v>
      </c>
      <c r="AI309" s="706" t="s">
        <v>554</v>
      </c>
      <c r="AJ309" s="706" t="s">
        <v>554</v>
      </c>
      <c r="AK309" s="706" t="s">
        <v>554</v>
      </c>
      <c r="AL309" s="47" t="s">
        <v>554</v>
      </c>
      <c r="AM309" s="722" t="s">
        <v>554</v>
      </c>
      <c r="AN309" s="47" t="s">
        <v>554</v>
      </c>
      <c r="AO309" s="603"/>
      <c r="AP309" s="603"/>
      <c r="AQ309" s="706" t="s">
        <v>554</v>
      </c>
      <c r="AR309" s="603"/>
      <c r="AS309" s="603"/>
      <c r="AT309" s="47" t="s">
        <v>554</v>
      </c>
      <c r="AU309" s="47" t="s">
        <v>554</v>
      </c>
      <c r="AV309" s="47" t="s">
        <v>554</v>
      </c>
      <c r="AW309" s="47" t="s">
        <v>554</v>
      </c>
      <c r="AX309" s="603"/>
      <c r="AY309" s="603"/>
      <c r="AZ309" s="719" t="s">
        <v>554</v>
      </c>
      <c r="BA309" s="603"/>
      <c r="BB309" s="603"/>
      <c r="BC309" s="719" t="s">
        <v>554</v>
      </c>
      <c r="BD309" s="603"/>
      <c r="BE309" s="603"/>
      <c r="BF309" s="679" t="s">
        <v>554</v>
      </c>
      <c r="BG309" s="678">
        <v>43656</v>
      </c>
      <c r="BH309" s="47" t="s">
        <v>554</v>
      </c>
      <c r="BI309" s="47" t="s">
        <v>554</v>
      </c>
      <c r="BJ309" s="47" t="s">
        <v>554</v>
      </c>
      <c r="BK309" s="682" t="s">
        <v>807</v>
      </c>
      <c r="BL309" s="682" t="s">
        <v>807</v>
      </c>
      <c r="BM309" s="721" t="s">
        <v>554</v>
      </c>
      <c r="BN309" s="598" t="s">
        <v>807</v>
      </c>
      <c r="BO309" s="598" t="s">
        <v>807</v>
      </c>
      <c r="BP309" s="603"/>
      <c r="BQ309" s="48" t="s">
        <v>554</v>
      </c>
      <c r="BR309" s="48" t="s">
        <v>554</v>
      </c>
      <c r="BS309" s="603"/>
      <c r="BT309" s="720"/>
      <c r="BU309" s="720"/>
      <c r="BV309" s="603"/>
      <c r="BW309" s="719" t="s">
        <v>554</v>
      </c>
      <c r="BX309" s="722" t="s">
        <v>554</v>
      </c>
      <c r="BY309" s="719" t="s">
        <v>554</v>
      </c>
      <c r="BZ309" s="719" t="s">
        <v>554</v>
      </c>
      <c r="CA309" s="47" t="s">
        <v>554</v>
      </c>
      <c r="CB309" s="709" t="s">
        <v>560</v>
      </c>
      <c r="CC309" s="48" t="s">
        <v>554</v>
      </c>
      <c r="CD309" s="48" t="s">
        <v>554</v>
      </c>
      <c r="CE309" s="48" t="s">
        <v>554</v>
      </c>
      <c r="CF309" s="603"/>
      <c r="CG309" s="603"/>
      <c r="CH309" s="598" t="s">
        <v>807</v>
      </c>
      <c r="CI309" s="616"/>
      <c r="CJ309" s="616"/>
      <c r="CK309" s="48" t="s">
        <v>554</v>
      </c>
      <c r="CL309" s="615" t="s">
        <v>554</v>
      </c>
      <c r="CM309" s="615" t="s">
        <v>554</v>
      </c>
      <c r="CN309" s="48" t="s">
        <v>554</v>
      </c>
      <c r="CO309" s="48" t="s">
        <v>554</v>
      </c>
      <c r="CP309" s="680" t="s">
        <v>554</v>
      </c>
      <c r="CQ309" s="679" t="s">
        <v>554</v>
      </c>
      <c r="CR309" s="706" t="s">
        <v>554</v>
      </c>
      <c r="CS309" s="706" t="s">
        <v>554</v>
      </c>
      <c r="CT309" s="603"/>
      <c r="CU309" s="719" t="s">
        <v>554</v>
      </c>
      <c r="CV309" s="722" t="s">
        <v>554</v>
      </c>
      <c r="CW309" s="720" t="s">
        <v>554</v>
      </c>
      <c r="CX309" s="47" t="s">
        <v>554</v>
      </c>
      <c r="CY309" s="47" t="s">
        <v>554</v>
      </c>
      <c r="CZ309" s="47" t="s">
        <v>554</v>
      </c>
      <c r="DA309" s="709" t="s">
        <v>560</v>
      </c>
      <c r="DB309" s="709" t="s">
        <v>560</v>
      </c>
      <c r="DC309" s="47" t="s">
        <v>554</v>
      </c>
    </row>
    <row r="310" spans="1:107" ht="16" x14ac:dyDescent="0.2">
      <c r="A310" s="678">
        <v>43657</v>
      </c>
      <c r="B310" s="47" t="s">
        <v>554</v>
      </c>
      <c r="C310" s="47" t="s">
        <v>554</v>
      </c>
      <c r="D310" s="47" t="s">
        <v>554</v>
      </c>
      <c r="E310" s="47" t="s">
        <v>554</v>
      </c>
      <c r="F310" s="47" t="s">
        <v>554</v>
      </c>
      <c r="G310" s="47" t="s">
        <v>554</v>
      </c>
      <c r="H310" s="719" t="s">
        <v>554</v>
      </c>
      <c r="I310" s="722" t="s">
        <v>554</v>
      </c>
      <c r="J310" s="47" t="s">
        <v>554</v>
      </c>
      <c r="K310" s="47" t="s">
        <v>554</v>
      </c>
      <c r="L310" s="47" t="s">
        <v>554</v>
      </c>
      <c r="M310" s="719" t="s">
        <v>554</v>
      </c>
      <c r="N310" s="47" t="s">
        <v>554</v>
      </c>
      <c r="O310" s="47" t="s">
        <v>554</v>
      </c>
      <c r="P310" s="47" t="s">
        <v>554</v>
      </c>
      <c r="Q310" s="47" t="s">
        <v>554</v>
      </c>
      <c r="R310" s="721" t="s">
        <v>554</v>
      </c>
      <c r="S310" s="720" t="s">
        <v>554</v>
      </c>
      <c r="T310" s="720" t="s">
        <v>554</v>
      </c>
      <c r="U310" s="721" t="s">
        <v>554</v>
      </c>
      <c r="V310" s="603"/>
      <c r="W310" s="47" t="s">
        <v>554</v>
      </c>
      <c r="X310" s="47" t="s">
        <v>554</v>
      </c>
      <c r="Y310" s="47" t="s">
        <v>554</v>
      </c>
      <c r="Z310" s="706" t="s">
        <v>554</v>
      </c>
      <c r="AA310" s="706" t="s">
        <v>554</v>
      </c>
      <c r="AB310" s="706" t="s">
        <v>554</v>
      </c>
      <c r="AC310" s="47" t="s">
        <v>554</v>
      </c>
      <c r="AD310" s="47" t="s">
        <v>554</v>
      </c>
      <c r="AE310" s="719" t="s">
        <v>554</v>
      </c>
      <c r="AF310" s="47" t="s">
        <v>554</v>
      </c>
      <c r="AG310" s="47" t="s">
        <v>554</v>
      </c>
      <c r="AH310" s="47" t="s">
        <v>554</v>
      </c>
      <c r="AI310" s="706" t="s">
        <v>554</v>
      </c>
      <c r="AJ310" s="706" t="s">
        <v>554</v>
      </c>
      <c r="AK310" s="706" t="s">
        <v>554</v>
      </c>
      <c r="AL310" s="47" t="s">
        <v>554</v>
      </c>
      <c r="AM310" s="722" t="s">
        <v>554</v>
      </c>
      <c r="AN310" s="47" t="s">
        <v>554</v>
      </c>
      <c r="AO310" s="603"/>
      <c r="AP310" s="603"/>
      <c r="AQ310" s="706" t="s">
        <v>554</v>
      </c>
      <c r="AR310" s="603"/>
      <c r="AS310" s="603"/>
      <c r="AT310" s="47" t="s">
        <v>554</v>
      </c>
      <c r="AU310" s="47" t="s">
        <v>554</v>
      </c>
      <c r="AV310" s="47" t="s">
        <v>554</v>
      </c>
      <c r="AW310" s="47" t="s">
        <v>554</v>
      </c>
      <c r="AX310" s="603"/>
      <c r="AY310" s="603"/>
      <c r="AZ310" s="719" t="s">
        <v>554</v>
      </c>
      <c r="BA310" s="603"/>
      <c r="BB310" s="603"/>
      <c r="BC310" s="719" t="s">
        <v>554</v>
      </c>
      <c r="BD310" s="603"/>
      <c r="BE310" s="603"/>
      <c r="BF310" s="679" t="s">
        <v>554</v>
      </c>
      <c r="BG310" s="678">
        <v>43657</v>
      </c>
      <c r="BH310" s="47" t="s">
        <v>554</v>
      </c>
      <c r="BI310" s="47" t="s">
        <v>554</v>
      </c>
      <c r="BJ310" s="47" t="s">
        <v>554</v>
      </c>
      <c r="BK310" s="682" t="s">
        <v>807</v>
      </c>
      <c r="BL310" s="682" t="s">
        <v>807</v>
      </c>
      <c r="BM310" s="721" t="s">
        <v>554</v>
      </c>
      <c r="BN310" s="598" t="s">
        <v>807</v>
      </c>
      <c r="BO310" s="598" t="s">
        <v>807</v>
      </c>
      <c r="BP310" s="603"/>
      <c r="BQ310" s="48" t="s">
        <v>554</v>
      </c>
      <c r="BR310" s="48" t="s">
        <v>554</v>
      </c>
      <c r="BS310" s="603"/>
      <c r="BT310" s="720"/>
      <c r="BU310" s="720"/>
      <c r="BV310" s="603"/>
      <c r="BW310" s="719" t="s">
        <v>554</v>
      </c>
      <c r="BX310" s="722" t="s">
        <v>554</v>
      </c>
      <c r="BY310" s="719" t="s">
        <v>554</v>
      </c>
      <c r="BZ310" s="719" t="s">
        <v>554</v>
      </c>
      <c r="CA310" s="47" t="s">
        <v>554</v>
      </c>
      <c r="CB310" s="709" t="s">
        <v>560</v>
      </c>
      <c r="CC310" s="48" t="s">
        <v>554</v>
      </c>
      <c r="CD310" s="48" t="s">
        <v>554</v>
      </c>
      <c r="CE310" s="48" t="s">
        <v>554</v>
      </c>
      <c r="CF310" s="603"/>
      <c r="CG310" s="603"/>
      <c r="CH310" s="598" t="s">
        <v>807</v>
      </c>
      <c r="CI310" s="616"/>
      <c r="CJ310" s="616"/>
      <c r="CK310" s="48" t="s">
        <v>554</v>
      </c>
      <c r="CL310" s="615" t="s">
        <v>554</v>
      </c>
      <c r="CM310" s="615" t="s">
        <v>554</v>
      </c>
      <c r="CN310" s="48" t="s">
        <v>554</v>
      </c>
      <c r="CO310" s="48" t="s">
        <v>554</v>
      </c>
      <c r="CP310" s="680" t="s">
        <v>554</v>
      </c>
      <c r="CQ310" s="679" t="s">
        <v>554</v>
      </c>
      <c r="CR310" s="706" t="s">
        <v>554</v>
      </c>
      <c r="CS310" s="706" t="s">
        <v>554</v>
      </c>
      <c r="CT310" s="603"/>
      <c r="CU310" s="719" t="s">
        <v>554</v>
      </c>
      <c r="CV310" s="709" t="s">
        <v>560</v>
      </c>
      <c r="CW310" s="720" t="s">
        <v>554</v>
      </c>
      <c r="CX310" s="47" t="s">
        <v>554</v>
      </c>
      <c r="CY310" s="47" t="s">
        <v>554</v>
      </c>
      <c r="CZ310" s="47" t="s">
        <v>554</v>
      </c>
      <c r="DA310" s="709" t="s">
        <v>560</v>
      </c>
      <c r="DB310" s="709" t="s">
        <v>560</v>
      </c>
      <c r="DC310" s="47" t="s">
        <v>554</v>
      </c>
    </row>
    <row r="311" spans="1:107" ht="16" x14ac:dyDescent="0.2">
      <c r="A311" s="678">
        <v>43658</v>
      </c>
      <c r="B311" s="47" t="s">
        <v>554</v>
      </c>
      <c r="C311" s="47" t="s">
        <v>554</v>
      </c>
      <c r="D311" s="47" t="s">
        <v>554</v>
      </c>
      <c r="E311" s="47" t="s">
        <v>554</v>
      </c>
      <c r="F311" s="47" t="s">
        <v>554</v>
      </c>
      <c r="G311" s="47" t="s">
        <v>554</v>
      </c>
      <c r="H311" s="719" t="s">
        <v>554</v>
      </c>
      <c r="I311" s="722" t="s">
        <v>554</v>
      </c>
      <c r="J311" s="47" t="s">
        <v>554</v>
      </c>
      <c r="K311" s="47" t="s">
        <v>554</v>
      </c>
      <c r="L311" s="47" t="s">
        <v>554</v>
      </c>
      <c r="M311" s="719" t="s">
        <v>554</v>
      </c>
      <c r="N311" s="47" t="s">
        <v>554</v>
      </c>
      <c r="O311" s="47" t="s">
        <v>554</v>
      </c>
      <c r="P311" s="47" t="s">
        <v>554</v>
      </c>
      <c r="Q311" s="47" t="s">
        <v>554</v>
      </c>
      <c r="R311" s="721" t="s">
        <v>554</v>
      </c>
      <c r="S311" s="720" t="s">
        <v>554</v>
      </c>
      <c r="T311" s="720" t="s">
        <v>554</v>
      </c>
      <c r="U311" s="721" t="s">
        <v>554</v>
      </c>
      <c r="V311" s="603"/>
      <c r="W311" s="47" t="s">
        <v>554</v>
      </c>
      <c r="X311" s="47" t="s">
        <v>554</v>
      </c>
      <c r="Y311" s="47" t="s">
        <v>554</v>
      </c>
      <c r="Z311" s="706" t="s">
        <v>554</v>
      </c>
      <c r="AA311" s="706" t="s">
        <v>554</v>
      </c>
      <c r="AB311" s="706" t="s">
        <v>554</v>
      </c>
      <c r="AC311" s="47" t="s">
        <v>554</v>
      </c>
      <c r="AD311" s="47" t="s">
        <v>554</v>
      </c>
      <c r="AE311" s="719" t="s">
        <v>554</v>
      </c>
      <c r="AF311" s="47" t="s">
        <v>554</v>
      </c>
      <c r="AG311" s="47" t="s">
        <v>554</v>
      </c>
      <c r="AH311" s="47" t="s">
        <v>554</v>
      </c>
      <c r="AI311" s="706" t="s">
        <v>554</v>
      </c>
      <c r="AJ311" s="706" t="s">
        <v>554</v>
      </c>
      <c r="AK311" s="706" t="s">
        <v>554</v>
      </c>
      <c r="AL311" s="47" t="s">
        <v>554</v>
      </c>
      <c r="AM311" s="722" t="s">
        <v>554</v>
      </c>
      <c r="AN311" s="47" t="s">
        <v>554</v>
      </c>
      <c r="AO311" s="603"/>
      <c r="AP311" s="603"/>
      <c r="AQ311" s="706" t="s">
        <v>554</v>
      </c>
      <c r="AR311" s="603"/>
      <c r="AS311" s="603"/>
      <c r="AT311" s="47" t="s">
        <v>554</v>
      </c>
      <c r="AU311" s="47" t="s">
        <v>554</v>
      </c>
      <c r="AV311" s="47" t="s">
        <v>554</v>
      </c>
      <c r="AW311" s="47" t="s">
        <v>554</v>
      </c>
      <c r="AX311" s="603"/>
      <c r="AY311" s="603"/>
      <c r="AZ311" s="719" t="s">
        <v>554</v>
      </c>
      <c r="BA311" s="603"/>
      <c r="BB311" s="603"/>
      <c r="BC311" s="719" t="s">
        <v>554</v>
      </c>
      <c r="BD311" s="603"/>
      <c r="BE311" s="603"/>
      <c r="BF311" s="679" t="s">
        <v>554</v>
      </c>
      <c r="BG311" s="678">
        <v>43658</v>
      </c>
      <c r="BH311" s="47" t="s">
        <v>554</v>
      </c>
      <c r="BI311" s="47" t="s">
        <v>554</v>
      </c>
      <c r="BJ311" s="47" t="s">
        <v>554</v>
      </c>
      <c r="BK311" s="682" t="s">
        <v>807</v>
      </c>
      <c r="BL311" s="682" t="s">
        <v>807</v>
      </c>
      <c r="BM311" s="721" t="s">
        <v>554</v>
      </c>
      <c r="BN311" s="598" t="s">
        <v>807</v>
      </c>
      <c r="BO311" s="598" t="s">
        <v>807</v>
      </c>
      <c r="BP311" s="603"/>
      <c r="BQ311" s="48" t="s">
        <v>554</v>
      </c>
      <c r="BR311" s="48" t="s">
        <v>554</v>
      </c>
      <c r="BS311" s="603"/>
      <c r="BT311" s="720"/>
      <c r="BU311" s="720"/>
      <c r="BV311" s="603"/>
      <c r="BW311" s="719" t="s">
        <v>554</v>
      </c>
      <c r="BX311" s="722" t="s">
        <v>554</v>
      </c>
      <c r="BY311" s="719" t="s">
        <v>554</v>
      </c>
      <c r="BZ311" s="719" t="s">
        <v>554</v>
      </c>
      <c r="CA311" s="47" t="s">
        <v>554</v>
      </c>
      <c r="CB311" s="709" t="s">
        <v>560</v>
      </c>
      <c r="CC311" s="48" t="s">
        <v>554</v>
      </c>
      <c r="CD311" s="48" t="s">
        <v>554</v>
      </c>
      <c r="CE311" s="48" t="s">
        <v>554</v>
      </c>
      <c r="CF311" s="603"/>
      <c r="CG311" s="603"/>
      <c r="CH311" s="598" t="s">
        <v>807</v>
      </c>
      <c r="CI311" s="616"/>
      <c r="CJ311" s="616"/>
      <c r="CK311" s="48" t="s">
        <v>554</v>
      </c>
      <c r="CL311" s="615" t="s">
        <v>554</v>
      </c>
      <c r="CM311" s="615" t="s">
        <v>554</v>
      </c>
      <c r="CN311" s="48" t="s">
        <v>554</v>
      </c>
      <c r="CO311" s="48" t="s">
        <v>554</v>
      </c>
      <c r="CP311" s="680" t="s">
        <v>554</v>
      </c>
      <c r="CQ311" s="679" t="s">
        <v>554</v>
      </c>
      <c r="CR311" s="706" t="s">
        <v>554</v>
      </c>
      <c r="CS311" s="706" t="s">
        <v>554</v>
      </c>
      <c r="CT311" s="603"/>
      <c r="CU311" s="723" t="s">
        <v>566</v>
      </c>
      <c r="CV311" s="709" t="s">
        <v>560</v>
      </c>
      <c r="CW311" s="720" t="s">
        <v>554</v>
      </c>
      <c r="CX311" s="47" t="s">
        <v>554</v>
      </c>
      <c r="CY311" s="47" t="s">
        <v>554</v>
      </c>
      <c r="CZ311" s="47" t="s">
        <v>554</v>
      </c>
      <c r="DA311" s="709" t="s">
        <v>560</v>
      </c>
      <c r="DB311" s="709" t="s">
        <v>560</v>
      </c>
      <c r="DC311" s="47" t="s">
        <v>554</v>
      </c>
    </row>
    <row r="312" spans="1:107" ht="16" x14ac:dyDescent="0.2">
      <c r="A312" s="678">
        <v>43659</v>
      </c>
      <c r="B312" s="47" t="s">
        <v>554</v>
      </c>
      <c r="C312" s="47" t="s">
        <v>554</v>
      </c>
      <c r="D312" s="47" t="s">
        <v>554</v>
      </c>
      <c r="E312" s="47" t="s">
        <v>554</v>
      </c>
      <c r="F312" s="47" t="s">
        <v>554</v>
      </c>
      <c r="G312" s="47" t="s">
        <v>554</v>
      </c>
      <c r="H312" s="719" t="s">
        <v>554</v>
      </c>
      <c r="I312" s="722" t="s">
        <v>554</v>
      </c>
      <c r="J312" s="47" t="s">
        <v>554</v>
      </c>
      <c r="K312" s="47" t="s">
        <v>554</v>
      </c>
      <c r="L312" s="47" t="s">
        <v>554</v>
      </c>
      <c r="M312" s="719" t="s">
        <v>554</v>
      </c>
      <c r="N312" s="47" t="s">
        <v>554</v>
      </c>
      <c r="O312" s="47" t="s">
        <v>554</v>
      </c>
      <c r="P312" s="47" t="s">
        <v>554</v>
      </c>
      <c r="Q312" s="47" t="s">
        <v>554</v>
      </c>
      <c r="R312" s="721" t="s">
        <v>554</v>
      </c>
      <c r="S312" s="720" t="s">
        <v>554</v>
      </c>
      <c r="T312" s="720" t="s">
        <v>554</v>
      </c>
      <c r="U312" s="721" t="s">
        <v>554</v>
      </c>
      <c r="V312" s="603"/>
      <c r="W312" s="47" t="s">
        <v>554</v>
      </c>
      <c r="X312" s="47" t="s">
        <v>554</v>
      </c>
      <c r="Y312" s="47" t="s">
        <v>554</v>
      </c>
      <c r="Z312" s="706" t="s">
        <v>554</v>
      </c>
      <c r="AA312" s="706" t="s">
        <v>554</v>
      </c>
      <c r="AB312" s="706" t="s">
        <v>554</v>
      </c>
      <c r="AC312" s="47" t="s">
        <v>554</v>
      </c>
      <c r="AD312" s="47" t="s">
        <v>554</v>
      </c>
      <c r="AE312" s="719" t="s">
        <v>554</v>
      </c>
      <c r="AF312" s="47" t="s">
        <v>554</v>
      </c>
      <c r="AG312" s="47" t="s">
        <v>554</v>
      </c>
      <c r="AH312" s="47" t="s">
        <v>554</v>
      </c>
      <c r="AI312" s="706" t="s">
        <v>554</v>
      </c>
      <c r="AJ312" s="706" t="s">
        <v>554</v>
      </c>
      <c r="AK312" s="706" t="s">
        <v>554</v>
      </c>
      <c r="AL312" s="47" t="s">
        <v>554</v>
      </c>
      <c r="AM312" s="722" t="s">
        <v>554</v>
      </c>
      <c r="AN312" s="47" t="s">
        <v>554</v>
      </c>
      <c r="AO312" s="603"/>
      <c r="AP312" s="603"/>
      <c r="AQ312" s="706" t="s">
        <v>554</v>
      </c>
      <c r="AR312" s="603"/>
      <c r="AS312" s="603"/>
      <c r="AT312" s="47" t="s">
        <v>554</v>
      </c>
      <c r="AU312" s="47" t="s">
        <v>554</v>
      </c>
      <c r="AV312" s="47" t="s">
        <v>554</v>
      </c>
      <c r="AW312" s="47" t="s">
        <v>554</v>
      </c>
      <c r="AX312" s="603"/>
      <c r="AY312" s="603"/>
      <c r="AZ312" s="719" t="s">
        <v>554</v>
      </c>
      <c r="BA312" s="603"/>
      <c r="BB312" s="603"/>
      <c r="BC312" s="719" t="s">
        <v>554</v>
      </c>
      <c r="BD312" s="603"/>
      <c r="BE312" s="603"/>
      <c r="BF312" s="679" t="s">
        <v>554</v>
      </c>
      <c r="BG312" s="678">
        <v>43659</v>
      </c>
      <c r="BH312" s="47" t="s">
        <v>554</v>
      </c>
      <c r="BI312" s="47" t="s">
        <v>554</v>
      </c>
      <c r="BJ312" s="47" t="s">
        <v>554</v>
      </c>
      <c r="BK312" s="682" t="s">
        <v>807</v>
      </c>
      <c r="BL312" s="682" t="s">
        <v>807</v>
      </c>
      <c r="BM312" s="721" t="s">
        <v>554</v>
      </c>
      <c r="BN312" s="598" t="s">
        <v>807</v>
      </c>
      <c r="BO312" s="598" t="s">
        <v>807</v>
      </c>
      <c r="BP312" s="603"/>
      <c r="BQ312" s="48" t="s">
        <v>554</v>
      </c>
      <c r="BR312" s="48" t="s">
        <v>554</v>
      </c>
      <c r="BS312" s="603"/>
      <c r="BT312" s="720"/>
      <c r="BU312" s="720"/>
      <c r="BV312" s="603"/>
      <c r="BW312" s="719" t="s">
        <v>554</v>
      </c>
      <c r="BX312" s="722" t="s">
        <v>554</v>
      </c>
      <c r="BY312" s="719" t="s">
        <v>554</v>
      </c>
      <c r="BZ312" s="719" t="s">
        <v>554</v>
      </c>
      <c r="CA312" s="47" t="s">
        <v>554</v>
      </c>
      <c r="CB312" s="709" t="s">
        <v>560</v>
      </c>
      <c r="CC312" s="48" t="s">
        <v>554</v>
      </c>
      <c r="CD312" s="48" t="s">
        <v>554</v>
      </c>
      <c r="CE312" s="48" t="s">
        <v>554</v>
      </c>
      <c r="CF312" s="603"/>
      <c r="CG312" s="603"/>
      <c r="CH312" s="598" t="s">
        <v>807</v>
      </c>
      <c r="CI312" s="616"/>
      <c r="CJ312" s="616"/>
      <c r="CK312" s="48" t="s">
        <v>554</v>
      </c>
      <c r="CL312" s="615" t="s">
        <v>554</v>
      </c>
      <c r="CM312" s="615" t="s">
        <v>554</v>
      </c>
      <c r="CN312" s="48" t="s">
        <v>554</v>
      </c>
      <c r="CO312" s="48" t="s">
        <v>554</v>
      </c>
      <c r="CP312" s="680" t="s">
        <v>554</v>
      </c>
      <c r="CQ312" s="679" t="s">
        <v>554</v>
      </c>
      <c r="CR312" s="706" t="s">
        <v>554</v>
      </c>
      <c r="CS312" s="706" t="s">
        <v>554</v>
      </c>
      <c r="CT312" s="603"/>
      <c r="CU312" s="723" t="s">
        <v>566</v>
      </c>
      <c r="CV312" s="709" t="s">
        <v>560</v>
      </c>
      <c r="CW312" s="720" t="s">
        <v>554</v>
      </c>
      <c r="CX312" s="47" t="s">
        <v>554</v>
      </c>
      <c r="CY312" s="47" t="s">
        <v>554</v>
      </c>
      <c r="CZ312" s="47" t="s">
        <v>554</v>
      </c>
      <c r="DA312" s="709" t="s">
        <v>560</v>
      </c>
      <c r="DB312" s="709" t="s">
        <v>560</v>
      </c>
      <c r="DC312" s="47" t="s">
        <v>554</v>
      </c>
    </row>
    <row r="313" spans="1:107" ht="16" x14ac:dyDescent="0.2">
      <c r="A313" s="678">
        <v>43660</v>
      </c>
      <c r="B313" s="47" t="s">
        <v>554</v>
      </c>
      <c r="C313" s="47" t="s">
        <v>554</v>
      </c>
      <c r="D313" s="47" t="s">
        <v>554</v>
      </c>
      <c r="E313" s="47" t="s">
        <v>554</v>
      </c>
      <c r="F313" s="47" t="s">
        <v>554</v>
      </c>
      <c r="G313" s="47" t="s">
        <v>554</v>
      </c>
      <c r="H313" s="719" t="s">
        <v>554</v>
      </c>
      <c r="I313" s="722" t="s">
        <v>554</v>
      </c>
      <c r="J313" s="47" t="s">
        <v>554</v>
      </c>
      <c r="K313" s="47" t="s">
        <v>554</v>
      </c>
      <c r="L313" s="47" t="s">
        <v>554</v>
      </c>
      <c r="M313" s="719" t="s">
        <v>554</v>
      </c>
      <c r="N313" s="47" t="s">
        <v>554</v>
      </c>
      <c r="O313" s="47" t="s">
        <v>554</v>
      </c>
      <c r="P313" s="47" t="s">
        <v>554</v>
      </c>
      <c r="Q313" s="47" t="s">
        <v>554</v>
      </c>
      <c r="R313" s="721" t="s">
        <v>554</v>
      </c>
      <c r="S313" s="720" t="s">
        <v>554</v>
      </c>
      <c r="T313" s="720" t="s">
        <v>554</v>
      </c>
      <c r="U313" s="721" t="s">
        <v>554</v>
      </c>
      <c r="V313" s="603"/>
      <c r="W313" s="47" t="s">
        <v>554</v>
      </c>
      <c r="X313" s="47" t="s">
        <v>554</v>
      </c>
      <c r="Y313" s="47" t="s">
        <v>554</v>
      </c>
      <c r="Z313" s="706" t="s">
        <v>554</v>
      </c>
      <c r="AA313" s="706" t="s">
        <v>554</v>
      </c>
      <c r="AB313" s="706" t="s">
        <v>554</v>
      </c>
      <c r="AC313" s="47" t="s">
        <v>554</v>
      </c>
      <c r="AD313" s="47" t="s">
        <v>554</v>
      </c>
      <c r="AE313" s="719" t="s">
        <v>554</v>
      </c>
      <c r="AF313" s="47" t="s">
        <v>554</v>
      </c>
      <c r="AG313" s="47" t="s">
        <v>554</v>
      </c>
      <c r="AH313" s="47" t="s">
        <v>554</v>
      </c>
      <c r="AI313" s="706" t="s">
        <v>554</v>
      </c>
      <c r="AJ313" s="706" t="s">
        <v>554</v>
      </c>
      <c r="AK313" s="706" t="s">
        <v>554</v>
      </c>
      <c r="AL313" s="47" t="s">
        <v>554</v>
      </c>
      <c r="AM313" s="722" t="s">
        <v>554</v>
      </c>
      <c r="AN313" s="47" t="s">
        <v>554</v>
      </c>
      <c r="AO313" s="603"/>
      <c r="AP313" s="603"/>
      <c r="AQ313" s="706" t="s">
        <v>554</v>
      </c>
      <c r="AR313" s="603"/>
      <c r="AS313" s="603"/>
      <c r="AT313" s="47" t="s">
        <v>554</v>
      </c>
      <c r="AU313" s="47" t="s">
        <v>554</v>
      </c>
      <c r="AV313" s="47" t="s">
        <v>554</v>
      </c>
      <c r="AW313" s="47" t="s">
        <v>554</v>
      </c>
      <c r="AX313" s="603"/>
      <c r="AY313" s="603"/>
      <c r="AZ313" s="719" t="s">
        <v>554</v>
      </c>
      <c r="BA313" s="603"/>
      <c r="BB313" s="603"/>
      <c r="BC313" s="719" t="s">
        <v>554</v>
      </c>
      <c r="BD313" s="603"/>
      <c r="BE313" s="603"/>
      <c r="BF313" s="679" t="s">
        <v>554</v>
      </c>
      <c r="BG313" s="678">
        <v>43660</v>
      </c>
      <c r="BH313" s="47" t="s">
        <v>554</v>
      </c>
      <c r="BI313" s="47" t="s">
        <v>554</v>
      </c>
      <c r="BJ313" s="47" t="s">
        <v>554</v>
      </c>
      <c r="BK313" s="682" t="s">
        <v>807</v>
      </c>
      <c r="BL313" s="682" t="s">
        <v>807</v>
      </c>
      <c r="BM313" s="721" t="s">
        <v>554</v>
      </c>
      <c r="BN313" s="598" t="s">
        <v>807</v>
      </c>
      <c r="BO313" s="598" t="s">
        <v>807</v>
      </c>
      <c r="BP313" s="603"/>
      <c r="BQ313" s="48" t="s">
        <v>554</v>
      </c>
      <c r="BR313" s="48" t="s">
        <v>554</v>
      </c>
      <c r="BS313" s="603"/>
      <c r="BT313" s="720"/>
      <c r="BU313" s="720"/>
      <c r="BV313" s="603"/>
      <c r="BW313" s="719" t="s">
        <v>554</v>
      </c>
      <c r="BX313" s="722" t="s">
        <v>554</v>
      </c>
      <c r="BY313" s="719" t="s">
        <v>554</v>
      </c>
      <c r="BZ313" s="719" t="s">
        <v>554</v>
      </c>
      <c r="CA313" s="47" t="s">
        <v>554</v>
      </c>
      <c r="CB313" s="709" t="s">
        <v>560</v>
      </c>
      <c r="CC313" s="48" t="s">
        <v>554</v>
      </c>
      <c r="CD313" s="48" t="s">
        <v>554</v>
      </c>
      <c r="CE313" s="48" t="s">
        <v>554</v>
      </c>
      <c r="CF313" s="603"/>
      <c r="CG313" s="603"/>
      <c r="CH313" s="598" t="s">
        <v>807</v>
      </c>
      <c r="CI313" s="616"/>
      <c r="CJ313" s="616"/>
      <c r="CK313" s="48" t="s">
        <v>554</v>
      </c>
      <c r="CL313" s="615" t="s">
        <v>554</v>
      </c>
      <c r="CM313" s="615" t="s">
        <v>554</v>
      </c>
      <c r="CN313" s="48" t="s">
        <v>554</v>
      </c>
      <c r="CO313" s="48" t="s">
        <v>554</v>
      </c>
      <c r="CP313" s="680" t="s">
        <v>554</v>
      </c>
      <c r="CQ313" s="679" t="s">
        <v>554</v>
      </c>
      <c r="CR313" s="706" t="s">
        <v>554</v>
      </c>
      <c r="CS313" s="706" t="s">
        <v>554</v>
      </c>
      <c r="CT313" s="603"/>
      <c r="CU313" s="723" t="s">
        <v>566</v>
      </c>
      <c r="CV313" s="709" t="s">
        <v>560</v>
      </c>
      <c r="CW313" s="720" t="s">
        <v>554</v>
      </c>
      <c r="CX313" s="47" t="s">
        <v>554</v>
      </c>
      <c r="CY313" s="47" t="s">
        <v>554</v>
      </c>
      <c r="CZ313" s="47" t="s">
        <v>554</v>
      </c>
      <c r="DA313" s="709" t="s">
        <v>560</v>
      </c>
      <c r="DB313" s="709" t="s">
        <v>560</v>
      </c>
      <c r="DC313" s="47" t="s">
        <v>554</v>
      </c>
    </row>
    <row r="314" spans="1:107" ht="16" x14ac:dyDescent="0.2">
      <c r="A314" s="678">
        <v>43661</v>
      </c>
      <c r="B314" s="47" t="s">
        <v>554</v>
      </c>
      <c r="C314" s="47" t="s">
        <v>554</v>
      </c>
      <c r="D314" s="47" t="s">
        <v>554</v>
      </c>
      <c r="E314" s="47" t="s">
        <v>554</v>
      </c>
      <c r="F314" s="47" t="s">
        <v>554</v>
      </c>
      <c r="G314" s="47" t="s">
        <v>554</v>
      </c>
      <c r="H314" s="719" t="s">
        <v>554</v>
      </c>
      <c r="I314" s="722" t="s">
        <v>554</v>
      </c>
      <c r="J314" s="47" t="s">
        <v>554</v>
      </c>
      <c r="K314" s="47" t="s">
        <v>554</v>
      </c>
      <c r="L314" s="47" t="s">
        <v>554</v>
      </c>
      <c r="M314" s="719" t="s">
        <v>554</v>
      </c>
      <c r="N314" s="47" t="s">
        <v>554</v>
      </c>
      <c r="O314" s="47" t="s">
        <v>554</v>
      </c>
      <c r="P314" s="47" t="s">
        <v>554</v>
      </c>
      <c r="Q314" s="47" t="s">
        <v>554</v>
      </c>
      <c r="R314" s="721" t="s">
        <v>554</v>
      </c>
      <c r="S314" s="720" t="s">
        <v>554</v>
      </c>
      <c r="T314" s="720" t="s">
        <v>554</v>
      </c>
      <c r="U314" s="721" t="s">
        <v>554</v>
      </c>
      <c r="V314" s="603"/>
      <c r="W314" s="47" t="s">
        <v>554</v>
      </c>
      <c r="X314" s="47" t="s">
        <v>554</v>
      </c>
      <c r="Y314" s="47" t="s">
        <v>554</v>
      </c>
      <c r="Z314" s="706" t="s">
        <v>554</v>
      </c>
      <c r="AA314" s="706" t="s">
        <v>554</v>
      </c>
      <c r="AB314" s="706" t="s">
        <v>554</v>
      </c>
      <c r="AC314" s="47" t="s">
        <v>554</v>
      </c>
      <c r="AD314" s="47" t="s">
        <v>554</v>
      </c>
      <c r="AE314" s="709" t="s">
        <v>560</v>
      </c>
      <c r="AF314" s="47" t="s">
        <v>554</v>
      </c>
      <c r="AG314" s="47" t="s">
        <v>554</v>
      </c>
      <c r="AH314" s="47" t="s">
        <v>554</v>
      </c>
      <c r="AI314" s="706" t="s">
        <v>554</v>
      </c>
      <c r="AJ314" s="706" t="s">
        <v>554</v>
      </c>
      <c r="AK314" s="706" t="s">
        <v>554</v>
      </c>
      <c r="AL314" s="47" t="s">
        <v>554</v>
      </c>
      <c r="AM314" s="722" t="s">
        <v>554</v>
      </c>
      <c r="AN314" s="47" t="s">
        <v>554</v>
      </c>
      <c r="AO314" s="603"/>
      <c r="AP314" s="603"/>
      <c r="AQ314" s="721" t="s">
        <v>554</v>
      </c>
      <c r="AR314" s="603"/>
      <c r="AS314" s="603"/>
      <c r="AT314" s="47" t="s">
        <v>554</v>
      </c>
      <c r="AU314" s="47" t="s">
        <v>554</v>
      </c>
      <c r="AV314" s="47" t="s">
        <v>554</v>
      </c>
      <c r="AW314" s="47" t="s">
        <v>554</v>
      </c>
      <c r="AX314" s="603"/>
      <c r="AY314" s="603"/>
      <c r="AZ314" s="719" t="s">
        <v>554</v>
      </c>
      <c r="BA314" s="603"/>
      <c r="BB314" s="603"/>
      <c r="BC314" s="719" t="s">
        <v>554</v>
      </c>
      <c r="BD314" s="603"/>
      <c r="BE314" s="603"/>
      <c r="BF314" s="679" t="s">
        <v>554</v>
      </c>
      <c r="BG314" s="678">
        <v>43661</v>
      </c>
      <c r="BH314" s="47" t="s">
        <v>554</v>
      </c>
      <c r="BI314" s="47" t="s">
        <v>554</v>
      </c>
      <c r="BJ314" s="47" t="s">
        <v>554</v>
      </c>
      <c r="BK314" s="682" t="s">
        <v>807</v>
      </c>
      <c r="BL314" s="682" t="s">
        <v>807</v>
      </c>
      <c r="BM314" s="721" t="s">
        <v>554</v>
      </c>
      <c r="BN314" s="598" t="s">
        <v>807</v>
      </c>
      <c r="BO314" s="598" t="s">
        <v>807</v>
      </c>
      <c r="BP314" s="603"/>
      <c r="BQ314" s="48" t="s">
        <v>554</v>
      </c>
      <c r="BR314" s="48" t="s">
        <v>554</v>
      </c>
      <c r="BS314" s="603"/>
      <c r="BT314" s="720"/>
      <c r="BU314" s="720"/>
      <c r="BV314" s="603"/>
      <c r="BW314" s="719" t="s">
        <v>554</v>
      </c>
      <c r="BX314" s="722" t="s">
        <v>554</v>
      </c>
      <c r="BY314" s="719" t="s">
        <v>554</v>
      </c>
      <c r="BZ314" s="719" t="s">
        <v>554</v>
      </c>
      <c r="CA314" s="47" t="s">
        <v>554</v>
      </c>
      <c r="CB314" s="709" t="s">
        <v>560</v>
      </c>
      <c r="CC314" s="48" t="s">
        <v>554</v>
      </c>
      <c r="CD314" s="48" t="s">
        <v>554</v>
      </c>
      <c r="CE314" s="48" t="s">
        <v>554</v>
      </c>
      <c r="CF314" s="603"/>
      <c r="CG314" s="603"/>
      <c r="CH314" s="598" t="s">
        <v>807</v>
      </c>
      <c r="CI314" s="616"/>
      <c r="CJ314" s="616"/>
      <c r="CK314" s="48" t="s">
        <v>554</v>
      </c>
      <c r="CL314" s="615" t="s">
        <v>554</v>
      </c>
      <c r="CM314" s="615" t="s">
        <v>554</v>
      </c>
      <c r="CN314" s="48" t="s">
        <v>554</v>
      </c>
      <c r="CO314" s="48" t="s">
        <v>554</v>
      </c>
      <c r="CP314" s="680" t="s">
        <v>554</v>
      </c>
      <c r="CQ314" s="679" t="s">
        <v>554</v>
      </c>
      <c r="CR314" s="706" t="s">
        <v>554</v>
      </c>
      <c r="CS314" s="706" t="s">
        <v>554</v>
      </c>
      <c r="CT314" s="603"/>
      <c r="CU314" s="709" t="s">
        <v>560</v>
      </c>
      <c r="CV314" s="722" t="s">
        <v>554</v>
      </c>
      <c r="CW314" s="720" t="s">
        <v>554</v>
      </c>
      <c r="CX314" s="47" t="s">
        <v>554</v>
      </c>
      <c r="CY314" s="47" t="s">
        <v>554</v>
      </c>
      <c r="CZ314" s="47" t="s">
        <v>554</v>
      </c>
      <c r="DA314" s="709" t="s">
        <v>560</v>
      </c>
      <c r="DB314" s="709" t="s">
        <v>560</v>
      </c>
      <c r="DC314" s="47" t="s">
        <v>554</v>
      </c>
    </row>
    <row r="315" spans="1:107" ht="16" x14ac:dyDescent="0.2">
      <c r="A315" s="678">
        <v>43662</v>
      </c>
      <c r="B315" s="47" t="s">
        <v>554</v>
      </c>
      <c r="C315" s="47" t="s">
        <v>554</v>
      </c>
      <c r="D315" s="47" t="s">
        <v>554</v>
      </c>
      <c r="E315" s="47" t="s">
        <v>554</v>
      </c>
      <c r="F315" s="47" t="s">
        <v>554</v>
      </c>
      <c r="G315" s="47" t="s">
        <v>554</v>
      </c>
      <c r="H315" s="719" t="s">
        <v>554</v>
      </c>
      <c r="I315" s="722" t="s">
        <v>554</v>
      </c>
      <c r="J315" s="47" t="s">
        <v>554</v>
      </c>
      <c r="K315" s="47" t="s">
        <v>554</v>
      </c>
      <c r="L315" s="47" t="s">
        <v>554</v>
      </c>
      <c r="M315" s="719" t="s">
        <v>554</v>
      </c>
      <c r="N315" s="47" t="s">
        <v>554</v>
      </c>
      <c r="O315" s="47" t="s">
        <v>554</v>
      </c>
      <c r="P315" s="47" t="s">
        <v>554</v>
      </c>
      <c r="Q315" s="47" t="s">
        <v>554</v>
      </c>
      <c r="R315" s="721" t="s">
        <v>554</v>
      </c>
      <c r="S315" s="720" t="s">
        <v>554</v>
      </c>
      <c r="T315" s="720" t="s">
        <v>554</v>
      </c>
      <c r="U315" s="721" t="s">
        <v>554</v>
      </c>
      <c r="V315" s="603"/>
      <c r="W315" s="47" t="s">
        <v>554</v>
      </c>
      <c r="X315" s="47" t="s">
        <v>554</v>
      </c>
      <c r="Y315" s="47" t="s">
        <v>554</v>
      </c>
      <c r="Z315" s="706" t="s">
        <v>554</v>
      </c>
      <c r="AA315" s="706" t="s">
        <v>554</v>
      </c>
      <c r="AB315" s="706" t="s">
        <v>554</v>
      </c>
      <c r="AC315" s="47" t="s">
        <v>554</v>
      </c>
      <c r="AD315" s="47" t="s">
        <v>554</v>
      </c>
      <c r="AE315" s="719" t="s">
        <v>554</v>
      </c>
      <c r="AF315" s="47" t="s">
        <v>554</v>
      </c>
      <c r="AG315" s="47" t="s">
        <v>554</v>
      </c>
      <c r="AH315" s="47" t="s">
        <v>554</v>
      </c>
      <c r="AI315" s="706" t="s">
        <v>554</v>
      </c>
      <c r="AJ315" s="706" t="s">
        <v>554</v>
      </c>
      <c r="AK315" s="706" t="s">
        <v>554</v>
      </c>
      <c r="AL315" s="47" t="s">
        <v>554</v>
      </c>
      <c r="AM315" s="722" t="s">
        <v>554</v>
      </c>
      <c r="AN315" s="47" t="s">
        <v>554</v>
      </c>
      <c r="AO315" s="603"/>
      <c r="AP315" s="603"/>
      <c r="AQ315" s="706" t="s">
        <v>554</v>
      </c>
      <c r="AR315" s="603"/>
      <c r="AS315" s="603"/>
      <c r="AT315" s="47" t="s">
        <v>554</v>
      </c>
      <c r="AU315" s="47" t="s">
        <v>554</v>
      </c>
      <c r="AV315" s="47" t="s">
        <v>554</v>
      </c>
      <c r="AW315" s="47" t="s">
        <v>554</v>
      </c>
      <c r="AX315" s="603"/>
      <c r="AY315" s="603"/>
      <c r="AZ315" s="719" t="s">
        <v>554</v>
      </c>
      <c r="BA315" s="603"/>
      <c r="BB315" s="603"/>
      <c r="BC315" s="719" t="s">
        <v>554</v>
      </c>
      <c r="BD315" s="603"/>
      <c r="BE315" s="603"/>
      <c r="BF315" s="679" t="s">
        <v>554</v>
      </c>
      <c r="BG315" s="678">
        <v>43662</v>
      </c>
      <c r="BH315" s="47" t="s">
        <v>554</v>
      </c>
      <c r="BI315" s="47" t="s">
        <v>554</v>
      </c>
      <c r="BJ315" s="47" t="s">
        <v>554</v>
      </c>
      <c r="BK315" s="682" t="s">
        <v>807</v>
      </c>
      <c r="BL315" s="682" t="s">
        <v>807</v>
      </c>
      <c r="BM315" s="721" t="s">
        <v>554</v>
      </c>
      <c r="BN315" s="598" t="s">
        <v>807</v>
      </c>
      <c r="BO315" s="598" t="s">
        <v>807</v>
      </c>
      <c r="BP315" s="603"/>
      <c r="BQ315" s="48" t="s">
        <v>554</v>
      </c>
      <c r="BR315" s="48" t="s">
        <v>554</v>
      </c>
      <c r="BS315" s="603"/>
      <c r="BT315" s="720"/>
      <c r="BU315" s="720"/>
      <c r="BV315" s="603"/>
      <c r="BW315" s="719" t="s">
        <v>554</v>
      </c>
      <c r="BX315" s="722" t="s">
        <v>554</v>
      </c>
      <c r="BY315" s="719" t="s">
        <v>554</v>
      </c>
      <c r="BZ315" s="719" t="s">
        <v>554</v>
      </c>
      <c r="CA315" s="47" t="s">
        <v>554</v>
      </c>
      <c r="CB315" s="709" t="s">
        <v>560</v>
      </c>
      <c r="CC315" s="48" t="s">
        <v>554</v>
      </c>
      <c r="CD315" s="48" t="s">
        <v>554</v>
      </c>
      <c r="CE315" s="48" t="s">
        <v>554</v>
      </c>
      <c r="CF315" s="603"/>
      <c r="CG315" s="603"/>
      <c r="CH315" s="598" t="s">
        <v>807</v>
      </c>
      <c r="CI315" s="616"/>
      <c r="CJ315" s="616"/>
      <c r="CK315" s="48" t="s">
        <v>554</v>
      </c>
      <c r="CL315" s="615" t="s">
        <v>554</v>
      </c>
      <c r="CM315" s="615" t="s">
        <v>554</v>
      </c>
      <c r="CN315" s="48" t="s">
        <v>554</v>
      </c>
      <c r="CO315" s="48" t="s">
        <v>554</v>
      </c>
      <c r="CP315" s="680" t="s">
        <v>554</v>
      </c>
      <c r="CQ315" s="679" t="s">
        <v>554</v>
      </c>
      <c r="CR315" s="706" t="s">
        <v>554</v>
      </c>
      <c r="CS315" s="706" t="s">
        <v>554</v>
      </c>
      <c r="CT315" s="603"/>
      <c r="CU315" s="719" t="s">
        <v>554</v>
      </c>
      <c r="CV315" s="709" t="s">
        <v>560</v>
      </c>
      <c r="CW315" s="720" t="s">
        <v>554</v>
      </c>
      <c r="CX315" s="47" t="s">
        <v>554</v>
      </c>
      <c r="CY315" s="47" t="s">
        <v>554</v>
      </c>
      <c r="CZ315" s="47" t="s">
        <v>554</v>
      </c>
      <c r="DA315" s="709" t="s">
        <v>560</v>
      </c>
      <c r="DB315" s="709" t="s">
        <v>560</v>
      </c>
      <c r="DC315" s="47" t="s">
        <v>554</v>
      </c>
    </row>
    <row r="316" spans="1:107" ht="16" x14ac:dyDescent="0.2">
      <c r="A316" s="678">
        <v>43663</v>
      </c>
      <c r="B316" s="47" t="s">
        <v>554</v>
      </c>
      <c r="C316" s="47" t="s">
        <v>554</v>
      </c>
      <c r="D316" s="47" t="s">
        <v>554</v>
      </c>
      <c r="E316" s="47" t="s">
        <v>554</v>
      </c>
      <c r="F316" s="47" t="s">
        <v>554</v>
      </c>
      <c r="G316" s="47" t="s">
        <v>554</v>
      </c>
      <c r="H316" s="719" t="s">
        <v>554</v>
      </c>
      <c r="I316" s="722" t="s">
        <v>554</v>
      </c>
      <c r="J316" s="47" t="s">
        <v>554</v>
      </c>
      <c r="K316" s="47" t="s">
        <v>554</v>
      </c>
      <c r="L316" s="47" t="s">
        <v>554</v>
      </c>
      <c r="M316" s="719" t="s">
        <v>554</v>
      </c>
      <c r="N316" s="47" t="s">
        <v>554</v>
      </c>
      <c r="O316" s="47" t="s">
        <v>554</v>
      </c>
      <c r="P316" s="47" t="s">
        <v>554</v>
      </c>
      <c r="Q316" s="47" t="s">
        <v>554</v>
      </c>
      <c r="R316" s="721" t="s">
        <v>554</v>
      </c>
      <c r="S316" s="720" t="s">
        <v>554</v>
      </c>
      <c r="T316" s="720" t="s">
        <v>554</v>
      </c>
      <c r="U316" s="721" t="s">
        <v>554</v>
      </c>
      <c r="V316" s="603"/>
      <c r="W316" s="47" t="s">
        <v>554</v>
      </c>
      <c r="X316" s="47" t="s">
        <v>554</v>
      </c>
      <c r="Y316" s="47" t="s">
        <v>554</v>
      </c>
      <c r="Z316" s="706" t="s">
        <v>554</v>
      </c>
      <c r="AA316" s="706" t="s">
        <v>554</v>
      </c>
      <c r="AB316" s="706" t="s">
        <v>554</v>
      </c>
      <c r="AC316" s="47" t="s">
        <v>554</v>
      </c>
      <c r="AD316" s="47" t="s">
        <v>554</v>
      </c>
      <c r="AE316" s="709" t="s">
        <v>560</v>
      </c>
      <c r="AF316" s="47" t="s">
        <v>554</v>
      </c>
      <c r="AG316" s="47" t="s">
        <v>554</v>
      </c>
      <c r="AH316" s="47" t="s">
        <v>554</v>
      </c>
      <c r="AI316" s="706" t="s">
        <v>554</v>
      </c>
      <c r="AJ316" s="706" t="s">
        <v>554</v>
      </c>
      <c r="AK316" s="706" t="s">
        <v>554</v>
      </c>
      <c r="AL316" s="47" t="s">
        <v>554</v>
      </c>
      <c r="AM316" s="722" t="s">
        <v>554</v>
      </c>
      <c r="AN316" s="47" t="s">
        <v>554</v>
      </c>
      <c r="AO316" s="603"/>
      <c r="AP316" s="603"/>
      <c r="AQ316" s="706" t="s">
        <v>554</v>
      </c>
      <c r="AR316" s="603"/>
      <c r="AS316" s="603"/>
      <c r="AT316" s="47" t="s">
        <v>554</v>
      </c>
      <c r="AU316" s="47" t="s">
        <v>554</v>
      </c>
      <c r="AV316" s="47" t="s">
        <v>554</v>
      </c>
      <c r="AW316" s="47" t="s">
        <v>554</v>
      </c>
      <c r="AX316" s="603"/>
      <c r="AY316" s="603"/>
      <c r="AZ316" s="719" t="s">
        <v>554</v>
      </c>
      <c r="BA316" s="603"/>
      <c r="BB316" s="603"/>
      <c r="BC316" s="719" t="s">
        <v>554</v>
      </c>
      <c r="BD316" s="603"/>
      <c r="BE316" s="603"/>
      <c r="BF316" s="679" t="s">
        <v>554</v>
      </c>
      <c r="BG316" s="678">
        <v>43663</v>
      </c>
      <c r="BH316" s="47" t="s">
        <v>554</v>
      </c>
      <c r="BI316" s="47" t="s">
        <v>554</v>
      </c>
      <c r="BJ316" s="47" t="s">
        <v>554</v>
      </c>
      <c r="BK316" s="682" t="s">
        <v>807</v>
      </c>
      <c r="BL316" s="682" t="s">
        <v>807</v>
      </c>
      <c r="BM316" s="721" t="s">
        <v>554</v>
      </c>
      <c r="BN316" s="598" t="s">
        <v>807</v>
      </c>
      <c r="BO316" s="598" t="s">
        <v>807</v>
      </c>
      <c r="BP316" s="603"/>
      <c r="BQ316" s="48" t="s">
        <v>554</v>
      </c>
      <c r="BR316" s="48" t="s">
        <v>554</v>
      </c>
      <c r="BS316" s="603"/>
      <c r="BT316" s="720"/>
      <c r="BU316" s="720"/>
      <c r="BV316" s="603"/>
      <c r="BW316" s="719" t="s">
        <v>554</v>
      </c>
      <c r="BX316" s="722" t="s">
        <v>554</v>
      </c>
      <c r="BY316" s="719" t="s">
        <v>554</v>
      </c>
      <c r="BZ316" s="719" t="s">
        <v>554</v>
      </c>
      <c r="CA316" s="47" t="s">
        <v>554</v>
      </c>
      <c r="CB316" s="709" t="s">
        <v>560</v>
      </c>
      <c r="CC316" s="48" t="s">
        <v>554</v>
      </c>
      <c r="CD316" s="48" t="s">
        <v>554</v>
      </c>
      <c r="CE316" s="48" t="s">
        <v>554</v>
      </c>
      <c r="CF316" s="603"/>
      <c r="CG316" s="603"/>
      <c r="CH316" s="598" t="s">
        <v>807</v>
      </c>
      <c r="CI316" s="616"/>
      <c r="CJ316" s="616"/>
      <c r="CK316" s="48" t="s">
        <v>554</v>
      </c>
      <c r="CL316" s="615" t="s">
        <v>554</v>
      </c>
      <c r="CM316" s="615" t="s">
        <v>554</v>
      </c>
      <c r="CN316" s="48" t="s">
        <v>554</v>
      </c>
      <c r="CO316" s="48" t="s">
        <v>554</v>
      </c>
      <c r="CP316" s="680" t="s">
        <v>554</v>
      </c>
      <c r="CQ316" s="679" t="s">
        <v>554</v>
      </c>
      <c r="CR316" s="706" t="s">
        <v>554</v>
      </c>
      <c r="CS316" s="706" t="s">
        <v>554</v>
      </c>
      <c r="CT316" s="603"/>
      <c r="CU316" s="709" t="s">
        <v>560</v>
      </c>
      <c r="CV316" s="709" t="s">
        <v>560</v>
      </c>
      <c r="CW316" s="720" t="s">
        <v>554</v>
      </c>
      <c r="CX316" s="47" t="s">
        <v>554</v>
      </c>
      <c r="CY316" s="47" t="s">
        <v>554</v>
      </c>
      <c r="CZ316" s="47" t="s">
        <v>554</v>
      </c>
      <c r="DA316" s="709" t="s">
        <v>560</v>
      </c>
      <c r="DB316" s="709" t="s">
        <v>560</v>
      </c>
      <c r="DC316" s="47" t="s">
        <v>554</v>
      </c>
    </row>
    <row r="317" spans="1:107" ht="16" x14ac:dyDescent="0.2">
      <c r="A317" s="678">
        <v>43664</v>
      </c>
      <c r="B317" s="47" t="s">
        <v>554</v>
      </c>
      <c r="C317" s="47" t="s">
        <v>554</v>
      </c>
      <c r="D317" s="47" t="s">
        <v>554</v>
      </c>
      <c r="E317" s="47" t="s">
        <v>554</v>
      </c>
      <c r="F317" s="47" t="s">
        <v>554</v>
      </c>
      <c r="G317" s="47" t="s">
        <v>554</v>
      </c>
      <c r="H317" s="719" t="s">
        <v>554</v>
      </c>
      <c r="I317" s="722" t="s">
        <v>554</v>
      </c>
      <c r="J317" s="47" t="s">
        <v>554</v>
      </c>
      <c r="K317" s="47" t="s">
        <v>554</v>
      </c>
      <c r="L317" s="47" t="s">
        <v>554</v>
      </c>
      <c r="M317" s="719" t="s">
        <v>554</v>
      </c>
      <c r="N317" s="47" t="s">
        <v>554</v>
      </c>
      <c r="O317" s="47" t="s">
        <v>554</v>
      </c>
      <c r="P317" s="47" t="s">
        <v>554</v>
      </c>
      <c r="Q317" s="47" t="s">
        <v>554</v>
      </c>
      <c r="R317" s="721" t="s">
        <v>554</v>
      </c>
      <c r="S317" s="720" t="s">
        <v>554</v>
      </c>
      <c r="T317" s="720" t="s">
        <v>554</v>
      </c>
      <c r="U317" s="721" t="s">
        <v>554</v>
      </c>
      <c r="V317" s="603"/>
      <c r="W317" s="47" t="s">
        <v>554</v>
      </c>
      <c r="X317" s="47" t="s">
        <v>554</v>
      </c>
      <c r="Y317" s="47" t="s">
        <v>554</v>
      </c>
      <c r="Z317" s="706" t="s">
        <v>554</v>
      </c>
      <c r="AA317" s="706" t="s">
        <v>554</v>
      </c>
      <c r="AB317" s="706" t="s">
        <v>554</v>
      </c>
      <c r="AC317" s="47" t="s">
        <v>554</v>
      </c>
      <c r="AD317" s="47" t="s">
        <v>554</v>
      </c>
      <c r="AE317" s="719" t="s">
        <v>554</v>
      </c>
      <c r="AF317" s="47" t="s">
        <v>554</v>
      </c>
      <c r="AG317" s="47" t="s">
        <v>554</v>
      </c>
      <c r="AH317" s="47" t="s">
        <v>554</v>
      </c>
      <c r="AI317" s="706" t="s">
        <v>554</v>
      </c>
      <c r="AJ317" s="706" t="s">
        <v>554</v>
      </c>
      <c r="AK317" s="706" t="s">
        <v>554</v>
      </c>
      <c r="AL317" s="47" t="s">
        <v>554</v>
      </c>
      <c r="AM317" s="722" t="s">
        <v>554</v>
      </c>
      <c r="AN317" s="47" t="s">
        <v>554</v>
      </c>
      <c r="AO317" s="603"/>
      <c r="AP317" s="603"/>
      <c r="AQ317" s="706" t="s">
        <v>554</v>
      </c>
      <c r="AR317" s="603"/>
      <c r="AS317" s="603"/>
      <c r="AT317" s="47" t="s">
        <v>554</v>
      </c>
      <c r="AU317" s="47" t="s">
        <v>554</v>
      </c>
      <c r="AV317" s="47" t="s">
        <v>554</v>
      </c>
      <c r="AW317" s="47" t="s">
        <v>554</v>
      </c>
      <c r="AX317" s="603"/>
      <c r="AY317" s="603"/>
      <c r="AZ317" s="719" t="s">
        <v>554</v>
      </c>
      <c r="BA317" s="603"/>
      <c r="BB317" s="603"/>
      <c r="BC317" s="719" t="s">
        <v>554</v>
      </c>
      <c r="BD317" s="603"/>
      <c r="BE317" s="603"/>
      <c r="BF317" s="679" t="s">
        <v>554</v>
      </c>
      <c r="BG317" s="678">
        <v>43664</v>
      </c>
      <c r="BH317" s="47" t="s">
        <v>554</v>
      </c>
      <c r="BI317" s="47" t="s">
        <v>554</v>
      </c>
      <c r="BJ317" s="47" t="s">
        <v>554</v>
      </c>
      <c r="BK317" s="682" t="s">
        <v>807</v>
      </c>
      <c r="BL317" s="682" t="s">
        <v>807</v>
      </c>
      <c r="BM317" s="721" t="s">
        <v>554</v>
      </c>
      <c r="BN317" s="598" t="s">
        <v>807</v>
      </c>
      <c r="BO317" s="598" t="s">
        <v>807</v>
      </c>
      <c r="BP317" s="603"/>
      <c r="BQ317" s="48" t="s">
        <v>554</v>
      </c>
      <c r="BR317" s="48" t="s">
        <v>554</v>
      </c>
      <c r="BS317" s="603"/>
      <c r="BT317" s="720"/>
      <c r="BU317" s="720"/>
      <c r="BV317" s="603"/>
      <c r="BW317" s="719" t="s">
        <v>554</v>
      </c>
      <c r="BX317" s="722" t="s">
        <v>554</v>
      </c>
      <c r="BY317" s="719" t="s">
        <v>554</v>
      </c>
      <c r="BZ317" s="719" t="s">
        <v>554</v>
      </c>
      <c r="CA317" s="47" t="s">
        <v>554</v>
      </c>
      <c r="CB317" s="709" t="s">
        <v>560</v>
      </c>
      <c r="CC317" s="48" t="s">
        <v>554</v>
      </c>
      <c r="CD317" s="48" t="s">
        <v>554</v>
      </c>
      <c r="CE317" s="48" t="s">
        <v>554</v>
      </c>
      <c r="CF317" s="603"/>
      <c r="CG317" s="603"/>
      <c r="CH317" s="598" t="s">
        <v>807</v>
      </c>
      <c r="CI317" s="616"/>
      <c r="CJ317" s="616"/>
      <c r="CK317" s="48" t="s">
        <v>554</v>
      </c>
      <c r="CL317" s="615" t="s">
        <v>554</v>
      </c>
      <c r="CM317" s="615" t="s">
        <v>554</v>
      </c>
      <c r="CN317" s="48" t="s">
        <v>554</v>
      </c>
      <c r="CO317" s="48" t="s">
        <v>554</v>
      </c>
      <c r="CP317" s="680" t="s">
        <v>554</v>
      </c>
      <c r="CQ317" s="679" t="s">
        <v>554</v>
      </c>
      <c r="CR317" s="706" t="s">
        <v>554</v>
      </c>
      <c r="CS317" s="706" t="s">
        <v>554</v>
      </c>
      <c r="CT317" s="603"/>
      <c r="CU317" s="709" t="s">
        <v>560</v>
      </c>
      <c r="CV317" s="722" t="s">
        <v>554</v>
      </c>
      <c r="CW317" s="720" t="s">
        <v>554</v>
      </c>
      <c r="CX317" s="47" t="s">
        <v>554</v>
      </c>
      <c r="CY317" s="47" t="s">
        <v>554</v>
      </c>
      <c r="CZ317" s="47" t="s">
        <v>554</v>
      </c>
      <c r="DA317" s="709" t="s">
        <v>560</v>
      </c>
      <c r="DB317" s="709" t="s">
        <v>560</v>
      </c>
      <c r="DC317" s="47" t="s">
        <v>554</v>
      </c>
    </row>
    <row r="318" spans="1:107" ht="16" x14ac:dyDescent="0.2">
      <c r="A318" s="678">
        <v>43665</v>
      </c>
      <c r="B318" s="47" t="s">
        <v>554</v>
      </c>
      <c r="C318" s="47" t="s">
        <v>554</v>
      </c>
      <c r="D318" s="47" t="s">
        <v>554</v>
      </c>
      <c r="E318" s="47" t="s">
        <v>554</v>
      </c>
      <c r="F318" s="47" t="s">
        <v>554</v>
      </c>
      <c r="G318" s="47" t="s">
        <v>554</v>
      </c>
      <c r="H318" s="722" t="s">
        <v>554</v>
      </c>
      <c r="I318" s="722" t="s">
        <v>554</v>
      </c>
      <c r="J318" s="47" t="s">
        <v>554</v>
      </c>
      <c r="K318" s="47" t="s">
        <v>554</v>
      </c>
      <c r="L318" s="47" t="s">
        <v>554</v>
      </c>
      <c r="M318" s="719" t="s">
        <v>554</v>
      </c>
      <c r="N318" s="47" t="s">
        <v>554</v>
      </c>
      <c r="O318" s="47" t="s">
        <v>554</v>
      </c>
      <c r="P318" s="47" t="s">
        <v>554</v>
      </c>
      <c r="Q318" s="47" t="s">
        <v>554</v>
      </c>
      <c r="R318" s="706" t="s">
        <v>554</v>
      </c>
      <c r="S318" s="47" t="s">
        <v>554</v>
      </c>
      <c r="T318" s="47" t="s">
        <v>554</v>
      </c>
      <c r="U318" s="706" t="s">
        <v>554</v>
      </c>
      <c r="V318" s="603"/>
      <c r="W318" s="47" t="s">
        <v>554</v>
      </c>
      <c r="X318" s="47" t="s">
        <v>554</v>
      </c>
      <c r="Y318" s="47" t="s">
        <v>554</v>
      </c>
      <c r="Z318" s="706" t="s">
        <v>554</v>
      </c>
      <c r="AA318" s="706" t="s">
        <v>554</v>
      </c>
      <c r="AB318" s="706" t="s">
        <v>554</v>
      </c>
      <c r="AC318" s="47" t="s">
        <v>554</v>
      </c>
      <c r="AD318" s="47" t="s">
        <v>554</v>
      </c>
      <c r="AE318" s="719" t="s">
        <v>554</v>
      </c>
      <c r="AF318" s="47" t="s">
        <v>554</v>
      </c>
      <c r="AG318" s="47" t="s">
        <v>554</v>
      </c>
      <c r="AH318" s="47" t="s">
        <v>554</v>
      </c>
      <c r="AI318" s="706" t="s">
        <v>554</v>
      </c>
      <c r="AJ318" s="706" t="s">
        <v>554</v>
      </c>
      <c r="AK318" s="706" t="s">
        <v>554</v>
      </c>
      <c r="AL318" s="47" t="s">
        <v>554</v>
      </c>
      <c r="AM318" s="722" t="s">
        <v>554</v>
      </c>
      <c r="AN318" s="47" t="s">
        <v>554</v>
      </c>
      <c r="AO318" s="603"/>
      <c r="AP318" s="603"/>
      <c r="AQ318" s="706" t="s">
        <v>554</v>
      </c>
      <c r="AR318" s="603"/>
      <c r="AS318" s="603"/>
      <c r="AT318" s="47" t="s">
        <v>554</v>
      </c>
      <c r="AU318" s="47" t="s">
        <v>554</v>
      </c>
      <c r="AV318" s="47" t="s">
        <v>554</v>
      </c>
      <c r="AW318" s="47" t="s">
        <v>554</v>
      </c>
      <c r="AX318" s="603"/>
      <c r="AY318" s="603"/>
      <c r="AZ318" s="719" t="s">
        <v>554</v>
      </c>
      <c r="BA318" s="603"/>
      <c r="BB318" s="603"/>
      <c r="BC318" s="719" t="s">
        <v>554</v>
      </c>
      <c r="BD318" s="603"/>
      <c r="BE318" s="603"/>
      <c r="BF318" s="679" t="s">
        <v>554</v>
      </c>
      <c r="BG318" s="678">
        <v>43665</v>
      </c>
      <c r="BH318" s="47" t="s">
        <v>554</v>
      </c>
      <c r="BI318" s="47" t="s">
        <v>554</v>
      </c>
      <c r="BJ318" s="47" t="s">
        <v>554</v>
      </c>
      <c r="BK318" s="682" t="s">
        <v>807</v>
      </c>
      <c r="BL318" s="682" t="s">
        <v>807</v>
      </c>
      <c r="BM318" s="721" t="s">
        <v>554</v>
      </c>
      <c r="BN318" s="598" t="s">
        <v>807</v>
      </c>
      <c r="BO318" s="598" t="s">
        <v>807</v>
      </c>
      <c r="BP318" s="603"/>
      <c r="BQ318" s="48" t="s">
        <v>554</v>
      </c>
      <c r="BR318" s="48" t="s">
        <v>554</v>
      </c>
      <c r="BS318" s="603"/>
      <c r="BT318" s="720"/>
      <c r="BU318" s="720"/>
      <c r="BV318" s="603"/>
      <c r="BW318" s="719" t="s">
        <v>554</v>
      </c>
      <c r="BX318" s="722" t="s">
        <v>554</v>
      </c>
      <c r="BY318" s="719" t="s">
        <v>554</v>
      </c>
      <c r="BZ318" s="719" t="s">
        <v>554</v>
      </c>
      <c r="CA318" s="47" t="s">
        <v>554</v>
      </c>
      <c r="CB318" s="709" t="s">
        <v>560</v>
      </c>
      <c r="CC318" s="48" t="s">
        <v>554</v>
      </c>
      <c r="CD318" s="48" t="s">
        <v>554</v>
      </c>
      <c r="CE318" s="48" t="s">
        <v>554</v>
      </c>
      <c r="CF318" s="603"/>
      <c r="CG318" s="603"/>
      <c r="CH318" s="598" t="s">
        <v>807</v>
      </c>
      <c r="CI318" s="616"/>
      <c r="CJ318" s="616"/>
      <c r="CK318" s="48" t="s">
        <v>554</v>
      </c>
      <c r="CL318" s="615" t="s">
        <v>554</v>
      </c>
      <c r="CM318" s="615" t="s">
        <v>554</v>
      </c>
      <c r="CN318" s="48" t="s">
        <v>554</v>
      </c>
      <c r="CO318" s="48" t="s">
        <v>554</v>
      </c>
      <c r="CP318" s="680" t="s">
        <v>554</v>
      </c>
      <c r="CQ318" s="679" t="s">
        <v>554</v>
      </c>
      <c r="CR318" s="706" t="s">
        <v>554</v>
      </c>
      <c r="CS318" s="706" t="s">
        <v>554</v>
      </c>
      <c r="CT318" s="603"/>
      <c r="CU318" s="723" t="s">
        <v>566</v>
      </c>
      <c r="CV318" s="709" t="s">
        <v>560</v>
      </c>
      <c r="CW318" s="720" t="s">
        <v>554</v>
      </c>
      <c r="CX318" s="47" t="s">
        <v>554</v>
      </c>
      <c r="CY318" s="47" t="s">
        <v>554</v>
      </c>
      <c r="CZ318" s="47" t="s">
        <v>554</v>
      </c>
      <c r="DA318" s="709" t="s">
        <v>560</v>
      </c>
      <c r="DB318" s="709" t="s">
        <v>560</v>
      </c>
      <c r="DC318" s="47" t="s">
        <v>554</v>
      </c>
    </row>
    <row r="319" spans="1:107" ht="16" x14ac:dyDescent="0.2">
      <c r="A319" s="678">
        <v>43666</v>
      </c>
      <c r="B319" s="47" t="s">
        <v>554</v>
      </c>
      <c r="C319" s="47" t="s">
        <v>554</v>
      </c>
      <c r="D319" s="47" t="s">
        <v>554</v>
      </c>
      <c r="E319" s="47" t="s">
        <v>554</v>
      </c>
      <c r="F319" s="47" t="s">
        <v>554</v>
      </c>
      <c r="G319" s="47" t="s">
        <v>554</v>
      </c>
      <c r="H319" s="722" t="s">
        <v>554</v>
      </c>
      <c r="I319" s="722" t="s">
        <v>554</v>
      </c>
      <c r="J319" s="47" t="s">
        <v>554</v>
      </c>
      <c r="K319" s="47" t="s">
        <v>554</v>
      </c>
      <c r="L319" s="47" t="s">
        <v>554</v>
      </c>
      <c r="M319" s="719" t="s">
        <v>554</v>
      </c>
      <c r="N319" s="47" t="s">
        <v>554</v>
      </c>
      <c r="O319" s="47" t="s">
        <v>554</v>
      </c>
      <c r="P319" s="47" t="s">
        <v>554</v>
      </c>
      <c r="Q319" s="47" t="s">
        <v>554</v>
      </c>
      <c r="R319" s="706" t="s">
        <v>554</v>
      </c>
      <c r="S319" s="47" t="s">
        <v>554</v>
      </c>
      <c r="T319" s="47" t="s">
        <v>554</v>
      </c>
      <c r="U319" s="706" t="s">
        <v>554</v>
      </c>
      <c r="V319" s="603"/>
      <c r="W319" s="47" t="s">
        <v>554</v>
      </c>
      <c r="X319" s="47" t="s">
        <v>554</v>
      </c>
      <c r="Y319" s="47" t="s">
        <v>554</v>
      </c>
      <c r="Z319" s="706" t="s">
        <v>554</v>
      </c>
      <c r="AA319" s="706" t="s">
        <v>554</v>
      </c>
      <c r="AB319" s="721" t="s">
        <v>554</v>
      </c>
      <c r="AC319" s="47" t="s">
        <v>554</v>
      </c>
      <c r="AD319" s="47" t="s">
        <v>554</v>
      </c>
      <c r="AE319" s="719" t="s">
        <v>554</v>
      </c>
      <c r="AF319" s="47" t="s">
        <v>554</v>
      </c>
      <c r="AG319" s="47" t="s">
        <v>554</v>
      </c>
      <c r="AH319" s="47" t="s">
        <v>554</v>
      </c>
      <c r="AI319" s="706" t="s">
        <v>554</v>
      </c>
      <c r="AJ319" s="706" t="s">
        <v>554</v>
      </c>
      <c r="AK319" s="706" t="s">
        <v>554</v>
      </c>
      <c r="AL319" s="47" t="s">
        <v>554</v>
      </c>
      <c r="AM319" s="722" t="s">
        <v>554</v>
      </c>
      <c r="AN319" s="47" t="s">
        <v>554</v>
      </c>
      <c r="AO319" s="603"/>
      <c r="AP319" s="603"/>
      <c r="AQ319" s="706" t="s">
        <v>554</v>
      </c>
      <c r="AR319" s="603"/>
      <c r="AS319" s="603"/>
      <c r="AT319" s="47" t="s">
        <v>554</v>
      </c>
      <c r="AU319" s="47" t="s">
        <v>554</v>
      </c>
      <c r="AV319" s="47" t="s">
        <v>554</v>
      </c>
      <c r="AW319" s="47" t="s">
        <v>554</v>
      </c>
      <c r="AX319" s="603"/>
      <c r="AY319" s="603"/>
      <c r="AZ319" s="719" t="s">
        <v>554</v>
      </c>
      <c r="BA319" s="603"/>
      <c r="BB319" s="603"/>
      <c r="BC319" s="719" t="s">
        <v>554</v>
      </c>
      <c r="BD319" s="603"/>
      <c r="BE319" s="603"/>
      <c r="BF319" s="679" t="s">
        <v>554</v>
      </c>
      <c r="BG319" s="678">
        <v>43666</v>
      </c>
      <c r="BH319" s="47" t="s">
        <v>554</v>
      </c>
      <c r="BI319" s="47" t="s">
        <v>554</v>
      </c>
      <c r="BJ319" s="47" t="s">
        <v>554</v>
      </c>
      <c r="BK319" s="682" t="s">
        <v>807</v>
      </c>
      <c r="BL319" s="682" t="s">
        <v>807</v>
      </c>
      <c r="BM319" s="721" t="s">
        <v>554</v>
      </c>
      <c r="BN319" s="598" t="s">
        <v>807</v>
      </c>
      <c r="BO319" s="598" t="s">
        <v>807</v>
      </c>
      <c r="BP319" s="603"/>
      <c r="BQ319" s="48" t="s">
        <v>554</v>
      </c>
      <c r="BR319" s="48" t="s">
        <v>554</v>
      </c>
      <c r="BS319" s="603"/>
      <c r="BT319" s="720"/>
      <c r="BU319" s="720"/>
      <c r="BV319" s="603"/>
      <c r="BW319" s="719" t="s">
        <v>554</v>
      </c>
      <c r="BX319" s="722" t="s">
        <v>554</v>
      </c>
      <c r="BY319" s="719" t="s">
        <v>554</v>
      </c>
      <c r="BZ319" s="719" t="s">
        <v>554</v>
      </c>
      <c r="CA319" s="47" t="s">
        <v>554</v>
      </c>
      <c r="CB319" s="709" t="s">
        <v>560</v>
      </c>
      <c r="CC319" s="48" t="s">
        <v>554</v>
      </c>
      <c r="CD319" s="48" t="s">
        <v>554</v>
      </c>
      <c r="CE319" s="48" t="s">
        <v>554</v>
      </c>
      <c r="CF319" s="603"/>
      <c r="CG319" s="603"/>
      <c r="CH319" s="598" t="s">
        <v>807</v>
      </c>
      <c r="CI319" s="616"/>
      <c r="CJ319" s="616"/>
      <c r="CK319" s="48" t="s">
        <v>554</v>
      </c>
      <c r="CL319" s="615" t="s">
        <v>554</v>
      </c>
      <c r="CM319" s="615" t="s">
        <v>554</v>
      </c>
      <c r="CN319" s="48" t="s">
        <v>554</v>
      </c>
      <c r="CO319" s="48" t="s">
        <v>554</v>
      </c>
      <c r="CP319" s="680" t="s">
        <v>554</v>
      </c>
      <c r="CQ319" s="679" t="s">
        <v>554</v>
      </c>
      <c r="CR319" s="706" t="s">
        <v>554</v>
      </c>
      <c r="CS319" s="706" t="s">
        <v>554</v>
      </c>
      <c r="CT319" s="603"/>
      <c r="CU319" s="723" t="s">
        <v>566</v>
      </c>
      <c r="CV319" s="722" t="s">
        <v>554</v>
      </c>
      <c r="CW319" s="720" t="s">
        <v>554</v>
      </c>
      <c r="CX319" s="47" t="s">
        <v>554</v>
      </c>
      <c r="CY319" s="47" t="s">
        <v>554</v>
      </c>
      <c r="CZ319" s="47" t="s">
        <v>554</v>
      </c>
      <c r="DA319" s="709" t="s">
        <v>560</v>
      </c>
      <c r="DB319" s="709" t="s">
        <v>560</v>
      </c>
      <c r="DC319" s="47" t="s">
        <v>554</v>
      </c>
    </row>
    <row r="320" spans="1:107" ht="16" x14ac:dyDescent="0.2">
      <c r="A320" s="678">
        <v>43667</v>
      </c>
      <c r="B320" s="47" t="s">
        <v>554</v>
      </c>
      <c r="C320" s="47" t="s">
        <v>554</v>
      </c>
      <c r="D320" s="47" t="s">
        <v>554</v>
      </c>
      <c r="E320" s="47" t="s">
        <v>554</v>
      </c>
      <c r="F320" s="47" t="s">
        <v>554</v>
      </c>
      <c r="G320" s="47" t="s">
        <v>554</v>
      </c>
      <c r="H320" s="719" t="s">
        <v>554</v>
      </c>
      <c r="I320" s="722" t="s">
        <v>554</v>
      </c>
      <c r="J320" s="47" t="s">
        <v>554</v>
      </c>
      <c r="K320" s="47" t="s">
        <v>554</v>
      </c>
      <c r="L320" s="47" t="s">
        <v>554</v>
      </c>
      <c r="M320" s="719" t="s">
        <v>554</v>
      </c>
      <c r="N320" s="47" t="s">
        <v>554</v>
      </c>
      <c r="O320" s="47" t="s">
        <v>554</v>
      </c>
      <c r="P320" s="47" t="s">
        <v>554</v>
      </c>
      <c r="Q320" s="47" t="s">
        <v>554</v>
      </c>
      <c r="R320" s="706" t="s">
        <v>554</v>
      </c>
      <c r="S320" s="47" t="s">
        <v>554</v>
      </c>
      <c r="T320" s="47" t="s">
        <v>554</v>
      </c>
      <c r="U320" s="706" t="s">
        <v>554</v>
      </c>
      <c r="V320" s="603"/>
      <c r="W320" s="47" t="s">
        <v>554</v>
      </c>
      <c r="X320" s="47" t="s">
        <v>554</v>
      </c>
      <c r="Y320" s="47" t="s">
        <v>554</v>
      </c>
      <c r="Z320" s="706" t="s">
        <v>554</v>
      </c>
      <c r="AA320" s="706" t="s">
        <v>554</v>
      </c>
      <c r="AB320" s="721" t="s">
        <v>554</v>
      </c>
      <c r="AC320" s="47" t="s">
        <v>554</v>
      </c>
      <c r="AD320" s="47" t="s">
        <v>554</v>
      </c>
      <c r="AE320" s="709" t="s">
        <v>560</v>
      </c>
      <c r="AF320" s="47" t="s">
        <v>554</v>
      </c>
      <c r="AG320" s="47" t="s">
        <v>554</v>
      </c>
      <c r="AH320" s="47" t="s">
        <v>554</v>
      </c>
      <c r="AI320" s="706" t="s">
        <v>554</v>
      </c>
      <c r="AJ320" s="706" t="s">
        <v>554</v>
      </c>
      <c r="AK320" s="706" t="s">
        <v>554</v>
      </c>
      <c r="AL320" s="47" t="s">
        <v>554</v>
      </c>
      <c r="AM320" s="722" t="s">
        <v>554</v>
      </c>
      <c r="AN320" s="47" t="s">
        <v>554</v>
      </c>
      <c r="AO320" s="603"/>
      <c r="AP320" s="603"/>
      <c r="AQ320" s="706" t="s">
        <v>554</v>
      </c>
      <c r="AR320" s="603"/>
      <c r="AS320" s="603"/>
      <c r="AT320" s="47" t="s">
        <v>554</v>
      </c>
      <c r="AU320" s="47" t="s">
        <v>554</v>
      </c>
      <c r="AV320" s="47" t="s">
        <v>554</v>
      </c>
      <c r="AW320" s="47" t="s">
        <v>554</v>
      </c>
      <c r="AX320" s="603"/>
      <c r="AY320" s="603"/>
      <c r="AZ320" s="719" t="s">
        <v>554</v>
      </c>
      <c r="BA320" s="603"/>
      <c r="BB320" s="603"/>
      <c r="BC320" s="719" t="s">
        <v>554</v>
      </c>
      <c r="BD320" s="603"/>
      <c r="BE320" s="603"/>
      <c r="BF320" s="679" t="s">
        <v>554</v>
      </c>
      <c r="BG320" s="678">
        <v>43667</v>
      </c>
      <c r="BH320" s="47" t="s">
        <v>554</v>
      </c>
      <c r="BI320" s="47" t="s">
        <v>554</v>
      </c>
      <c r="BJ320" s="47" t="s">
        <v>554</v>
      </c>
      <c r="BK320" s="682" t="s">
        <v>807</v>
      </c>
      <c r="BL320" s="682" t="s">
        <v>807</v>
      </c>
      <c r="BM320" s="721" t="s">
        <v>554</v>
      </c>
      <c r="BN320" s="598" t="s">
        <v>807</v>
      </c>
      <c r="BO320" s="598" t="s">
        <v>807</v>
      </c>
      <c r="BP320" s="603"/>
      <c r="BQ320" s="48" t="s">
        <v>554</v>
      </c>
      <c r="BR320" s="48" t="s">
        <v>554</v>
      </c>
      <c r="BS320" s="603"/>
      <c r="BT320" s="720"/>
      <c r="BU320" s="720"/>
      <c r="BV320" s="603"/>
      <c r="BW320" s="719" t="s">
        <v>554</v>
      </c>
      <c r="BX320" s="722" t="s">
        <v>554</v>
      </c>
      <c r="BY320" s="719" t="s">
        <v>554</v>
      </c>
      <c r="BZ320" s="719" t="s">
        <v>554</v>
      </c>
      <c r="CA320" s="47" t="s">
        <v>554</v>
      </c>
      <c r="CB320" s="709" t="s">
        <v>560</v>
      </c>
      <c r="CC320" s="48" t="s">
        <v>554</v>
      </c>
      <c r="CD320" s="48" t="s">
        <v>554</v>
      </c>
      <c r="CE320" s="48" t="s">
        <v>554</v>
      </c>
      <c r="CF320" s="603"/>
      <c r="CG320" s="603"/>
      <c r="CH320" s="598" t="s">
        <v>807</v>
      </c>
      <c r="CI320" s="616"/>
      <c r="CJ320" s="616"/>
      <c r="CK320" s="48" t="s">
        <v>554</v>
      </c>
      <c r="CL320" s="615" t="s">
        <v>554</v>
      </c>
      <c r="CM320" s="615" t="s">
        <v>554</v>
      </c>
      <c r="CN320" s="48" t="s">
        <v>554</v>
      </c>
      <c r="CO320" s="48" t="s">
        <v>554</v>
      </c>
      <c r="CP320" s="680" t="s">
        <v>554</v>
      </c>
      <c r="CQ320" s="679" t="s">
        <v>554</v>
      </c>
      <c r="CR320" s="706" t="s">
        <v>554</v>
      </c>
      <c r="CS320" s="706" t="s">
        <v>554</v>
      </c>
      <c r="CT320" s="603"/>
      <c r="CU320" s="719" t="s">
        <v>554</v>
      </c>
      <c r="CV320" s="709" t="s">
        <v>560</v>
      </c>
      <c r="CW320" s="720" t="s">
        <v>554</v>
      </c>
      <c r="CX320" s="47" t="s">
        <v>554</v>
      </c>
      <c r="CY320" s="47" t="s">
        <v>554</v>
      </c>
      <c r="CZ320" s="47" t="s">
        <v>554</v>
      </c>
      <c r="DA320" s="709" t="s">
        <v>560</v>
      </c>
      <c r="DB320" s="709" t="s">
        <v>560</v>
      </c>
      <c r="DC320" s="47" t="s">
        <v>554</v>
      </c>
    </row>
    <row r="321" spans="1:107" ht="16" x14ac:dyDescent="0.2">
      <c r="A321" s="678">
        <v>43668</v>
      </c>
      <c r="B321" s="47" t="s">
        <v>554</v>
      </c>
      <c r="C321" s="47" t="s">
        <v>554</v>
      </c>
      <c r="D321" s="47" t="s">
        <v>554</v>
      </c>
      <c r="E321" s="47" t="s">
        <v>554</v>
      </c>
      <c r="F321" s="47" t="s">
        <v>554</v>
      </c>
      <c r="G321" s="47" t="s">
        <v>554</v>
      </c>
      <c r="H321" s="719" t="s">
        <v>554</v>
      </c>
      <c r="I321" s="722" t="s">
        <v>554</v>
      </c>
      <c r="J321" s="47" t="s">
        <v>554</v>
      </c>
      <c r="K321" s="47" t="s">
        <v>554</v>
      </c>
      <c r="L321" s="47" t="s">
        <v>554</v>
      </c>
      <c r="M321" s="719" t="s">
        <v>554</v>
      </c>
      <c r="N321" s="47" t="s">
        <v>554</v>
      </c>
      <c r="O321" s="47" t="s">
        <v>554</v>
      </c>
      <c r="P321" s="47" t="s">
        <v>554</v>
      </c>
      <c r="Q321" s="47" t="s">
        <v>554</v>
      </c>
      <c r="R321" s="706" t="s">
        <v>554</v>
      </c>
      <c r="S321" s="47" t="s">
        <v>554</v>
      </c>
      <c r="T321" s="47" t="s">
        <v>554</v>
      </c>
      <c r="U321" s="706" t="s">
        <v>554</v>
      </c>
      <c r="V321" s="603"/>
      <c r="W321" s="47" t="s">
        <v>554</v>
      </c>
      <c r="X321" s="47" t="s">
        <v>554</v>
      </c>
      <c r="Y321" s="47" t="s">
        <v>554</v>
      </c>
      <c r="Z321" s="721" t="s">
        <v>554</v>
      </c>
      <c r="AA321" s="706" t="s">
        <v>554</v>
      </c>
      <c r="AB321" s="721" t="s">
        <v>554</v>
      </c>
      <c r="AC321" s="47" t="s">
        <v>554</v>
      </c>
      <c r="AD321" s="47" t="s">
        <v>554</v>
      </c>
      <c r="AE321" s="719" t="s">
        <v>554</v>
      </c>
      <c r="AF321" s="47" t="s">
        <v>554</v>
      </c>
      <c r="AG321" s="47" t="s">
        <v>554</v>
      </c>
      <c r="AH321" s="47" t="s">
        <v>554</v>
      </c>
      <c r="AI321" s="706" t="s">
        <v>554</v>
      </c>
      <c r="AJ321" s="706" t="s">
        <v>554</v>
      </c>
      <c r="AK321" s="706" t="s">
        <v>554</v>
      </c>
      <c r="AL321" s="47" t="s">
        <v>554</v>
      </c>
      <c r="AM321" s="722" t="s">
        <v>554</v>
      </c>
      <c r="AN321" s="47" t="s">
        <v>554</v>
      </c>
      <c r="AO321" s="603"/>
      <c r="AP321" s="603"/>
      <c r="AQ321" s="706" t="s">
        <v>554</v>
      </c>
      <c r="AR321" s="603"/>
      <c r="AS321" s="603"/>
      <c r="AT321" s="47" t="s">
        <v>554</v>
      </c>
      <c r="AU321" s="47" t="s">
        <v>554</v>
      </c>
      <c r="AV321" s="47" t="s">
        <v>554</v>
      </c>
      <c r="AW321" s="47" t="s">
        <v>554</v>
      </c>
      <c r="AX321" s="603"/>
      <c r="AY321" s="603"/>
      <c r="AZ321" s="719" t="s">
        <v>554</v>
      </c>
      <c r="BA321" s="603"/>
      <c r="BB321" s="603"/>
      <c r="BC321" s="719" t="s">
        <v>554</v>
      </c>
      <c r="BD321" s="603"/>
      <c r="BE321" s="603"/>
      <c r="BF321" s="679" t="s">
        <v>554</v>
      </c>
      <c r="BG321" s="678">
        <v>43668</v>
      </c>
      <c r="BH321" s="47" t="s">
        <v>554</v>
      </c>
      <c r="BI321" s="47" t="s">
        <v>554</v>
      </c>
      <c r="BJ321" s="47" t="s">
        <v>554</v>
      </c>
      <c r="BK321" s="682" t="s">
        <v>807</v>
      </c>
      <c r="BL321" s="682" t="s">
        <v>807</v>
      </c>
      <c r="BM321" s="721" t="s">
        <v>554</v>
      </c>
      <c r="BN321" s="598" t="s">
        <v>807</v>
      </c>
      <c r="BO321" s="598" t="s">
        <v>807</v>
      </c>
      <c r="BP321" s="603"/>
      <c r="BQ321" s="48" t="s">
        <v>554</v>
      </c>
      <c r="BR321" s="48" t="s">
        <v>554</v>
      </c>
      <c r="BS321" s="603"/>
      <c r="BT321" s="720"/>
      <c r="BU321" s="720"/>
      <c r="BV321" s="603"/>
      <c r="BW321" s="719" t="s">
        <v>554</v>
      </c>
      <c r="BX321" s="722" t="s">
        <v>554</v>
      </c>
      <c r="BY321" s="719" t="s">
        <v>554</v>
      </c>
      <c r="BZ321" s="719" t="s">
        <v>554</v>
      </c>
      <c r="CA321" s="47" t="s">
        <v>554</v>
      </c>
      <c r="CB321" s="719" t="s">
        <v>554</v>
      </c>
      <c r="CC321" s="48" t="s">
        <v>554</v>
      </c>
      <c r="CD321" s="48" t="s">
        <v>554</v>
      </c>
      <c r="CE321" s="48" t="s">
        <v>554</v>
      </c>
      <c r="CF321" s="603"/>
      <c r="CG321" s="603"/>
      <c r="CH321" s="598" t="s">
        <v>807</v>
      </c>
      <c r="CI321" s="616"/>
      <c r="CJ321" s="616"/>
      <c r="CK321" s="48" t="s">
        <v>554</v>
      </c>
      <c r="CL321" s="615" t="s">
        <v>554</v>
      </c>
      <c r="CM321" s="615" t="s">
        <v>554</v>
      </c>
      <c r="CN321" s="48" t="s">
        <v>554</v>
      </c>
      <c r="CO321" s="48" t="s">
        <v>554</v>
      </c>
      <c r="CP321" s="680" t="s">
        <v>554</v>
      </c>
      <c r="CQ321" s="679" t="s">
        <v>554</v>
      </c>
      <c r="CR321" s="706" t="s">
        <v>554</v>
      </c>
      <c r="CS321" s="706" t="s">
        <v>554</v>
      </c>
      <c r="CT321" s="603"/>
      <c r="CU321" s="709" t="s">
        <v>560</v>
      </c>
      <c r="CV321" s="709" t="s">
        <v>560</v>
      </c>
      <c r="CW321" s="720" t="s">
        <v>554</v>
      </c>
      <c r="CX321" s="47" t="s">
        <v>554</v>
      </c>
      <c r="CY321" s="47" t="s">
        <v>554</v>
      </c>
      <c r="CZ321" s="47" t="s">
        <v>554</v>
      </c>
      <c r="DA321" s="709" t="s">
        <v>560</v>
      </c>
      <c r="DB321" s="709" t="s">
        <v>560</v>
      </c>
      <c r="DC321" s="47" t="s">
        <v>554</v>
      </c>
    </row>
    <row r="322" spans="1:107" ht="16" x14ac:dyDescent="0.2">
      <c r="A322" s="678">
        <v>43669</v>
      </c>
      <c r="B322" s="47" t="s">
        <v>554</v>
      </c>
      <c r="C322" s="47" t="s">
        <v>554</v>
      </c>
      <c r="D322" s="47" t="s">
        <v>554</v>
      </c>
      <c r="E322" s="47" t="s">
        <v>554</v>
      </c>
      <c r="F322" s="47" t="s">
        <v>554</v>
      </c>
      <c r="G322" s="47" t="s">
        <v>554</v>
      </c>
      <c r="H322" s="719" t="s">
        <v>554</v>
      </c>
      <c r="I322" s="722" t="s">
        <v>554</v>
      </c>
      <c r="J322" s="47" t="s">
        <v>554</v>
      </c>
      <c r="K322" s="47" t="s">
        <v>554</v>
      </c>
      <c r="L322" s="47" t="s">
        <v>554</v>
      </c>
      <c r="M322" s="719" t="s">
        <v>554</v>
      </c>
      <c r="N322" s="47" t="s">
        <v>554</v>
      </c>
      <c r="O322" s="47" t="s">
        <v>554</v>
      </c>
      <c r="P322" s="47" t="s">
        <v>554</v>
      </c>
      <c r="Q322" s="47" t="s">
        <v>554</v>
      </c>
      <c r="R322" s="706" t="s">
        <v>554</v>
      </c>
      <c r="S322" s="47" t="s">
        <v>554</v>
      </c>
      <c r="T322" s="47" t="s">
        <v>554</v>
      </c>
      <c r="U322" s="706" t="s">
        <v>554</v>
      </c>
      <c r="V322" s="603"/>
      <c r="W322" s="47" t="s">
        <v>554</v>
      </c>
      <c r="X322" s="47" t="s">
        <v>554</v>
      </c>
      <c r="Y322" s="47" t="s">
        <v>554</v>
      </c>
      <c r="Z322" s="721" t="s">
        <v>554</v>
      </c>
      <c r="AA322" s="706" t="s">
        <v>554</v>
      </c>
      <c r="AB322" s="711" t="s">
        <v>554</v>
      </c>
      <c r="AC322" s="47" t="s">
        <v>554</v>
      </c>
      <c r="AD322" s="47" t="s">
        <v>554</v>
      </c>
      <c r="AE322" s="719" t="s">
        <v>554</v>
      </c>
      <c r="AF322" s="47" t="s">
        <v>554</v>
      </c>
      <c r="AG322" s="47" t="s">
        <v>554</v>
      </c>
      <c r="AH322" s="47" t="s">
        <v>554</v>
      </c>
      <c r="AI322" s="706" t="s">
        <v>554</v>
      </c>
      <c r="AJ322" s="706" t="s">
        <v>554</v>
      </c>
      <c r="AK322" s="706" t="s">
        <v>554</v>
      </c>
      <c r="AL322" s="47" t="s">
        <v>554</v>
      </c>
      <c r="AM322" s="722" t="s">
        <v>554</v>
      </c>
      <c r="AN322" s="47" t="s">
        <v>554</v>
      </c>
      <c r="AO322" s="603"/>
      <c r="AP322" s="603"/>
      <c r="AQ322" s="706" t="s">
        <v>554</v>
      </c>
      <c r="AR322" s="603"/>
      <c r="AS322" s="603"/>
      <c r="AT322" s="47" t="s">
        <v>554</v>
      </c>
      <c r="AU322" s="47" t="s">
        <v>554</v>
      </c>
      <c r="AV322" s="47" t="s">
        <v>554</v>
      </c>
      <c r="AW322" s="47" t="s">
        <v>554</v>
      </c>
      <c r="AX322" s="603"/>
      <c r="AY322" s="603"/>
      <c r="AZ322" s="719" t="s">
        <v>554</v>
      </c>
      <c r="BA322" s="603"/>
      <c r="BB322" s="603"/>
      <c r="BC322" s="719" t="s">
        <v>554</v>
      </c>
      <c r="BD322" s="603"/>
      <c r="BE322" s="603"/>
      <c r="BF322" s="679" t="s">
        <v>554</v>
      </c>
      <c r="BG322" s="678">
        <v>43669</v>
      </c>
      <c r="BH322" s="47" t="s">
        <v>554</v>
      </c>
      <c r="BI322" s="47" t="s">
        <v>554</v>
      </c>
      <c r="BJ322" s="47" t="s">
        <v>554</v>
      </c>
      <c r="BK322" s="682" t="s">
        <v>807</v>
      </c>
      <c r="BL322" s="682" t="s">
        <v>807</v>
      </c>
      <c r="BM322" s="721" t="s">
        <v>554</v>
      </c>
      <c r="BN322" s="598" t="s">
        <v>807</v>
      </c>
      <c r="BO322" s="598" t="s">
        <v>807</v>
      </c>
      <c r="BP322" s="603"/>
      <c r="BQ322" s="48" t="s">
        <v>554</v>
      </c>
      <c r="BR322" s="48" t="s">
        <v>554</v>
      </c>
      <c r="BS322" s="603"/>
      <c r="BT322" s="720"/>
      <c r="BU322" s="720"/>
      <c r="BV322" s="603"/>
      <c r="BW322" s="719" t="s">
        <v>554</v>
      </c>
      <c r="BX322" s="722" t="s">
        <v>554</v>
      </c>
      <c r="BY322" s="719" t="s">
        <v>554</v>
      </c>
      <c r="BZ322" s="719" t="s">
        <v>554</v>
      </c>
      <c r="CA322" s="47" t="s">
        <v>554</v>
      </c>
      <c r="CB322" s="709" t="s">
        <v>560</v>
      </c>
      <c r="CC322" s="48" t="s">
        <v>554</v>
      </c>
      <c r="CD322" s="48" t="s">
        <v>554</v>
      </c>
      <c r="CE322" s="48" t="s">
        <v>554</v>
      </c>
      <c r="CF322" s="603"/>
      <c r="CG322" s="603"/>
      <c r="CH322" s="598" t="s">
        <v>807</v>
      </c>
      <c r="CI322" s="616"/>
      <c r="CJ322" s="616"/>
      <c r="CK322" s="48" t="s">
        <v>554</v>
      </c>
      <c r="CL322" s="615" t="s">
        <v>554</v>
      </c>
      <c r="CM322" s="615" t="s">
        <v>554</v>
      </c>
      <c r="CN322" s="48" t="s">
        <v>554</v>
      </c>
      <c r="CO322" s="48" t="s">
        <v>554</v>
      </c>
      <c r="CP322" s="680" t="s">
        <v>554</v>
      </c>
      <c r="CQ322" s="679" t="s">
        <v>554</v>
      </c>
      <c r="CR322" s="706" t="s">
        <v>554</v>
      </c>
      <c r="CS322" s="706" t="s">
        <v>554</v>
      </c>
      <c r="CT322" s="603"/>
      <c r="CU322" s="709" t="s">
        <v>560</v>
      </c>
      <c r="CV322" s="709" t="s">
        <v>560</v>
      </c>
      <c r="CW322" s="720" t="s">
        <v>554</v>
      </c>
      <c r="CX322" s="47" t="s">
        <v>554</v>
      </c>
      <c r="CY322" s="47" t="s">
        <v>554</v>
      </c>
      <c r="CZ322" s="47" t="s">
        <v>554</v>
      </c>
      <c r="DA322" s="709" t="s">
        <v>560</v>
      </c>
      <c r="DB322" s="709" t="s">
        <v>560</v>
      </c>
      <c r="DC322" s="47" t="s">
        <v>554</v>
      </c>
    </row>
    <row r="323" spans="1:107" ht="16" x14ac:dyDescent="0.2">
      <c r="A323" s="678">
        <v>43670</v>
      </c>
      <c r="B323" s="47" t="s">
        <v>554</v>
      </c>
      <c r="C323" s="47" t="s">
        <v>554</v>
      </c>
      <c r="D323" s="47" t="s">
        <v>554</v>
      </c>
      <c r="E323" s="47" t="s">
        <v>554</v>
      </c>
      <c r="F323" s="47" t="s">
        <v>554</v>
      </c>
      <c r="G323" s="47" t="s">
        <v>554</v>
      </c>
      <c r="H323" s="719" t="s">
        <v>554</v>
      </c>
      <c r="I323" s="722" t="s">
        <v>554</v>
      </c>
      <c r="J323" s="47" t="s">
        <v>554</v>
      </c>
      <c r="K323" s="47" t="s">
        <v>554</v>
      </c>
      <c r="L323" s="47" t="s">
        <v>554</v>
      </c>
      <c r="M323" s="719" t="s">
        <v>554</v>
      </c>
      <c r="N323" s="47" t="s">
        <v>554</v>
      </c>
      <c r="O323" s="47" t="s">
        <v>554</v>
      </c>
      <c r="P323" s="47" t="s">
        <v>554</v>
      </c>
      <c r="Q323" s="47" t="s">
        <v>554</v>
      </c>
      <c r="R323" s="706" t="s">
        <v>554</v>
      </c>
      <c r="S323" s="47" t="s">
        <v>554</v>
      </c>
      <c r="T323" s="47" t="s">
        <v>554</v>
      </c>
      <c r="U323" s="706" t="s">
        <v>554</v>
      </c>
      <c r="V323" s="603"/>
      <c r="W323" s="47" t="s">
        <v>554</v>
      </c>
      <c r="X323" s="47" t="s">
        <v>554</v>
      </c>
      <c r="Y323" s="47" t="s">
        <v>554</v>
      </c>
      <c r="Z323" s="721" t="s">
        <v>554</v>
      </c>
      <c r="AA323" s="706" t="s">
        <v>554</v>
      </c>
      <c r="AB323" s="706" t="s">
        <v>554</v>
      </c>
      <c r="AC323" s="47" t="s">
        <v>554</v>
      </c>
      <c r="AD323" s="47" t="s">
        <v>554</v>
      </c>
      <c r="AE323" s="719" t="s">
        <v>554</v>
      </c>
      <c r="AF323" s="47" t="s">
        <v>554</v>
      </c>
      <c r="AG323" s="47" t="s">
        <v>554</v>
      </c>
      <c r="AH323" s="47" t="s">
        <v>554</v>
      </c>
      <c r="AI323" s="706" t="s">
        <v>554</v>
      </c>
      <c r="AJ323" s="706" t="s">
        <v>554</v>
      </c>
      <c r="AK323" s="706" t="s">
        <v>554</v>
      </c>
      <c r="AL323" s="47" t="s">
        <v>554</v>
      </c>
      <c r="AM323" s="722" t="s">
        <v>554</v>
      </c>
      <c r="AN323" s="47" t="s">
        <v>554</v>
      </c>
      <c r="AO323" s="603"/>
      <c r="AP323" s="603"/>
      <c r="AQ323" s="706" t="s">
        <v>554</v>
      </c>
      <c r="AR323" s="603"/>
      <c r="AS323" s="603"/>
      <c r="AT323" s="47" t="s">
        <v>554</v>
      </c>
      <c r="AU323" s="47" t="s">
        <v>554</v>
      </c>
      <c r="AV323" s="47" t="s">
        <v>554</v>
      </c>
      <c r="AW323" s="47" t="s">
        <v>554</v>
      </c>
      <c r="AX323" s="603"/>
      <c r="AY323" s="603"/>
      <c r="AZ323" s="719" t="s">
        <v>554</v>
      </c>
      <c r="BA323" s="603"/>
      <c r="BB323" s="603"/>
      <c r="BC323" s="719" t="s">
        <v>554</v>
      </c>
      <c r="BD323" s="603"/>
      <c r="BE323" s="603"/>
      <c r="BF323" s="679" t="s">
        <v>554</v>
      </c>
      <c r="BG323" s="678">
        <v>43670</v>
      </c>
      <c r="BH323" s="47" t="s">
        <v>554</v>
      </c>
      <c r="BI323" s="47" t="s">
        <v>554</v>
      </c>
      <c r="BJ323" s="47" t="s">
        <v>554</v>
      </c>
      <c r="BK323" s="682" t="s">
        <v>807</v>
      </c>
      <c r="BL323" s="682" t="s">
        <v>807</v>
      </c>
      <c r="BM323" s="721" t="s">
        <v>554</v>
      </c>
      <c r="BN323" s="598" t="s">
        <v>807</v>
      </c>
      <c r="BO323" s="598" t="s">
        <v>807</v>
      </c>
      <c r="BP323" s="603"/>
      <c r="BQ323" s="48" t="s">
        <v>554</v>
      </c>
      <c r="BR323" s="48" t="s">
        <v>554</v>
      </c>
      <c r="BS323" s="603"/>
      <c r="BT323" s="720"/>
      <c r="BU323" s="720"/>
      <c r="BV323" s="603"/>
      <c r="BW323" s="719" t="s">
        <v>554</v>
      </c>
      <c r="BX323" s="722" t="s">
        <v>554</v>
      </c>
      <c r="BY323" s="719" t="s">
        <v>554</v>
      </c>
      <c r="BZ323" s="719" t="s">
        <v>554</v>
      </c>
      <c r="CA323" s="47" t="s">
        <v>554</v>
      </c>
      <c r="CB323" s="709" t="s">
        <v>560</v>
      </c>
      <c r="CC323" s="48" t="s">
        <v>554</v>
      </c>
      <c r="CD323" s="48" t="s">
        <v>554</v>
      </c>
      <c r="CE323" s="48" t="s">
        <v>554</v>
      </c>
      <c r="CF323" s="603"/>
      <c r="CG323" s="603"/>
      <c r="CH323" s="598" t="s">
        <v>807</v>
      </c>
      <c r="CI323" s="616"/>
      <c r="CJ323" s="616"/>
      <c r="CK323" s="48" t="s">
        <v>554</v>
      </c>
      <c r="CL323" s="615" t="s">
        <v>554</v>
      </c>
      <c r="CM323" s="615" t="s">
        <v>554</v>
      </c>
      <c r="CN323" s="48" t="s">
        <v>554</v>
      </c>
      <c r="CO323" s="48" t="s">
        <v>554</v>
      </c>
      <c r="CP323" s="680" t="s">
        <v>554</v>
      </c>
      <c r="CQ323" s="679" t="s">
        <v>554</v>
      </c>
      <c r="CR323" s="706" t="s">
        <v>554</v>
      </c>
      <c r="CS323" s="706" t="s">
        <v>554</v>
      </c>
      <c r="CT323" s="603"/>
      <c r="CU323" s="709" t="s">
        <v>560</v>
      </c>
      <c r="CV323" s="709" t="s">
        <v>560</v>
      </c>
      <c r="CW323" s="720" t="s">
        <v>554</v>
      </c>
      <c r="CX323" s="47" t="s">
        <v>554</v>
      </c>
      <c r="CY323" s="47" t="s">
        <v>554</v>
      </c>
      <c r="CZ323" s="47" t="s">
        <v>554</v>
      </c>
      <c r="DA323" s="709" t="s">
        <v>560</v>
      </c>
      <c r="DB323" s="709" t="s">
        <v>560</v>
      </c>
      <c r="DC323" s="47" t="s">
        <v>554</v>
      </c>
    </row>
    <row r="324" spans="1:107" ht="16" x14ac:dyDescent="0.2">
      <c r="A324" s="678">
        <v>43671</v>
      </c>
      <c r="B324" s="47" t="s">
        <v>554</v>
      </c>
      <c r="C324" s="47" t="s">
        <v>554</v>
      </c>
      <c r="D324" s="47" t="s">
        <v>554</v>
      </c>
      <c r="E324" s="47" t="s">
        <v>554</v>
      </c>
      <c r="F324" s="47" t="s">
        <v>554</v>
      </c>
      <c r="G324" s="47" t="s">
        <v>554</v>
      </c>
      <c r="H324" s="719" t="s">
        <v>554</v>
      </c>
      <c r="I324" s="722" t="s">
        <v>554</v>
      </c>
      <c r="J324" s="47" t="s">
        <v>554</v>
      </c>
      <c r="K324" s="47" t="s">
        <v>554</v>
      </c>
      <c r="L324" s="47" t="s">
        <v>554</v>
      </c>
      <c r="M324" s="719" t="s">
        <v>554</v>
      </c>
      <c r="N324" s="47" t="s">
        <v>554</v>
      </c>
      <c r="O324" s="47" t="s">
        <v>554</v>
      </c>
      <c r="P324" s="47" t="s">
        <v>554</v>
      </c>
      <c r="Q324" s="47" t="s">
        <v>554</v>
      </c>
      <c r="R324" s="706" t="s">
        <v>554</v>
      </c>
      <c r="S324" s="47" t="s">
        <v>554</v>
      </c>
      <c r="T324" s="47" t="s">
        <v>554</v>
      </c>
      <c r="U324" s="706" t="s">
        <v>554</v>
      </c>
      <c r="V324" s="603"/>
      <c r="W324" s="47" t="s">
        <v>554</v>
      </c>
      <c r="X324" s="47" t="s">
        <v>554</v>
      </c>
      <c r="Y324" s="47" t="s">
        <v>554</v>
      </c>
      <c r="Z324" s="721" t="s">
        <v>554</v>
      </c>
      <c r="AA324" s="706" t="s">
        <v>554</v>
      </c>
      <c r="AB324" s="706" t="s">
        <v>554</v>
      </c>
      <c r="AC324" s="47" t="s">
        <v>554</v>
      </c>
      <c r="AD324" s="47" t="s">
        <v>554</v>
      </c>
      <c r="AE324" s="719" t="s">
        <v>554</v>
      </c>
      <c r="AF324" s="47" t="s">
        <v>554</v>
      </c>
      <c r="AG324" s="47" t="s">
        <v>554</v>
      </c>
      <c r="AH324" s="47" t="s">
        <v>554</v>
      </c>
      <c r="AI324" s="706" t="s">
        <v>554</v>
      </c>
      <c r="AJ324" s="706" t="s">
        <v>554</v>
      </c>
      <c r="AK324" s="706" t="s">
        <v>554</v>
      </c>
      <c r="AL324" s="47" t="s">
        <v>554</v>
      </c>
      <c r="AM324" s="722" t="s">
        <v>554</v>
      </c>
      <c r="AN324" s="47" t="s">
        <v>554</v>
      </c>
      <c r="AO324" s="603"/>
      <c r="AP324" s="603"/>
      <c r="AQ324" s="706" t="s">
        <v>554</v>
      </c>
      <c r="AR324" s="603"/>
      <c r="AS324" s="603"/>
      <c r="AT324" s="47" t="s">
        <v>554</v>
      </c>
      <c r="AU324" s="47" t="s">
        <v>554</v>
      </c>
      <c r="AV324" s="47" t="s">
        <v>554</v>
      </c>
      <c r="AW324" s="47" t="s">
        <v>554</v>
      </c>
      <c r="AX324" s="603"/>
      <c r="AY324" s="603"/>
      <c r="AZ324" s="719" t="s">
        <v>554</v>
      </c>
      <c r="BA324" s="603"/>
      <c r="BB324" s="603"/>
      <c r="BC324" s="719" t="s">
        <v>554</v>
      </c>
      <c r="BD324" s="603"/>
      <c r="BE324" s="603"/>
      <c r="BF324" s="679" t="s">
        <v>554</v>
      </c>
      <c r="BG324" s="678">
        <v>43671</v>
      </c>
      <c r="BH324" s="47" t="s">
        <v>554</v>
      </c>
      <c r="BI324" s="47" t="s">
        <v>554</v>
      </c>
      <c r="BJ324" s="47" t="s">
        <v>554</v>
      </c>
      <c r="BK324" s="682" t="s">
        <v>807</v>
      </c>
      <c r="BL324" s="682" t="s">
        <v>807</v>
      </c>
      <c r="BM324" s="721" t="s">
        <v>554</v>
      </c>
      <c r="BN324" s="598" t="s">
        <v>807</v>
      </c>
      <c r="BO324" s="598" t="s">
        <v>807</v>
      </c>
      <c r="BP324" s="603"/>
      <c r="BQ324" s="48" t="s">
        <v>554</v>
      </c>
      <c r="BR324" s="48" t="s">
        <v>554</v>
      </c>
      <c r="BS324" s="603"/>
      <c r="BT324" s="720"/>
      <c r="BU324" s="720"/>
      <c r="BV324" s="603"/>
      <c r="BW324" s="719" t="s">
        <v>554</v>
      </c>
      <c r="BX324" s="722" t="s">
        <v>554</v>
      </c>
      <c r="BY324" s="719" t="s">
        <v>554</v>
      </c>
      <c r="BZ324" s="719" t="s">
        <v>554</v>
      </c>
      <c r="CA324" s="47" t="s">
        <v>554</v>
      </c>
      <c r="CB324" s="709" t="s">
        <v>560</v>
      </c>
      <c r="CC324" s="48" t="s">
        <v>554</v>
      </c>
      <c r="CD324" s="48" t="s">
        <v>554</v>
      </c>
      <c r="CE324" s="48" t="s">
        <v>554</v>
      </c>
      <c r="CF324" s="603"/>
      <c r="CG324" s="603"/>
      <c r="CH324" s="598" t="s">
        <v>807</v>
      </c>
      <c r="CI324" s="616"/>
      <c r="CJ324" s="616"/>
      <c r="CK324" s="48" t="s">
        <v>554</v>
      </c>
      <c r="CL324" s="615" t="s">
        <v>554</v>
      </c>
      <c r="CM324" s="615" t="s">
        <v>554</v>
      </c>
      <c r="CN324" s="48" t="s">
        <v>554</v>
      </c>
      <c r="CO324" s="48" t="s">
        <v>554</v>
      </c>
      <c r="CP324" s="680" t="s">
        <v>554</v>
      </c>
      <c r="CQ324" s="679" t="s">
        <v>554</v>
      </c>
      <c r="CR324" s="706" t="s">
        <v>554</v>
      </c>
      <c r="CS324" s="706" t="s">
        <v>554</v>
      </c>
      <c r="CT324" s="603"/>
      <c r="CU324" s="709" t="s">
        <v>560</v>
      </c>
      <c r="CV324" s="709" t="s">
        <v>560</v>
      </c>
      <c r="CW324" s="720" t="s">
        <v>554</v>
      </c>
      <c r="CX324" s="47" t="s">
        <v>554</v>
      </c>
      <c r="CY324" s="47" t="s">
        <v>554</v>
      </c>
      <c r="CZ324" s="47" t="s">
        <v>554</v>
      </c>
      <c r="DA324" s="709" t="s">
        <v>560</v>
      </c>
      <c r="DB324" s="709" t="s">
        <v>560</v>
      </c>
      <c r="DC324" s="47" t="s">
        <v>554</v>
      </c>
    </row>
    <row r="325" spans="1:107" ht="16" x14ac:dyDescent="0.2">
      <c r="A325" s="678">
        <v>43672</v>
      </c>
      <c r="B325" s="47" t="s">
        <v>554</v>
      </c>
      <c r="C325" s="47" t="s">
        <v>554</v>
      </c>
      <c r="D325" s="47" t="s">
        <v>554</v>
      </c>
      <c r="E325" s="47" t="s">
        <v>554</v>
      </c>
      <c r="F325" s="47" t="s">
        <v>554</v>
      </c>
      <c r="G325" s="47" t="s">
        <v>554</v>
      </c>
      <c r="H325" s="719" t="s">
        <v>554</v>
      </c>
      <c r="I325" s="722" t="s">
        <v>554</v>
      </c>
      <c r="J325" s="47" t="s">
        <v>554</v>
      </c>
      <c r="K325" s="47" t="s">
        <v>554</v>
      </c>
      <c r="L325" s="47" t="s">
        <v>554</v>
      </c>
      <c r="M325" s="719" t="s">
        <v>554</v>
      </c>
      <c r="N325" s="47" t="s">
        <v>554</v>
      </c>
      <c r="O325" s="47" t="s">
        <v>554</v>
      </c>
      <c r="P325" s="47" t="s">
        <v>554</v>
      </c>
      <c r="Q325" s="47" t="s">
        <v>554</v>
      </c>
      <c r="R325" s="706" t="s">
        <v>554</v>
      </c>
      <c r="S325" s="47" t="s">
        <v>554</v>
      </c>
      <c r="T325" s="47" t="s">
        <v>554</v>
      </c>
      <c r="U325" s="706" t="s">
        <v>554</v>
      </c>
      <c r="V325" s="603"/>
      <c r="W325" s="47" t="s">
        <v>554</v>
      </c>
      <c r="X325" s="47" t="s">
        <v>554</v>
      </c>
      <c r="Y325" s="47" t="s">
        <v>554</v>
      </c>
      <c r="Z325" s="706" t="s">
        <v>554</v>
      </c>
      <c r="AA325" s="47" t="s">
        <v>554</v>
      </c>
      <c r="AB325" s="706" t="s">
        <v>554</v>
      </c>
      <c r="AC325" s="47" t="s">
        <v>554</v>
      </c>
      <c r="AD325" s="47" t="s">
        <v>554</v>
      </c>
      <c r="AE325" s="709" t="s">
        <v>560</v>
      </c>
      <c r="AF325" s="47" t="s">
        <v>554</v>
      </c>
      <c r="AG325" s="47" t="s">
        <v>554</v>
      </c>
      <c r="AH325" s="47" t="s">
        <v>554</v>
      </c>
      <c r="AI325" s="706" t="s">
        <v>554</v>
      </c>
      <c r="AJ325" s="706" t="s">
        <v>554</v>
      </c>
      <c r="AK325" s="706" t="s">
        <v>554</v>
      </c>
      <c r="AL325" s="47" t="s">
        <v>554</v>
      </c>
      <c r="AM325" s="722" t="s">
        <v>554</v>
      </c>
      <c r="AN325" s="47" t="s">
        <v>554</v>
      </c>
      <c r="AO325" s="603"/>
      <c r="AP325" s="603"/>
      <c r="AQ325" s="706" t="s">
        <v>554</v>
      </c>
      <c r="AR325" s="603"/>
      <c r="AS325" s="603"/>
      <c r="AT325" s="47" t="s">
        <v>554</v>
      </c>
      <c r="AU325" s="47" t="s">
        <v>554</v>
      </c>
      <c r="AV325" s="47" t="s">
        <v>554</v>
      </c>
      <c r="AW325" s="47" t="s">
        <v>554</v>
      </c>
      <c r="AX325" s="603"/>
      <c r="AY325" s="603"/>
      <c r="AZ325" s="719" t="s">
        <v>554</v>
      </c>
      <c r="BA325" s="603"/>
      <c r="BB325" s="603"/>
      <c r="BC325" s="719" t="s">
        <v>554</v>
      </c>
      <c r="BD325" s="603"/>
      <c r="BE325" s="603"/>
      <c r="BF325" s="679" t="s">
        <v>554</v>
      </c>
      <c r="BG325" s="678">
        <v>43672</v>
      </c>
      <c r="BH325" s="47" t="s">
        <v>554</v>
      </c>
      <c r="BI325" s="47" t="s">
        <v>554</v>
      </c>
      <c r="BJ325" s="47" t="s">
        <v>554</v>
      </c>
      <c r="BK325" s="682" t="s">
        <v>807</v>
      </c>
      <c r="BL325" s="682" t="s">
        <v>807</v>
      </c>
      <c r="BM325" s="721" t="s">
        <v>554</v>
      </c>
      <c r="BN325" s="598" t="s">
        <v>807</v>
      </c>
      <c r="BO325" s="598" t="s">
        <v>807</v>
      </c>
      <c r="BP325" s="603"/>
      <c r="BQ325" s="48" t="s">
        <v>554</v>
      </c>
      <c r="BR325" s="48" t="s">
        <v>554</v>
      </c>
      <c r="BS325" s="603"/>
      <c r="BT325" s="720"/>
      <c r="BU325" s="720"/>
      <c r="BV325" s="603"/>
      <c r="BW325" s="719" t="s">
        <v>554</v>
      </c>
      <c r="BX325" s="722" t="s">
        <v>554</v>
      </c>
      <c r="BY325" s="719" t="s">
        <v>554</v>
      </c>
      <c r="BZ325" s="719" t="s">
        <v>554</v>
      </c>
      <c r="CA325" s="47" t="s">
        <v>554</v>
      </c>
      <c r="CB325" s="709" t="s">
        <v>560</v>
      </c>
      <c r="CC325" s="48" t="s">
        <v>554</v>
      </c>
      <c r="CD325" s="48" t="s">
        <v>554</v>
      </c>
      <c r="CE325" s="48" t="s">
        <v>554</v>
      </c>
      <c r="CF325" s="603"/>
      <c r="CG325" s="603"/>
      <c r="CH325" s="598" t="s">
        <v>807</v>
      </c>
      <c r="CI325" s="616"/>
      <c r="CJ325" s="616"/>
      <c r="CK325" s="48" t="s">
        <v>554</v>
      </c>
      <c r="CL325" s="615" t="s">
        <v>554</v>
      </c>
      <c r="CM325" s="615" t="s">
        <v>554</v>
      </c>
      <c r="CN325" s="48" t="s">
        <v>554</v>
      </c>
      <c r="CO325" s="48" t="s">
        <v>554</v>
      </c>
      <c r="CP325" s="680" t="s">
        <v>554</v>
      </c>
      <c r="CQ325" s="679" t="s">
        <v>554</v>
      </c>
      <c r="CR325" s="706" t="s">
        <v>554</v>
      </c>
      <c r="CS325" s="706" t="s">
        <v>554</v>
      </c>
      <c r="CT325" s="603"/>
      <c r="CU325" s="723" t="s">
        <v>566</v>
      </c>
      <c r="CV325" s="709" t="s">
        <v>560</v>
      </c>
      <c r="CW325" s="720" t="s">
        <v>554</v>
      </c>
      <c r="CX325" s="47" t="s">
        <v>554</v>
      </c>
      <c r="CY325" s="47" t="s">
        <v>554</v>
      </c>
      <c r="CZ325" s="47" t="s">
        <v>554</v>
      </c>
      <c r="DA325" s="709" t="s">
        <v>560</v>
      </c>
      <c r="DB325" s="709" t="s">
        <v>560</v>
      </c>
      <c r="DC325" s="47" t="s">
        <v>554</v>
      </c>
    </row>
    <row r="326" spans="1:107" ht="16" x14ac:dyDescent="0.2">
      <c r="A326" s="678">
        <v>43673</v>
      </c>
      <c r="B326" s="47" t="s">
        <v>554</v>
      </c>
      <c r="C326" s="47" t="s">
        <v>554</v>
      </c>
      <c r="D326" s="47" t="s">
        <v>554</v>
      </c>
      <c r="E326" s="47" t="s">
        <v>554</v>
      </c>
      <c r="F326" s="47" t="s">
        <v>554</v>
      </c>
      <c r="G326" s="47" t="s">
        <v>554</v>
      </c>
      <c r="H326" s="719" t="s">
        <v>554</v>
      </c>
      <c r="I326" s="722" t="s">
        <v>554</v>
      </c>
      <c r="J326" s="47" t="s">
        <v>554</v>
      </c>
      <c r="K326" s="47" t="s">
        <v>554</v>
      </c>
      <c r="L326" s="47" t="s">
        <v>554</v>
      </c>
      <c r="M326" s="719" t="s">
        <v>554</v>
      </c>
      <c r="N326" s="47" t="s">
        <v>554</v>
      </c>
      <c r="O326" s="47" t="s">
        <v>554</v>
      </c>
      <c r="P326" s="47" t="s">
        <v>554</v>
      </c>
      <c r="Q326" s="47" t="s">
        <v>554</v>
      </c>
      <c r="R326" s="706" t="s">
        <v>554</v>
      </c>
      <c r="S326" s="47" t="s">
        <v>554</v>
      </c>
      <c r="T326" s="47" t="s">
        <v>554</v>
      </c>
      <c r="U326" s="706" t="s">
        <v>554</v>
      </c>
      <c r="V326" s="603"/>
      <c r="W326" s="47" t="s">
        <v>554</v>
      </c>
      <c r="X326" s="47" t="s">
        <v>554</v>
      </c>
      <c r="Y326" s="47" t="s">
        <v>554</v>
      </c>
      <c r="Z326" s="706" t="s">
        <v>554</v>
      </c>
      <c r="AA326" s="47" t="s">
        <v>554</v>
      </c>
      <c r="AB326" s="706" t="s">
        <v>554</v>
      </c>
      <c r="AC326" s="47" t="s">
        <v>554</v>
      </c>
      <c r="AD326" s="47" t="s">
        <v>554</v>
      </c>
      <c r="AE326" s="719" t="s">
        <v>554</v>
      </c>
      <c r="AF326" s="47" t="s">
        <v>554</v>
      </c>
      <c r="AG326" s="47" t="s">
        <v>554</v>
      </c>
      <c r="AH326" s="47" t="s">
        <v>554</v>
      </c>
      <c r="AI326" s="706" t="s">
        <v>554</v>
      </c>
      <c r="AJ326" s="706" t="s">
        <v>554</v>
      </c>
      <c r="AK326" s="706" t="s">
        <v>554</v>
      </c>
      <c r="AL326" s="47" t="s">
        <v>554</v>
      </c>
      <c r="AM326" s="722" t="s">
        <v>554</v>
      </c>
      <c r="AN326" s="47" t="s">
        <v>554</v>
      </c>
      <c r="AO326" s="603"/>
      <c r="AP326" s="603"/>
      <c r="AQ326" s="706" t="s">
        <v>554</v>
      </c>
      <c r="AR326" s="603"/>
      <c r="AS326" s="603"/>
      <c r="AT326" s="47" t="s">
        <v>554</v>
      </c>
      <c r="AU326" s="47" t="s">
        <v>554</v>
      </c>
      <c r="AV326" s="47" t="s">
        <v>554</v>
      </c>
      <c r="AW326" s="47" t="s">
        <v>554</v>
      </c>
      <c r="AX326" s="603"/>
      <c r="AY326" s="603"/>
      <c r="AZ326" s="719" t="s">
        <v>554</v>
      </c>
      <c r="BA326" s="603"/>
      <c r="BB326" s="603"/>
      <c r="BC326" s="719" t="s">
        <v>554</v>
      </c>
      <c r="BD326" s="603"/>
      <c r="BE326" s="603"/>
      <c r="BF326" s="679" t="s">
        <v>554</v>
      </c>
      <c r="BG326" s="678">
        <v>43673</v>
      </c>
      <c r="BH326" s="47" t="s">
        <v>554</v>
      </c>
      <c r="BI326" s="47" t="s">
        <v>554</v>
      </c>
      <c r="BJ326" s="47" t="s">
        <v>554</v>
      </c>
      <c r="BK326" s="682" t="s">
        <v>807</v>
      </c>
      <c r="BL326" s="682" t="s">
        <v>807</v>
      </c>
      <c r="BM326" s="721" t="s">
        <v>554</v>
      </c>
      <c r="BN326" s="598" t="s">
        <v>807</v>
      </c>
      <c r="BO326" s="598" t="s">
        <v>807</v>
      </c>
      <c r="BP326" s="603"/>
      <c r="BQ326" s="48" t="s">
        <v>554</v>
      </c>
      <c r="BR326" s="48" t="s">
        <v>554</v>
      </c>
      <c r="BS326" s="603"/>
      <c r="BT326" s="720"/>
      <c r="BU326" s="720"/>
      <c r="BV326" s="603"/>
      <c r="BW326" s="709" t="s">
        <v>560</v>
      </c>
      <c r="BX326" s="722" t="s">
        <v>554</v>
      </c>
      <c r="BY326" s="709" t="s">
        <v>560</v>
      </c>
      <c r="BZ326" s="709" t="s">
        <v>560</v>
      </c>
      <c r="CA326" s="47" t="s">
        <v>554</v>
      </c>
      <c r="CB326" s="709" t="s">
        <v>560</v>
      </c>
      <c r="CC326" s="48" t="s">
        <v>554</v>
      </c>
      <c r="CD326" s="48" t="s">
        <v>554</v>
      </c>
      <c r="CE326" s="48" t="s">
        <v>554</v>
      </c>
      <c r="CF326" s="603"/>
      <c r="CG326" s="603"/>
      <c r="CH326" s="598" t="s">
        <v>807</v>
      </c>
      <c r="CI326" s="616"/>
      <c r="CJ326" s="616"/>
      <c r="CK326" s="48" t="s">
        <v>554</v>
      </c>
      <c r="CL326" s="615" t="s">
        <v>554</v>
      </c>
      <c r="CM326" s="615" t="s">
        <v>554</v>
      </c>
      <c r="CN326" s="48" t="s">
        <v>554</v>
      </c>
      <c r="CO326" s="48" t="s">
        <v>554</v>
      </c>
      <c r="CP326" s="680" t="s">
        <v>554</v>
      </c>
      <c r="CQ326" s="679" t="s">
        <v>554</v>
      </c>
      <c r="CR326" s="706" t="s">
        <v>554</v>
      </c>
      <c r="CS326" s="706" t="s">
        <v>554</v>
      </c>
      <c r="CT326" s="603"/>
      <c r="CU326" s="723" t="s">
        <v>566</v>
      </c>
      <c r="CV326" s="709" t="s">
        <v>560</v>
      </c>
      <c r="CW326" s="720" t="s">
        <v>554</v>
      </c>
      <c r="CX326" s="47" t="s">
        <v>554</v>
      </c>
      <c r="CY326" s="47" t="s">
        <v>554</v>
      </c>
      <c r="CZ326" s="47" t="s">
        <v>554</v>
      </c>
      <c r="DA326" s="709" t="s">
        <v>560</v>
      </c>
      <c r="DB326" s="709" t="s">
        <v>560</v>
      </c>
      <c r="DC326" s="47" t="s">
        <v>554</v>
      </c>
    </row>
    <row r="327" spans="1:107" ht="16" x14ac:dyDescent="0.2">
      <c r="A327" s="678">
        <v>43674</v>
      </c>
      <c r="B327" s="47" t="s">
        <v>554</v>
      </c>
      <c r="C327" s="47" t="s">
        <v>554</v>
      </c>
      <c r="D327" s="47" t="s">
        <v>554</v>
      </c>
      <c r="E327" s="47" t="s">
        <v>554</v>
      </c>
      <c r="F327" s="47" t="s">
        <v>554</v>
      </c>
      <c r="G327" s="47" t="s">
        <v>554</v>
      </c>
      <c r="H327" s="719" t="s">
        <v>554</v>
      </c>
      <c r="I327" s="722" t="s">
        <v>554</v>
      </c>
      <c r="J327" s="47" t="s">
        <v>554</v>
      </c>
      <c r="K327" s="47" t="s">
        <v>554</v>
      </c>
      <c r="L327" s="47" t="s">
        <v>554</v>
      </c>
      <c r="M327" s="719" t="s">
        <v>554</v>
      </c>
      <c r="N327" s="47" t="s">
        <v>554</v>
      </c>
      <c r="O327" s="47" t="s">
        <v>554</v>
      </c>
      <c r="P327" s="47" t="s">
        <v>554</v>
      </c>
      <c r="Q327" s="47" t="s">
        <v>554</v>
      </c>
      <c r="R327" s="706" t="s">
        <v>554</v>
      </c>
      <c r="S327" s="47" t="s">
        <v>554</v>
      </c>
      <c r="T327" s="47" t="s">
        <v>554</v>
      </c>
      <c r="U327" s="706" t="s">
        <v>554</v>
      </c>
      <c r="V327" s="603"/>
      <c r="W327" s="47" t="s">
        <v>554</v>
      </c>
      <c r="X327" s="47" t="s">
        <v>554</v>
      </c>
      <c r="Y327" s="47" t="s">
        <v>554</v>
      </c>
      <c r="Z327" s="706" t="s">
        <v>554</v>
      </c>
      <c r="AA327" s="47" t="s">
        <v>554</v>
      </c>
      <c r="AB327" s="706" t="s">
        <v>554</v>
      </c>
      <c r="AC327" s="47" t="s">
        <v>554</v>
      </c>
      <c r="AD327" s="47" t="s">
        <v>554</v>
      </c>
      <c r="AE327" s="709" t="s">
        <v>560</v>
      </c>
      <c r="AF327" s="47" t="s">
        <v>554</v>
      </c>
      <c r="AG327" s="47" t="s">
        <v>554</v>
      </c>
      <c r="AH327" s="47" t="s">
        <v>554</v>
      </c>
      <c r="AI327" s="706" t="s">
        <v>554</v>
      </c>
      <c r="AJ327" s="706" t="s">
        <v>554</v>
      </c>
      <c r="AK327" s="706" t="s">
        <v>554</v>
      </c>
      <c r="AL327" s="47" t="s">
        <v>554</v>
      </c>
      <c r="AM327" s="709" t="s">
        <v>560</v>
      </c>
      <c r="AN327" s="47" t="s">
        <v>554</v>
      </c>
      <c r="AO327" s="603"/>
      <c r="AP327" s="603"/>
      <c r="AQ327" s="706" t="s">
        <v>554</v>
      </c>
      <c r="AR327" s="603"/>
      <c r="AS327" s="603"/>
      <c r="AT327" s="47" t="s">
        <v>554</v>
      </c>
      <c r="AU327" s="47" t="s">
        <v>554</v>
      </c>
      <c r="AV327" s="47" t="s">
        <v>554</v>
      </c>
      <c r="AW327" s="47" t="s">
        <v>554</v>
      </c>
      <c r="AX327" s="603"/>
      <c r="AY327" s="603"/>
      <c r="AZ327" s="719" t="s">
        <v>554</v>
      </c>
      <c r="BA327" s="603"/>
      <c r="BB327" s="603"/>
      <c r="BC327" s="719" t="s">
        <v>554</v>
      </c>
      <c r="BD327" s="603"/>
      <c r="BE327" s="603"/>
      <c r="BF327" s="679" t="s">
        <v>554</v>
      </c>
      <c r="BG327" s="678">
        <v>43674</v>
      </c>
      <c r="BH327" s="47" t="s">
        <v>554</v>
      </c>
      <c r="BI327" s="47" t="s">
        <v>554</v>
      </c>
      <c r="BJ327" s="47" t="s">
        <v>554</v>
      </c>
      <c r="BK327" s="682" t="s">
        <v>807</v>
      </c>
      <c r="BL327" s="682" t="s">
        <v>807</v>
      </c>
      <c r="BM327" s="721" t="s">
        <v>554</v>
      </c>
      <c r="BN327" s="598" t="s">
        <v>807</v>
      </c>
      <c r="BO327" s="598" t="s">
        <v>807</v>
      </c>
      <c r="BP327" s="603"/>
      <c r="BQ327" s="48" t="s">
        <v>554</v>
      </c>
      <c r="BR327" s="48" t="s">
        <v>554</v>
      </c>
      <c r="BS327" s="603"/>
      <c r="BT327" s="720"/>
      <c r="BU327" s="720"/>
      <c r="BV327" s="603"/>
      <c r="BW327" s="709" t="s">
        <v>560</v>
      </c>
      <c r="BX327" s="722" t="s">
        <v>554</v>
      </c>
      <c r="BY327" s="709" t="s">
        <v>560</v>
      </c>
      <c r="BZ327" s="709" t="s">
        <v>560</v>
      </c>
      <c r="CA327" s="47" t="s">
        <v>554</v>
      </c>
      <c r="CB327" s="709" t="s">
        <v>560</v>
      </c>
      <c r="CC327" s="48" t="s">
        <v>554</v>
      </c>
      <c r="CD327" s="48" t="s">
        <v>554</v>
      </c>
      <c r="CE327" s="48" t="s">
        <v>554</v>
      </c>
      <c r="CF327" s="603"/>
      <c r="CG327" s="603"/>
      <c r="CH327" s="598" t="s">
        <v>807</v>
      </c>
      <c r="CI327" s="616"/>
      <c r="CJ327" s="616"/>
      <c r="CK327" s="48" t="s">
        <v>554</v>
      </c>
      <c r="CL327" s="615" t="s">
        <v>554</v>
      </c>
      <c r="CM327" s="615" t="s">
        <v>554</v>
      </c>
      <c r="CN327" s="48" t="s">
        <v>554</v>
      </c>
      <c r="CO327" s="48" t="s">
        <v>554</v>
      </c>
      <c r="CP327" s="680" t="s">
        <v>554</v>
      </c>
      <c r="CQ327" s="679" t="s">
        <v>554</v>
      </c>
      <c r="CR327" s="706" t="s">
        <v>554</v>
      </c>
      <c r="CS327" s="706" t="s">
        <v>554</v>
      </c>
      <c r="CT327" s="603"/>
      <c r="CU327" s="719" t="s">
        <v>554</v>
      </c>
      <c r="CV327" s="709" t="s">
        <v>560</v>
      </c>
      <c r="CW327" s="720" t="s">
        <v>554</v>
      </c>
      <c r="CX327" s="47" t="s">
        <v>554</v>
      </c>
      <c r="CY327" s="47" t="s">
        <v>554</v>
      </c>
      <c r="CZ327" s="47" t="s">
        <v>554</v>
      </c>
      <c r="DA327" s="709" t="s">
        <v>560</v>
      </c>
      <c r="DB327" s="709" t="s">
        <v>560</v>
      </c>
      <c r="DC327" s="47" t="s">
        <v>554</v>
      </c>
    </row>
    <row r="328" spans="1:107" ht="16" x14ac:dyDescent="0.2">
      <c r="A328" s="678">
        <v>43675</v>
      </c>
      <c r="B328" s="47" t="s">
        <v>554</v>
      </c>
      <c r="C328" s="47" t="s">
        <v>554</v>
      </c>
      <c r="D328" s="47" t="s">
        <v>554</v>
      </c>
      <c r="E328" s="47" t="s">
        <v>554</v>
      </c>
      <c r="F328" s="47" t="s">
        <v>554</v>
      </c>
      <c r="G328" s="47" t="s">
        <v>554</v>
      </c>
      <c r="H328" s="719" t="s">
        <v>554</v>
      </c>
      <c r="I328" s="722" t="s">
        <v>554</v>
      </c>
      <c r="J328" s="47" t="s">
        <v>554</v>
      </c>
      <c r="K328" s="47" t="s">
        <v>554</v>
      </c>
      <c r="L328" s="47" t="s">
        <v>554</v>
      </c>
      <c r="M328" s="719" t="s">
        <v>554</v>
      </c>
      <c r="N328" s="47" t="s">
        <v>554</v>
      </c>
      <c r="O328" s="47" t="s">
        <v>554</v>
      </c>
      <c r="P328" s="47" t="s">
        <v>554</v>
      </c>
      <c r="Q328" s="47" t="s">
        <v>554</v>
      </c>
      <c r="R328" s="706" t="s">
        <v>554</v>
      </c>
      <c r="S328" s="47" t="s">
        <v>554</v>
      </c>
      <c r="T328" s="47" t="s">
        <v>554</v>
      </c>
      <c r="U328" s="706" t="s">
        <v>554</v>
      </c>
      <c r="V328" s="603"/>
      <c r="W328" s="47" t="s">
        <v>554</v>
      </c>
      <c r="X328" s="47" t="s">
        <v>554</v>
      </c>
      <c r="Y328" s="47" t="s">
        <v>554</v>
      </c>
      <c r="Z328" s="706" t="s">
        <v>554</v>
      </c>
      <c r="AA328" s="47" t="s">
        <v>554</v>
      </c>
      <c r="AB328" s="706" t="s">
        <v>554</v>
      </c>
      <c r="AC328" s="47" t="s">
        <v>554</v>
      </c>
      <c r="AD328" s="47" t="s">
        <v>554</v>
      </c>
      <c r="AE328" s="719" t="s">
        <v>554</v>
      </c>
      <c r="AF328" s="47" t="s">
        <v>554</v>
      </c>
      <c r="AG328" s="47" t="s">
        <v>554</v>
      </c>
      <c r="AH328" s="47" t="s">
        <v>554</v>
      </c>
      <c r="AI328" s="706" t="s">
        <v>554</v>
      </c>
      <c r="AJ328" s="706" t="s">
        <v>554</v>
      </c>
      <c r="AK328" s="706" t="s">
        <v>554</v>
      </c>
      <c r="AL328" s="47" t="s">
        <v>554</v>
      </c>
      <c r="AM328" s="709" t="s">
        <v>560</v>
      </c>
      <c r="AN328" s="47" t="s">
        <v>554</v>
      </c>
      <c r="AO328" s="603"/>
      <c r="AP328" s="603"/>
      <c r="AQ328" s="706" t="s">
        <v>554</v>
      </c>
      <c r="AR328" s="603"/>
      <c r="AS328" s="603"/>
      <c r="AT328" s="47" t="s">
        <v>554</v>
      </c>
      <c r="AU328" s="47" t="s">
        <v>554</v>
      </c>
      <c r="AV328" s="47" t="s">
        <v>554</v>
      </c>
      <c r="AW328" s="47" t="s">
        <v>554</v>
      </c>
      <c r="AX328" s="603"/>
      <c r="AY328" s="603"/>
      <c r="AZ328" s="719" t="s">
        <v>554</v>
      </c>
      <c r="BA328" s="603"/>
      <c r="BB328" s="603"/>
      <c r="BC328" s="719" t="s">
        <v>554</v>
      </c>
      <c r="BD328" s="603"/>
      <c r="BE328" s="603"/>
      <c r="BF328" s="679" t="s">
        <v>554</v>
      </c>
      <c r="BG328" s="678">
        <v>43675</v>
      </c>
      <c r="BH328" s="47" t="s">
        <v>554</v>
      </c>
      <c r="BI328" s="47" t="s">
        <v>554</v>
      </c>
      <c r="BJ328" s="47" t="s">
        <v>554</v>
      </c>
      <c r="BK328" s="682" t="s">
        <v>807</v>
      </c>
      <c r="BL328" s="682" t="s">
        <v>807</v>
      </c>
      <c r="BM328" s="721" t="s">
        <v>554</v>
      </c>
      <c r="BN328" s="598" t="s">
        <v>807</v>
      </c>
      <c r="BO328" s="598" t="s">
        <v>807</v>
      </c>
      <c r="BP328" s="603"/>
      <c r="BQ328" s="48" t="s">
        <v>554</v>
      </c>
      <c r="BR328" s="48" t="s">
        <v>554</v>
      </c>
      <c r="BS328" s="603"/>
      <c r="BT328" s="720"/>
      <c r="BU328" s="720"/>
      <c r="BV328" s="603"/>
      <c r="BW328" s="709" t="s">
        <v>560</v>
      </c>
      <c r="BX328" s="722" t="s">
        <v>554</v>
      </c>
      <c r="BY328" s="719" t="s">
        <v>554</v>
      </c>
      <c r="BZ328" s="709" t="s">
        <v>560</v>
      </c>
      <c r="CA328" s="47" t="s">
        <v>554</v>
      </c>
      <c r="CB328" s="709" t="s">
        <v>560</v>
      </c>
      <c r="CC328" s="48" t="s">
        <v>554</v>
      </c>
      <c r="CD328" s="48" t="s">
        <v>554</v>
      </c>
      <c r="CE328" s="48" t="s">
        <v>554</v>
      </c>
      <c r="CF328" s="603"/>
      <c r="CG328" s="603"/>
      <c r="CH328" s="598" t="s">
        <v>807</v>
      </c>
      <c r="CI328" s="616"/>
      <c r="CJ328" s="616"/>
      <c r="CK328" s="48" t="s">
        <v>554</v>
      </c>
      <c r="CL328" s="615" t="s">
        <v>554</v>
      </c>
      <c r="CM328" s="615" t="s">
        <v>554</v>
      </c>
      <c r="CN328" s="48" t="s">
        <v>554</v>
      </c>
      <c r="CO328" s="48" t="s">
        <v>554</v>
      </c>
      <c r="CP328" s="680" t="s">
        <v>554</v>
      </c>
      <c r="CQ328" s="679" t="s">
        <v>554</v>
      </c>
      <c r="CR328" s="706" t="s">
        <v>554</v>
      </c>
      <c r="CS328" s="706" t="s">
        <v>554</v>
      </c>
      <c r="CT328" s="603"/>
      <c r="CU328" s="709" t="s">
        <v>560</v>
      </c>
      <c r="CV328" s="709" t="s">
        <v>560</v>
      </c>
      <c r="CW328" s="720" t="s">
        <v>554</v>
      </c>
      <c r="CX328" s="47" t="s">
        <v>554</v>
      </c>
      <c r="CY328" s="47" t="s">
        <v>554</v>
      </c>
      <c r="CZ328" s="47" t="s">
        <v>554</v>
      </c>
      <c r="DA328" s="709" t="s">
        <v>560</v>
      </c>
      <c r="DB328" s="709" t="s">
        <v>560</v>
      </c>
      <c r="DC328" s="47" t="s">
        <v>554</v>
      </c>
    </row>
    <row r="329" spans="1:107" ht="16" x14ac:dyDescent="0.2">
      <c r="A329" s="678">
        <v>43676</v>
      </c>
      <c r="B329" s="47" t="s">
        <v>554</v>
      </c>
      <c r="C329" s="47" t="s">
        <v>554</v>
      </c>
      <c r="D329" s="47" t="s">
        <v>554</v>
      </c>
      <c r="E329" s="47" t="s">
        <v>554</v>
      </c>
      <c r="F329" s="47" t="s">
        <v>554</v>
      </c>
      <c r="G329" s="47" t="s">
        <v>554</v>
      </c>
      <c r="H329" s="719" t="s">
        <v>554</v>
      </c>
      <c r="I329" s="722" t="s">
        <v>554</v>
      </c>
      <c r="J329" s="47" t="s">
        <v>554</v>
      </c>
      <c r="K329" s="47" t="s">
        <v>554</v>
      </c>
      <c r="L329" s="47" t="s">
        <v>554</v>
      </c>
      <c r="M329" s="719" t="s">
        <v>554</v>
      </c>
      <c r="N329" s="47" t="s">
        <v>554</v>
      </c>
      <c r="O329" s="47" t="s">
        <v>554</v>
      </c>
      <c r="P329" s="47" t="s">
        <v>554</v>
      </c>
      <c r="Q329" s="47" t="s">
        <v>554</v>
      </c>
      <c r="R329" s="706" t="s">
        <v>554</v>
      </c>
      <c r="S329" s="47" t="s">
        <v>554</v>
      </c>
      <c r="T329" s="47" t="s">
        <v>554</v>
      </c>
      <c r="U329" s="706" t="s">
        <v>554</v>
      </c>
      <c r="V329" s="603"/>
      <c r="W329" s="47" t="s">
        <v>554</v>
      </c>
      <c r="X329" s="47" t="s">
        <v>554</v>
      </c>
      <c r="Y329" s="47" t="s">
        <v>554</v>
      </c>
      <c r="Z329" s="706" t="s">
        <v>554</v>
      </c>
      <c r="AA329" s="47" t="s">
        <v>554</v>
      </c>
      <c r="AB329" s="706" t="s">
        <v>554</v>
      </c>
      <c r="AC329" s="47" t="s">
        <v>554</v>
      </c>
      <c r="AD329" s="47" t="s">
        <v>554</v>
      </c>
      <c r="AE329" s="719" t="s">
        <v>554</v>
      </c>
      <c r="AF329" s="47" t="s">
        <v>554</v>
      </c>
      <c r="AG329" s="47" t="s">
        <v>554</v>
      </c>
      <c r="AH329" s="47" t="s">
        <v>554</v>
      </c>
      <c r="AI329" s="706" t="s">
        <v>554</v>
      </c>
      <c r="AJ329" s="706" t="s">
        <v>554</v>
      </c>
      <c r="AK329" s="706" t="s">
        <v>554</v>
      </c>
      <c r="AL329" s="47" t="s">
        <v>554</v>
      </c>
      <c r="AM329" s="722" t="s">
        <v>554</v>
      </c>
      <c r="AN329" s="47" t="s">
        <v>554</v>
      </c>
      <c r="AO329" s="603"/>
      <c r="AP329" s="603"/>
      <c r="AQ329" s="706" t="s">
        <v>554</v>
      </c>
      <c r="AR329" s="603"/>
      <c r="AS329" s="603"/>
      <c r="AT329" s="47" t="s">
        <v>554</v>
      </c>
      <c r="AU329" s="47" t="s">
        <v>554</v>
      </c>
      <c r="AV329" s="47" t="s">
        <v>554</v>
      </c>
      <c r="AW329" s="47" t="s">
        <v>554</v>
      </c>
      <c r="AX329" s="603"/>
      <c r="AY329" s="603"/>
      <c r="AZ329" s="719" t="s">
        <v>554</v>
      </c>
      <c r="BA329" s="603"/>
      <c r="BB329" s="603"/>
      <c r="BC329" s="719" t="s">
        <v>554</v>
      </c>
      <c r="BD329" s="603"/>
      <c r="BE329" s="603"/>
      <c r="BF329" s="679" t="s">
        <v>554</v>
      </c>
      <c r="BG329" s="678">
        <v>43676</v>
      </c>
      <c r="BH329" s="47" t="s">
        <v>554</v>
      </c>
      <c r="BI329" s="47" t="s">
        <v>554</v>
      </c>
      <c r="BJ329" s="47" t="s">
        <v>554</v>
      </c>
      <c r="BK329" s="682" t="s">
        <v>807</v>
      </c>
      <c r="BL329" s="682" t="s">
        <v>807</v>
      </c>
      <c r="BM329" s="721" t="s">
        <v>554</v>
      </c>
      <c r="BN329" s="598" t="s">
        <v>807</v>
      </c>
      <c r="BO329" s="598" t="s">
        <v>807</v>
      </c>
      <c r="BP329" s="603"/>
      <c r="BQ329" s="48" t="s">
        <v>554</v>
      </c>
      <c r="BR329" s="48" t="s">
        <v>554</v>
      </c>
      <c r="BS329" s="603"/>
      <c r="BT329" s="720"/>
      <c r="BU329" s="720"/>
      <c r="BV329" s="603"/>
      <c r="BW329" s="709" t="s">
        <v>560</v>
      </c>
      <c r="BX329" s="722" t="s">
        <v>554</v>
      </c>
      <c r="BY329" s="719" t="s">
        <v>554</v>
      </c>
      <c r="BZ329" s="709" t="s">
        <v>560</v>
      </c>
      <c r="CA329" s="47" t="s">
        <v>554</v>
      </c>
      <c r="CB329" s="709" t="s">
        <v>560</v>
      </c>
      <c r="CC329" s="48" t="s">
        <v>554</v>
      </c>
      <c r="CD329" s="48" t="s">
        <v>554</v>
      </c>
      <c r="CE329" s="48" t="s">
        <v>554</v>
      </c>
      <c r="CF329" s="603"/>
      <c r="CG329" s="603"/>
      <c r="CH329" s="598" t="s">
        <v>807</v>
      </c>
      <c r="CI329" s="616"/>
      <c r="CJ329" s="616"/>
      <c r="CK329" s="48" t="s">
        <v>554</v>
      </c>
      <c r="CL329" s="615" t="s">
        <v>554</v>
      </c>
      <c r="CM329" s="615" t="s">
        <v>554</v>
      </c>
      <c r="CN329" s="48" t="s">
        <v>554</v>
      </c>
      <c r="CO329" s="48" t="s">
        <v>554</v>
      </c>
      <c r="CP329" s="680" t="s">
        <v>554</v>
      </c>
      <c r="CQ329" s="679" t="s">
        <v>554</v>
      </c>
      <c r="CR329" s="706" t="s">
        <v>554</v>
      </c>
      <c r="CS329" s="706" t="s">
        <v>554</v>
      </c>
      <c r="CT329" s="603"/>
      <c r="CU329" s="709" t="s">
        <v>560</v>
      </c>
      <c r="CV329" s="722" t="s">
        <v>554</v>
      </c>
      <c r="CW329" s="720" t="s">
        <v>554</v>
      </c>
      <c r="CX329" s="47" t="s">
        <v>554</v>
      </c>
      <c r="CY329" s="47" t="s">
        <v>554</v>
      </c>
      <c r="CZ329" s="47" t="s">
        <v>554</v>
      </c>
      <c r="DA329" s="709" t="s">
        <v>560</v>
      </c>
      <c r="DB329" s="709" t="s">
        <v>560</v>
      </c>
      <c r="DC329" s="47" t="s">
        <v>554</v>
      </c>
    </row>
    <row r="330" spans="1:107" ht="16" x14ac:dyDescent="0.2">
      <c r="A330" s="678">
        <v>43677</v>
      </c>
      <c r="B330" s="47" t="s">
        <v>554</v>
      </c>
      <c r="C330" s="47" t="s">
        <v>554</v>
      </c>
      <c r="D330" s="47" t="s">
        <v>554</v>
      </c>
      <c r="E330" s="47" t="s">
        <v>554</v>
      </c>
      <c r="F330" s="47" t="s">
        <v>554</v>
      </c>
      <c r="G330" s="47" t="s">
        <v>554</v>
      </c>
      <c r="H330" s="719" t="s">
        <v>554</v>
      </c>
      <c r="I330" s="722" t="s">
        <v>554</v>
      </c>
      <c r="J330" s="47" t="s">
        <v>554</v>
      </c>
      <c r="K330" s="47" t="s">
        <v>554</v>
      </c>
      <c r="L330" s="47" t="s">
        <v>554</v>
      </c>
      <c r="M330" s="719" t="s">
        <v>554</v>
      </c>
      <c r="N330" s="47" t="s">
        <v>554</v>
      </c>
      <c r="O330" s="47" t="s">
        <v>554</v>
      </c>
      <c r="P330" s="47" t="s">
        <v>554</v>
      </c>
      <c r="Q330" s="47" t="s">
        <v>554</v>
      </c>
      <c r="R330" s="706" t="s">
        <v>554</v>
      </c>
      <c r="S330" s="47" t="s">
        <v>554</v>
      </c>
      <c r="T330" s="47" t="s">
        <v>554</v>
      </c>
      <c r="U330" s="706" t="s">
        <v>554</v>
      </c>
      <c r="V330" s="603"/>
      <c r="W330" s="47" t="s">
        <v>554</v>
      </c>
      <c r="X330" s="47" t="s">
        <v>554</v>
      </c>
      <c r="Y330" s="47" t="s">
        <v>554</v>
      </c>
      <c r="Z330" s="706" t="s">
        <v>554</v>
      </c>
      <c r="AA330" s="47" t="s">
        <v>554</v>
      </c>
      <c r="AB330" s="706" t="s">
        <v>554</v>
      </c>
      <c r="AC330" s="47" t="s">
        <v>554</v>
      </c>
      <c r="AD330" s="47" t="s">
        <v>554</v>
      </c>
      <c r="AE330" s="719" t="s">
        <v>554</v>
      </c>
      <c r="AF330" s="47" t="s">
        <v>554</v>
      </c>
      <c r="AG330" s="47" t="s">
        <v>554</v>
      </c>
      <c r="AH330" s="47" t="s">
        <v>554</v>
      </c>
      <c r="AI330" s="706" t="s">
        <v>554</v>
      </c>
      <c r="AJ330" s="706" t="s">
        <v>554</v>
      </c>
      <c r="AK330" s="706" t="s">
        <v>554</v>
      </c>
      <c r="AL330" s="47" t="s">
        <v>554</v>
      </c>
      <c r="AM330" s="722" t="s">
        <v>554</v>
      </c>
      <c r="AN330" s="47" t="s">
        <v>554</v>
      </c>
      <c r="AO330" s="603"/>
      <c r="AP330" s="603"/>
      <c r="AQ330" s="706" t="s">
        <v>554</v>
      </c>
      <c r="AR330" s="603"/>
      <c r="AS330" s="603"/>
      <c r="AT330" s="47" t="s">
        <v>554</v>
      </c>
      <c r="AU330" s="47" t="s">
        <v>554</v>
      </c>
      <c r="AV330" s="47" t="s">
        <v>554</v>
      </c>
      <c r="AW330" s="47" t="s">
        <v>554</v>
      </c>
      <c r="AX330" s="603"/>
      <c r="AY330" s="603"/>
      <c r="AZ330" s="719" t="s">
        <v>554</v>
      </c>
      <c r="BA330" s="603"/>
      <c r="BB330" s="603"/>
      <c r="BC330" s="719" t="s">
        <v>554</v>
      </c>
      <c r="BD330" s="603"/>
      <c r="BE330" s="603"/>
      <c r="BF330" s="679" t="s">
        <v>554</v>
      </c>
      <c r="BG330" s="678">
        <v>43677</v>
      </c>
      <c r="BH330" s="47" t="s">
        <v>554</v>
      </c>
      <c r="BI330" s="47" t="s">
        <v>554</v>
      </c>
      <c r="BJ330" s="47" t="s">
        <v>554</v>
      </c>
      <c r="BK330" s="682" t="s">
        <v>807</v>
      </c>
      <c r="BL330" s="682" t="s">
        <v>807</v>
      </c>
      <c r="BM330" s="721" t="s">
        <v>554</v>
      </c>
      <c r="BN330" s="598" t="s">
        <v>807</v>
      </c>
      <c r="BO330" s="598" t="s">
        <v>807</v>
      </c>
      <c r="BP330" s="603"/>
      <c r="BQ330" s="48" t="s">
        <v>554</v>
      </c>
      <c r="BR330" s="48" t="s">
        <v>554</v>
      </c>
      <c r="BS330" s="603"/>
      <c r="BT330" s="720"/>
      <c r="BU330" s="720"/>
      <c r="BV330" s="603"/>
      <c r="BW330" s="709" t="s">
        <v>560</v>
      </c>
      <c r="BX330" s="722" t="s">
        <v>554</v>
      </c>
      <c r="BY330" s="709" t="s">
        <v>560</v>
      </c>
      <c r="BZ330" s="709" t="s">
        <v>560</v>
      </c>
      <c r="CA330" s="47" t="s">
        <v>554</v>
      </c>
      <c r="CB330" s="709" t="s">
        <v>560</v>
      </c>
      <c r="CC330" s="48" t="s">
        <v>554</v>
      </c>
      <c r="CD330" s="48" t="s">
        <v>554</v>
      </c>
      <c r="CE330" s="48" t="s">
        <v>554</v>
      </c>
      <c r="CF330" s="603"/>
      <c r="CG330" s="603"/>
      <c r="CH330" s="598" t="s">
        <v>807</v>
      </c>
      <c r="CI330" s="616"/>
      <c r="CJ330" s="616"/>
      <c r="CK330" s="48" t="s">
        <v>554</v>
      </c>
      <c r="CL330" s="615" t="s">
        <v>554</v>
      </c>
      <c r="CM330" s="615" t="s">
        <v>554</v>
      </c>
      <c r="CN330" s="48" t="s">
        <v>554</v>
      </c>
      <c r="CO330" s="48" t="s">
        <v>554</v>
      </c>
      <c r="CP330" s="680" t="s">
        <v>554</v>
      </c>
      <c r="CQ330" s="679" t="s">
        <v>554</v>
      </c>
      <c r="CR330" s="706" t="s">
        <v>554</v>
      </c>
      <c r="CS330" s="706" t="s">
        <v>554</v>
      </c>
      <c r="CT330" s="603"/>
      <c r="CU330" s="719" t="s">
        <v>554</v>
      </c>
      <c r="CV330" s="722" t="s">
        <v>554</v>
      </c>
      <c r="CW330" s="720" t="s">
        <v>554</v>
      </c>
      <c r="CX330" s="47" t="s">
        <v>554</v>
      </c>
      <c r="CY330" s="47" t="s">
        <v>554</v>
      </c>
      <c r="CZ330" s="47" t="s">
        <v>554</v>
      </c>
      <c r="DA330" s="709" t="s">
        <v>560</v>
      </c>
      <c r="DB330" s="709" t="s">
        <v>560</v>
      </c>
      <c r="DC330" s="47" t="s">
        <v>554</v>
      </c>
    </row>
    <row r="331" spans="1:107" ht="16" x14ac:dyDescent="0.2">
      <c r="A331" s="678">
        <v>43678</v>
      </c>
      <c r="B331" s="47" t="s">
        <v>554</v>
      </c>
      <c r="C331" s="47" t="s">
        <v>554</v>
      </c>
      <c r="D331" s="47" t="s">
        <v>554</v>
      </c>
      <c r="E331" s="47" t="s">
        <v>554</v>
      </c>
      <c r="F331" s="47" t="s">
        <v>554</v>
      </c>
      <c r="G331" s="47" t="s">
        <v>554</v>
      </c>
      <c r="H331" s="719" t="s">
        <v>554</v>
      </c>
      <c r="I331" s="722" t="s">
        <v>554</v>
      </c>
      <c r="J331" s="47" t="s">
        <v>554</v>
      </c>
      <c r="K331" s="47" t="s">
        <v>554</v>
      </c>
      <c r="L331" s="47" t="s">
        <v>554</v>
      </c>
      <c r="M331" s="719" t="s">
        <v>554</v>
      </c>
      <c r="N331" s="47" t="s">
        <v>554</v>
      </c>
      <c r="O331" s="47" t="s">
        <v>554</v>
      </c>
      <c r="P331" s="47" t="s">
        <v>554</v>
      </c>
      <c r="Q331" s="47" t="s">
        <v>554</v>
      </c>
      <c r="R331" s="47" t="s">
        <v>554</v>
      </c>
      <c r="S331" s="47" t="s">
        <v>554</v>
      </c>
      <c r="T331" s="47" t="s">
        <v>554</v>
      </c>
      <c r="U331" s="47" t="s">
        <v>554</v>
      </c>
      <c r="V331" s="603"/>
      <c r="W331" s="706" t="s">
        <v>554</v>
      </c>
      <c r="X331" s="47" t="s">
        <v>554</v>
      </c>
      <c r="Y331" s="47" t="s">
        <v>554</v>
      </c>
      <c r="Z331" s="706" t="s">
        <v>554</v>
      </c>
      <c r="AA331" s="47" t="s">
        <v>554</v>
      </c>
      <c r="AB331" s="706" t="s">
        <v>554</v>
      </c>
      <c r="AC331" s="47" t="s">
        <v>554</v>
      </c>
      <c r="AD331" s="47" t="s">
        <v>554</v>
      </c>
      <c r="AE331" s="709" t="s">
        <v>560</v>
      </c>
      <c r="AF331" s="47" t="s">
        <v>554</v>
      </c>
      <c r="AG331" s="47" t="s">
        <v>554</v>
      </c>
      <c r="AH331" s="47" t="s">
        <v>554</v>
      </c>
      <c r="AI331" s="47" t="s">
        <v>554</v>
      </c>
      <c r="AJ331" s="47" t="s">
        <v>554</v>
      </c>
      <c r="AK331" s="47" t="s">
        <v>554</v>
      </c>
      <c r="AL331" s="47" t="s">
        <v>554</v>
      </c>
      <c r="AM331" s="722" t="s">
        <v>554</v>
      </c>
      <c r="AN331" s="47" t="s">
        <v>554</v>
      </c>
      <c r="AO331" s="603"/>
      <c r="AP331" s="603"/>
      <c r="AQ331" s="706" t="s">
        <v>554</v>
      </c>
      <c r="AR331" s="603"/>
      <c r="AS331" s="603"/>
      <c r="AT331" s="47" t="s">
        <v>554</v>
      </c>
      <c r="AU331" s="47" t="s">
        <v>554</v>
      </c>
      <c r="AV331" s="47" t="s">
        <v>554</v>
      </c>
      <c r="AW331" s="47" t="s">
        <v>554</v>
      </c>
      <c r="AX331" s="603"/>
      <c r="AY331" s="603"/>
      <c r="AZ331" s="719" t="s">
        <v>554</v>
      </c>
      <c r="BA331" s="603"/>
      <c r="BB331" s="603"/>
      <c r="BC331" s="719" t="s">
        <v>554</v>
      </c>
      <c r="BD331" s="603"/>
      <c r="BE331" s="603"/>
      <c r="BF331" s="679" t="s">
        <v>554</v>
      </c>
      <c r="BG331" s="678">
        <v>43678</v>
      </c>
      <c r="BH331" s="47" t="s">
        <v>554</v>
      </c>
      <c r="BI331" s="47" t="s">
        <v>554</v>
      </c>
      <c r="BJ331" s="47" t="s">
        <v>554</v>
      </c>
      <c r="BK331" s="682" t="s">
        <v>807</v>
      </c>
      <c r="BL331" s="682" t="s">
        <v>807</v>
      </c>
      <c r="BM331" s="721" t="s">
        <v>554</v>
      </c>
      <c r="BN331" s="598" t="s">
        <v>807</v>
      </c>
      <c r="BO331" s="598" t="s">
        <v>807</v>
      </c>
      <c r="BP331" s="603"/>
      <c r="BQ331" s="48" t="s">
        <v>554</v>
      </c>
      <c r="BR331" s="48" t="s">
        <v>554</v>
      </c>
      <c r="BS331" s="603"/>
      <c r="BT331" s="720"/>
      <c r="BU331" s="720"/>
      <c r="BV331" s="603"/>
      <c r="BW331" s="709" t="s">
        <v>560</v>
      </c>
      <c r="BX331" s="709" t="s">
        <v>560</v>
      </c>
      <c r="BY331" s="709" t="s">
        <v>560</v>
      </c>
      <c r="BZ331" s="709" t="s">
        <v>560</v>
      </c>
      <c r="CA331" s="709" t="s">
        <v>560</v>
      </c>
      <c r="CB331" s="709" t="s">
        <v>560</v>
      </c>
      <c r="CC331" s="48" t="s">
        <v>554</v>
      </c>
      <c r="CD331" s="48" t="s">
        <v>554</v>
      </c>
      <c r="CE331" s="48" t="s">
        <v>554</v>
      </c>
      <c r="CF331" s="603"/>
      <c r="CG331" s="603"/>
      <c r="CH331" s="598" t="s">
        <v>807</v>
      </c>
      <c r="CI331" s="616"/>
      <c r="CJ331" s="616"/>
      <c r="CK331" s="48" t="s">
        <v>554</v>
      </c>
      <c r="CL331" s="615" t="s">
        <v>554</v>
      </c>
      <c r="CM331" s="615" t="s">
        <v>554</v>
      </c>
      <c r="CN331" s="48" t="s">
        <v>554</v>
      </c>
      <c r="CO331" s="48" t="s">
        <v>554</v>
      </c>
      <c r="CP331" s="680" t="s">
        <v>554</v>
      </c>
      <c r="CQ331" s="679" t="s">
        <v>554</v>
      </c>
      <c r="CR331" s="47" t="s">
        <v>554</v>
      </c>
      <c r="CS331" s="706" t="s">
        <v>554</v>
      </c>
      <c r="CT331" s="603"/>
      <c r="CU331" s="719" t="s">
        <v>554</v>
      </c>
      <c r="CV331" s="705" t="s">
        <v>554</v>
      </c>
      <c r="CW331" s="720" t="s">
        <v>554</v>
      </c>
      <c r="CX331" s="47" t="s">
        <v>554</v>
      </c>
      <c r="CY331" s="47" t="s">
        <v>554</v>
      </c>
      <c r="CZ331" s="47" t="s">
        <v>554</v>
      </c>
      <c r="DA331" s="709" t="s">
        <v>560</v>
      </c>
      <c r="DB331" s="709" t="s">
        <v>560</v>
      </c>
      <c r="DC331" s="47" t="s">
        <v>554</v>
      </c>
    </row>
    <row r="332" spans="1:107" ht="16" x14ac:dyDescent="0.2">
      <c r="A332" s="678">
        <v>43679</v>
      </c>
      <c r="B332" s="47" t="s">
        <v>554</v>
      </c>
      <c r="C332" s="47" t="s">
        <v>554</v>
      </c>
      <c r="D332" s="47" t="s">
        <v>554</v>
      </c>
      <c r="E332" s="47" t="s">
        <v>554</v>
      </c>
      <c r="F332" s="47" t="s">
        <v>554</v>
      </c>
      <c r="G332" s="47" t="s">
        <v>554</v>
      </c>
      <c r="H332" s="722" t="s">
        <v>554</v>
      </c>
      <c r="I332" s="722" t="s">
        <v>554</v>
      </c>
      <c r="J332" s="47" t="s">
        <v>554</v>
      </c>
      <c r="K332" s="47" t="s">
        <v>554</v>
      </c>
      <c r="L332" s="47" t="s">
        <v>554</v>
      </c>
      <c r="M332" s="719" t="s">
        <v>554</v>
      </c>
      <c r="N332" s="47" t="s">
        <v>554</v>
      </c>
      <c r="O332" s="47" t="s">
        <v>554</v>
      </c>
      <c r="P332" s="47" t="s">
        <v>554</v>
      </c>
      <c r="Q332" s="47" t="s">
        <v>554</v>
      </c>
      <c r="R332" s="47" t="s">
        <v>554</v>
      </c>
      <c r="S332" s="47" t="s">
        <v>554</v>
      </c>
      <c r="T332" s="47" t="s">
        <v>554</v>
      </c>
      <c r="U332" s="47" t="s">
        <v>554</v>
      </c>
      <c r="V332" s="603"/>
      <c r="W332" s="706" t="s">
        <v>554</v>
      </c>
      <c r="X332" s="47" t="s">
        <v>554</v>
      </c>
      <c r="Y332" s="47" t="s">
        <v>554</v>
      </c>
      <c r="Z332" s="706" t="s">
        <v>554</v>
      </c>
      <c r="AA332" s="47" t="s">
        <v>554</v>
      </c>
      <c r="AB332" s="706" t="s">
        <v>554</v>
      </c>
      <c r="AC332" s="47" t="s">
        <v>554</v>
      </c>
      <c r="AD332" s="47" t="s">
        <v>554</v>
      </c>
      <c r="AE332" s="719" t="s">
        <v>554</v>
      </c>
      <c r="AF332" s="47" t="s">
        <v>554</v>
      </c>
      <c r="AG332" s="47" t="s">
        <v>554</v>
      </c>
      <c r="AH332" s="47" t="s">
        <v>554</v>
      </c>
      <c r="AI332" s="47" t="s">
        <v>554</v>
      </c>
      <c r="AJ332" s="47" t="s">
        <v>554</v>
      </c>
      <c r="AK332" s="47" t="s">
        <v>554</v>
      </c>
      <c r="AL332" s="47" t="s">
        <v>554</v>
      </c>
      <c r="AM332" s="722" t="s">
        <v>554</v>
      </c>
      <c r="AN332" s="47" t="s">
        <v>554</v>
      </c>
      <c r="AO332" s="603"/>
      <c r="AP332" s="603"/>
      <c r="AQ332" s="705" t="s">
        <v>554</v>
      </c>
      <c r="AR332" s="603"/>
      <c r="AS332" s="603"/>
      <c r="AT332" s="47" t="s">
        <v>554</v>
      </c>
      <c r="AU332" s="47" t="s">
        <v>554</v>
      </c>
      <c r="AV332" s="47" t="s">
        <v>554</v>
      </c>
      <c r="AW332" s="47" t="s">
        <v>554</v>
      </c>
      <c r="AX332" s="603"/>
      <c r="AY332" s="603"/>
      <c r="AZ332" s="719" t="s">
        <v>554</v>
      </c>
      <c r="BA332" s="603"/>
      <c r="BB332" s="603"/>
      <c r="BC332" s="719" t="s">
        <v>554</v>
      </c>
      <c r="BD332" s="603"/>
      <c r="BE332" s="603"/>
      <c r="BF332" s="679" t="s">
        <v>554</v>
      </c>
      <c r="BG332" s="678">
        <v>43679</v>
      </c>
      <c r="BH332" s="47" t="s">
        <v>554</v>
      </c>
      <c r="BI332" s="47" t="s">
        <v>554</v>
      </c>
      <c r="BJ332" s="47" t="s">
        <v>554</v>
      </c>
      <c r="BK332" s="682" t="s">
        <v>807</v>
      </c>
      <c r="BL332" s="682" t="s">
        <v>807</v>
      </c>
      <c r="BM332" s="721" t="s">
        <v>554</v>
      </c>
      <c r="BN332" s="598" t="s">
        <v>807</v>
      </c>
      <c r="BO332" s="598" t="s">
        <v>807</v>
      </c>
      <c r="BP332" s="603"/>
      <c r="BQ332" s="48" t="s">
        <v>554</v>
      </c>
      <c r="BR332" s="48" t="s">
        <v>554</v>
      </c>
      <c r="BS332" s="603"/>
      <c r="BT332" s="720"/>
      <c r="BU332" s="720"/>
      <c r="BV332" s="603"/>
      <c r="BW332" s="709" t="s">
        <v>560</v>
      </c>
      <c r="BX332" s="722" t="s">
        <v>554</v>
      </c>
      <c r="BY332" s="709" t="s">
        <v>560</v>
      </c>
      <c r="BZ332" s="719" t="s">
        <v>554</v>
      </c>
      <c r="CA332" s="47" t="s">
        <v>554</v>
      </c>
      <c r="CB332" s="709" t="s">
        <v>560</v>
      </c>
      <c r="CC332" s="48" t="s">
        <v>554</v>
      </c>
      <c r="CD332" s="48" t="s">
        <v>554</v>
      </c>
      <c r="CE332" s="48" t="s">
        <v>554</v>
      </c>
      <c r="CF332" s="603"/>
      <c r="CG332" s="603"/>
      <c r="CH332" s="598" t="s">
        <v>807</v>
      </c>
      <c r="CI332" s="616"/>
      <c r="CJ332" s="616"/>
      <c r="CK332" s="48" t="s">
        <v>554</v>
      </c>
      <c r="CL332" s="615" t="s">
        <v>554</v>
      </c>
      <c r="CM332" s="615" t="s">
        <v>554</v>
      </c>
      <c r="CN332" s="48" t="s">
        <v>554</v>
      </c>
      <c r="CO332" s="48" t="s">
        <v>554</v>
      </c>
      <c r="CP332" s="680" t="s">
        <v>554</v>
      </c>
      <c r="CQ332" s="679" t="s">
        <v>554</v>
      </c>
      <c r="CR332" s="47" t="s">
        <v>554</v>
      </c>
      <c r="CS332" s="706" t="s">
        <v>554</v>
      </c>
      <c r="CT332" s="603"/>
      <c r="CU332" s="723" t="s">
        <v>566</v>
      </c>
      <c r="CV332" s="722" t="s">
        <v>554</v>
      </c>
      <c r="CW332" s="720" t="s">
        <v>554</v>
      </c>
      <c r="CX332" s="47" t="s">
        <v>554</v>
      </c>
      <c r="CY332" s="47" t="s">
        <v>554</v>
      </c>
      <c r="CZ332" s="47" t="s">
        <v>554</v>
      </c>
      <c r="DA332" s="709" t="s">
        <v>560</v>
      </c>
      <c r="DB332" s="709" t="s">
        <v>560</v>
      </c>
      <c r="DC332" s="47" t="s">
        <v>554</v>
      </c>
    </row>
    <row r="333" spans="1:107" ht="16" x14ac:dyDescent="0.2">
      <c r="A333" s="678">
        <v>43680</v>
      </c>
      <c r="B333" s="47" t="s">
        <v>554</v>
      </c>
      <c r="C333" s="47" t="s">
        <v>554</v>
      </c>
      <c r="D333" s="47" t="s">
        <v>554</v>
      </c>
      <c r="E333" s="47" t="s">
        <v>554</v>
      </c>
      <c r="F333" s="47" t="s">
        <v>554</v>
      </c>
      <c r="G333" s="47" t="s">
        <v>554</v>
      </c>
      <c r="H333" s="722" t="s">
        <v>554</v>
      </c>
      <c r="I333" s="722" t="s">
        <v>554</v>
      </c>
      <c r="J333" s="47" t="s">
        <v>554</v>
      </c>
      <c r="K333" s="47" t="s">
        <v>554</v>
      </c>
      <c r="L333" s="47" t="s">
        <v>554</v>
      </c>
      <c r="M333" s="719" t="s">
        <v>554</v>
      </c>
      <c r="N333" s="47" t="s">
        <v>554</v>
      </c>
      <c r="O333" s="47" t="s">
        <v>554</v>
      </c>
      <c r="P333" s="47" t="s">
        <v>554</v>
      </c>
      <c r="Q333" s="47" t="s">
        <v>554</v>
      </c>
      <c r="R333" s="47" t="s">
        <v>554</v>
      </c>
      <c r="S333" s="47" t="s">
        <v>554</v>
      </c>
      <c r="T333" s="47" t="s">
        <v>554</v>
      </c>
      <c r="U333" s="47" t="s">
        <v>554</v>
      </c>
      <c r="V333" s="603"/>
      <c r="W333" s="706" t="s">
        <v>554</v>
      </c>
      <c r="X333" s="47" t="s">
        <v>554</v>
      </c>
      <c r="Y333" s="47" t="s">
        <v>554</v>
      </c>
      <c r="Z333" s="706" t="s">
        <v>554</v>
      </c>
      <c r="AA333" s="47" t="s">
        <v>554</v>
      </c>
      <c r="AB333" s="706" t="s">
        <v>554</v>
      </c>
      <c r="AC333" s="47" t="s">
        <v>554</v>
      </c>
      <c r="AD333" s="47" t="s">
        <v>554</v>
      </c>
      <c r="AE333" s="719" t="s">
        <v>554</v>
      </c>
      <c r="AF333" s="47" t="s">
        <v>554</v>
      </c>
      <c r="AG333" s="47" t="s">
        <v>554</v>
      </c>
      <c r="AH333" s="47" t="s">
        <v>554</v>
      </c>
      <c r="AI333" s="47" t="s">
        <v>554</v>
      </c>
      <c r="AJ333" s="47" t="s">
        <v>554</v>
      </c>
      <c r="AK333" s="47" t="s">
        <v>554</v>
      </c>
      <c r="AL333" s="47" t="s">
        <v>554</v>
      </c>
      <c r="AM333" s="722" t="s">
        <v>554</v>
      </c>
      <c r="AN333" s="47" t="s">
        <v>554</v>
      </c>
      <c r="AO333" s="603"/>
      <c r="AP333" s="603"/>
      <c r="AQ333" s="705" t="s">
        <v>554</v>
      </c>
      <c r="AR333" s="603"/>
      <c r="AS333" s="603"/>
      <c r="AT333" s="47" t="s">
        <v>554</v>
      </c>
      <c r="AU333" s="47" t="s">
        <v>554</v>
      </c>
      <c r="AV333" s="47" t="s">
        <v>554</v>
      </c>
      <c r="AW333" s="47" t="s">
        <v>554</v>
      </c>
      <c r="AX333" s="603"/>
      <c r="AY333" s="603"/>
      <c r="AZ333" s="719" t="s">
        <v>554</v>
      </c>
      <c r="BA333" s="603"/>
      <c r="BB333" s="603"/>
      <c r="BC333" s="719" t="s">
        <v>554</v>
      </c>
      <c r="BD333" s="603"/>
      <c r="BE333" s="603"/>
      <c r="BF333" s="679" t="s">
        <v>554</v>
      </c>
      <c r="BG333" s="678">
        <v>43680</v>
      </c>
      <c r="BH333" s="47" t="s">
        <v>554</v>
      </c>
      <c r="BI333" s="47" t="s">
        <v>554</v>
      </c>
      <c r="BJ333" s="47" t="s">
        <v>554</v>
      </c>
      <c r="BK333" s="682" t="s">
        <v>807</v>
      </c>
      <c r="BL333" s="682" t="s">
        <v>807</v>
      </c>
      <c r="BM333" s="721" t="s">
        <v>554</v>
      </c>
      <c r="BN333" s="598" t="s">
        <v>807</v>
      </c>
      <c r="BO333" s="598" t="s">
        <v>807</v>
      </c>
      <c r="BP333" s="603"/>
      <c r="BQ333" s="48" t="s">
        <v>554</v>
      </c>
      <c r="BR333" s="48" t="s">
        <v>554</v>
      </c>
      <c r="BS333" s="603"/>
      <c r="BT333" s="720"/>
      <c r="BU333" s="720"/>
      <c r="BV333" s="603"/>
      <c r="BW333" s="709" t="s">
        <v>560</v>
      </c>
      <c r="BX333" s="722" t="s">
        <v>554</v>
      </c>
      <c r="BY333" s="709" t="s">
        <v>560</v>
      </c>
      <c r="BZ333" s="719" t="s">
        <v>554</v>
      </c>
      <c r="CA333" s="47" t="s">
        <v>554</v>
      </c>
      <c r="CB333" s="709" t="s">
        <v>560</v>
      </c>
      <c r="CC333" s="48" t="s">
        <v>554</v>
      </c>
      <c r="CD333" s="48" t="s">
        <v>554</v>
      </c>
      <c r="CE333" s="48" t="s">
        <v>554</v>
      </c>
      <c r="CF333" s="603"/>
      <c r="CG333" s="603"/>
      <c r="CH333" s="598" t="s">
        <v>807</v>
      </c>
      <c r="CI333" s="616"/>
      <c r="CJ333" s="616"/>
      <c r="CK333" s="48" t="s">
        <v>554</v>
      </c>
      <c r="CL333" s="615" t="s">
        <v>554</v>
      </c>
      <c r="CM333" s="615" t="s">
        <v>554</v>
      </c>
      <c r="CN333" s="48" t="s">
        <v>554</v>
      </c>
      <c r="CO333" s="48" t="s">
        <v>554</v>
      </c>
      <c r="CP333" s="680" t="s">
        <v>554</v>
      </c>
      <c r="CQ333" s="679" t="s">
        <v>554</v>
      </c>
      <c r="CR333" s="47" t="s">
        <v>554</v>
      </c>
      <c r="CS333" s="706" t="s">
        <v>554</v>
      </c>
      <c r="CT333" s="603"/>
      <c r="CU333" s="723" t="s">
        <v>566</v>
      </c>
      <c r="CV333" s="709" t="s">
        <v>560</v>
      </c>
      <c r="CW333" s="720" t="s">
        <v>554</v>
      </c>
      <c r="CX333" s="47" t="s">
        <v>554</v>
      </c>
      <c r="CY333" s="47" t="s">
        <v>554</v>
      </c>
      <c r="CZ333" s="47" t="s">
        <v>554</v>
      </c>
      <c r="DA333" s="709" t="s">
        <v>560</v>
      </c>
      <c r="DB333" s="709" t="s">
        <v>560</v>
      </c>
      <c r="DC333" s="47" t="s">
        <v>554</v>
      </c>
    </row>
    <row r="334" spans="1:107" ht="16" x14ac:dyDescent="0.2">
      <c r="A334" s="678">
        <v>43681</v>
      </c>
      <c r="B334" s="47" t="s">
        <v>554</v>
      </c>
      <c r="C334" s="47" t="s">
        <v>554</v>
      </c>
      <c r="D334" s="47" t="s">
        <v>554</v>
      </c>
      <c r="E334" s="47" t="s">
        <v>554</v>
      </c>
      <c r="F334" s="47" t="s">
        <v>554</v>
      </c>
      <c r="G334" s="47" t="s">
        <v>554</v>
      </c>
      <c r="H334" s="722" t="s">
        <v>554</v>
      </c>
      <c r="I334" s="722" t="s">
        <v>554</v>
      </c>
      <c r="J334" s="47" t="s">
        <v>554</v>
      </c>
      <c r="K334" s="47" t="s">
        <v>554</v>
      </c>
      <c r="L334" s="47" t="s">
        <v>554</v>
      </c>
      <c r="M334" s="719" t="s">
        <v>554</v>
      </c>
      <c r="N334" s="47" t="s">
        <v>554</v>
      </c>
      <c r="O334" s="47" t="s">
        <v>554</v>
      </c>
      <c r="P334" s="47" t="s">
        <v>554</v>
      </c>
      <c r="Q334" s="47" t="s">
        <v>554</v>
      </c>
      <c r="R334" s="47" t="s">
        <v>554</v>
      </c>
      <c r="S334" s="47" t="s">
        <v>554</v>
      </c>
      <c r="T334" s="47" t="s">
        <v>554</v>
      </c>
      <c r="U334" s="47" t="s">
        <v>554</v>
      </c>
      <c r="V334" s="603"/>
      <c r="W334" s="706" t="s">
        <v>554</v>
      </c>
      <c r="X334" s="47" t="s">
        <v>554</v>
      </c>
      <c r="Y334" s="47" t="s">
        <v>554</v>
      </c>
      <c r="Z334" s="706" t="s">
        <v>554</v>
      </c>
      <c r="AA334" s="47" t="s">
        <v>554</v>
      </c>
      <c r="AB334" s="706" t="s">
        <v>554</v>
      </c>
      <c r="AC334" s="47" t="s">
        <v>554</v>
      </c>
      <c r="AD334" s="47" t="s">
        <v>554</v>
      </c>
      <c r="AE334" s="709" t="s">
        <v>560</v>
      </c>
      <c r="AF334" s="47" t="s">
        <v>554</v>
      </c>
      <c r="AG334" s="47" t="s">
        <v>554</v>
      </c>
      <c r="AH334" s="47" t="s">
        <v>554</v>
      </c>
      <c r="AI334" s="47" t="s">
        <v>554</v>
      </c>
      <c r="AJ334" s="47" t="s">
        <v>554</v>
      </c>
      <c r="AK334" s="47" t="s">
        <v>554</v>
      </c>
      <c r="AL334" s="47" t="s">
        <v>554</v>
      </c>
      <c r="AM334" s="722" t="s">
        <v>554</v>
      </c>
      <c r="AN334" s="47" t="s">
        <v>554</v>
      </c>
      <c r="AO334" s="603"/>
      <c r="AP334" s="603"/>
      <c r="AQ334" s="705" t="s">
        <v>554</v>
      </c>
      <c r="AR334" s="603"/>
      <c r="AS334" s="603"/>
      <c r="AT334" s="47" t="s">
        <v>554</v>
      </c>
      <c r="AU334" s="47" t="s">
        <v>554</v>
      </c>
      <c r="AV334" s="47" t="s">
        <v>554</v>
      </c>
      <c r="AW334" s="47" t="s">
        <v>554</v>
      </c>
      <c r="AX334" s="603"/>
      <c r="AY334" s="603"/>
      <c r="AZ334" s="719" t="s">
        <v>554</v>
      </c>
      <c r="BA334" s="603"/>
      <c r="BB334" s="603"/>
      <c r="BC334" s="719" t="s">
        <v>554</v>
      </c>
      <c r="BD334" s="603"/>
      <c r="BE334" s="603"/>
      <c r="BF334" s="679" t="s">
        <v>554</v>
      </c>
      <c r="BG334" s="678">
        <v>43681</v>
      </c>
      <c r="BH334" s="47" t="s">
        <v>554</v>
      </c>
      <c r="BI334" s="47" t="s">
        <v>554</v>
      </c>
      <c r="BJ334" s="47" t="s">
        <v>554</v>
      </c>
      <c r="BK334" s="682" t="s">
        <v>807</v>
      </c>
      <c r="BL334" s="682" t="s">
        <v>807</v>
      </c>
      <c r="BM334" s="721" t="s">
        <v>554</v>
      </c>
      <c r="BN334" s="598" t="s">
        <v>807</v>
      </c>
      <c r="BO334" s="598" t="s">
        <v>807</v>
      </c>
      <c r="BP334" s="603"/>
      <c r="BQ334" s="48" t="s">
        <v>554</v>
      </c>
      <c r="BR334" s="48" t="s">
        <v>554</v>
      </c>
      <c r="BS334" s="603"/>
      <c r="BT334" s="720"/>
      <c r="BU334" s="720"/>
      <c r="BV334" s="603"/>
      <c r="BW334" s="709" t="s">
        <v>560</v>
      </c>
      <c r="BX334" s="722" t="s">
        <v>554</v>
      </c>
      <c r="BY334" s="709" t="s">
        <v>560</v>
      </c>
      <c r="BZ334" s="719" t="s">
        <v>554</v>
      </c>
      <c r="CA334" s="47" t="s">
        <v>554</v>
      </c>
      <c r="CB334" s="709" t="s">
        <v>560</v>
      </c>
      <c r="CC334" s="48" t="s">
        <v>554</v>
      </c>
      <c r="CD334" s="48" t="s">
        <v>554</v>
      </c>
      <c r="CE334" s="48" t="s">
        <v>554</v>
      </c>
      <c r="CF334" s="603"/>
      <c r="CG334" s="603"/>
      <c r="CH334" s="598" t="s">
        <v>807</v>
      </c>
      <c r="CI334" s="616"/>
      <c r="CJ334" s="616"/>
      <c r="CK334" s="48" t="s">
        <v>554</v>
      </c>
      <c r="CL334" s="615" t="s">
        <v>554</v>
      </c>
      <c r="CM334" s="615" t="s">
        <v>554</v>
      </c>
      <c r="CN334" s="48" t="s">
        <v>554</v>
      </c>
      <c r="CO334" s="48" t="s">
        <v>554</v>
      </c>
      <c r="CP334" s="680" t="s">
        <v>554</v>
      </c>
      <c r="CQ334" s="679" t="s">
        <v>554</v>
      </c>
      <c r="CR334" s="47" t="s">
        <v>554</v>
      </c>
      <c r="CS334" s="706" t="s">
        <v>554</v>
      </c>
      <c r="CT334" s="603"/>
      <c r="CU334" s="719" t="s">
        <v>554</v>
      </c>
      <c r="CV334" s="722" t="s">
        <v>554</v>
      </c>
      <c r="CW334" s="720" t="s">
        <v>554</v>
      </c>
      <c r="CX334" s="47" t="s">
        <v>554</v>
      </c>
      <c r="CY334" s="47" t="s">
        <v>554</v>
      </c>
      <c r="CZ334" s="47" t="s">
        <v>554</v>
      </c>
      <c r="DA334" s="709" t="s">
        <v>560</v>
      </c>
      <c r="DB334" s="709" t="s">
        <v>560</v>
      </c>
      <c r="DC334" s="47" t="s">
        <v>554</v>
      </c>
    </row>
    <row r="335" spans="1:107" ht="16" x14ac:dyDescent="0.2">
      <c r="A335" s="678">
        <v>43682</v>
      </c>
      <c r="B335" s="47" t="s">
        <v>554</v>
      </c>
      <c r="C335" s="47" t="s">
        <v>554</v>
      </c>
      <c r="D335" s="47" t="s">
        <v>554</v>
      </c>
      <c r="E335" s="47" t="s">
        <v>554</v>
      </c>
      <c r="F335" s="47" t="s">
        <v>554</v>
      </c>
      <c r="G335" s="47" t="s">
        <v>554</v>
      </c>
      <c r="H335" s="719" t="s">
        <v>554</v>
      </c>
      <c r="I335" s="722" t="s">
        <v>554</v>
      </c>
      <c r="J335" s="47" t="s">
        <v>554</v>
      </c>
      <c r="K335" s="47" t="s">
        <v>554</v>
      </c>
      <c r="L335" s="47" t="s">
        <v>554</v>
      </c>
      <c r="M335" s="719" t="s">
        <v>554</v>
      </c>
      <c r="N335" s="47" t="s">
        <v>554</v>
      </c>
      <c r="O335" s="47" t="s">
        <v>554</v>
      </c>
      <c r="P335" s="47" t="s">
        <v>554</v>
      </c>
      <c r="Q335" s="47" t="s">
        <v>554</v>
      </c>
      <c r="R335" s="47" t="s">
        <v>554</v>
      </c>
      <c r="S335" s="47" t="s">
        <v>554</v>
      </c>
      <c r="T335" s="47" t="s">
        <v>554</v>
      </c>
      <c r="U335" s="47" t="s">
        <v>554</v>
      </c>
      <c r="V335" s="603"/>
      <c r="W335" s="706" t="s">
        <v>554</v>
      </c>
      <c r="X335" s="47" t="s">
        <v>554</v>
      </c>
      <c r="Y335" s="47" t="s">
        <v>554</v>
      </c>
      <c r="Z335" s="706" t="s">
        <v>554</v>
      </c>
      <c r="AA335" s="47" t="s">
        <v>554</v>
      </c>
      <c r="AB335" s="706" t="s">
        <v>554</v>
      </c>
      <c r="AC335" s="47" t="s">
        <v>554</v>
      </c>
      <c r="AD335" s="47" t="s">
        <v>554</v>
      </c>
      <c r="AE335" s="719" t="s">
        <v>554</v>
      </c>
      <c r="AF335" s="47" t="s">
        <v>554</v>
      </c>
      <c r="AG335" s="47" t="s">
        <v>554</v>
      </c>
      <c r="AH335" s="47" t="s">
        <v>554</v>
      </c>
      <c r="AI335" s="47" t="s">
        <v>554</v>
      </c>
      <c r="AJ335" s="47" t="s">
        <v>554</v>
      </c>
      <c r="AK335" s="47" t="s">
        <v>554</v>
      </c>
      <c r="AL335" s="47" t="s">
        <v>554</v>
      </c>
      <c r="AM335" s="722" t="s">
        <v>554</v>
      </c>
      <c r="AN335" s="47" t="s">
        <v>554</v>
      </c>
      <c r="AO335" s="603"/>
      <c r="AP335" s="603"/>
      <c r="AQ335" s="705" t="s">
        <v>554</v>
      </c>
      <c r="AR335" s="603"/>
      <c r="AS335" s="603"/>
      <c r="AT335" s="47" t="s">
        <v>554</v>
      </c>
      <c r="AU335" s="47" t="s">
        <v>554</v>
      </c>
      <c r="AV335" s="47" t="s">
        <v>554</v>
      </c>
      <c r="AW335" s="47" t="s">
        <v>554</v>
      </c>
      <c r="AX335" s="603"/>
      <c r="AY335" s="603"/>
      <c r="AZ335" s="719" t="s">
        <v>554</v>
      </c>
      <c r="BA335" s="603"/>
      <c r="BB335" s="603"/>
      <c r="BC335" s="719" t="s">
        <v>554</v>
      </c>
      <c r="BD335" s="603"/>
      <c r="BE335" s="603"/>
      <c r="BF335" s="679" t="s">
        <v>554</v>
      </c>
      <c r="BG335" s="678">
        <v>43682</v>
      </c>
      <c r="BH335" s="47" t="s">
        <v>554</v>
      </c>
      <c r="BI335" s="47" t="s">
        <v>554</v>
      </c>
      <c r="BJ335" s="47" t="s">
        <v>554</v>
      </c>
      <c r="BK335" s="682" t="s">
        <v>807</v>
      </c>
      <c r="BL335" s="682" t="s">
        <v>807</v>
      </c>
      <c r="BM335" s="721" t="s">
        <v>554</v>
      </c>
      <c r="BN335" s="598" t="s">
        <v>807</v>
      </c>
      <c r="BO335" s="598" t="s">
        <v>807</v>
      </c>
      <c r="BP335" s="603"/>
      <c r="BQ335" s="48" t="s">
        <v>554</v>
      </c>
      <c r="BR335" s="48" t="s">
        <v>554</v>
      </c>
      <c r="BS335" s="603"/>
      <c r="BT335" s="720"/>
      <c r="BU335" s="720"/>
      <c r="BV335" s="603"/>
      <c r="BW335" s="709" t="s">
        <v>560</v>
      </c>
      <c r="BX335" s="722" t="s">
        <v>554</v>
      </c>
      <c r="BY335" s="719" t="s">
        <v>554</v>
      </c>
      <c r="BZ335" s="719" t="s">
        <v>554</v>
      </c>
      <c r="CA335" s="47" t="s">
        <v>554</v>
      </c>
      <c r="CB335" s="709" t="s">
        <v>560</v>
      </c>
      <c r="CC335" s="48" t="s">
        <v>554</v>
      </c>
      <c r="CD335" s="48" t="s">
        <v>554</v>
      </c>
      <c r="CE335" s="48" t="s">
        <v>554</v>
      </c>
      <c r="CF335" s="603"/>
      <c r="CG335" s="603"/>
      <c r="CH335" s="598" t="s">
        <v>807</v>
      </c>
      <c r="CI335" s="616"/>
      <c r="CJ335" s="616"/>
      <c r="CK335" s="48" t="s">
        <v>554</v>
      </c>
      <c r="CL335" s="615" t="s">
        <v>554</v>
      </c>
      <c r="CM335" s="615" t="s">
        <v>554</v>
      </c>
      <c r="CN335" s="48" t="s">
        <v>554</v>
      </c>
      <c r="CO335" s="48" t="s">
        <v>554</v>
      </c>
      <c r="CP335" s="680" t="s">
        <v>554</v>
      </c>
      <c r="CQ335" s="679" t="s">
        <v>554</v>
      </c>
      <c r="CR335" s="47" t="s">
        <v>554</v>
      </c>
      <c r="CS335" s="706" t="s">
        <v>554</v>
      </c>
      <c r="CT335" s="603"/>
      <c r="CU335" s="719" t="s">
        <v>554</v>
      </c>
      <c r="CV335" s="709" t="s">
        <v>560</v>
      </c>
      <c r="CW335" s="720" t="s">
        <v>554</v>
      </c>
      <c r="CX335" s="47" t="s">
        <v>554</v>
      </c>
      <c r="CY335" s="47" t="s">
        <v>554</v>
      </c>
      <c r="CZ335" s="47" t="s">
        <v>554</v>
      </c>
      <c r="DA335" s="709" t="s">
        <v>560</v>
      </c>
      <c r="DB335" s="709" t="s">
        <v>560</v>
      </c>
      <c r="DC335" s="47" t="s">
        <v>554</v>
      </c>
    </row>
    <row r="336" spans="1:107" ht="16" x14ac:dyDescent="0.2">
      <c r="A336" s="678">
        <v>43683</v>
      </c>
      <c r="B336" s="47" t="s">
        <v>554</v>
      </c>
      <c r="C336" s="47" t="s">
        <v>554</v>
      </c>
      <c r="D336" s="47" t="s">
        <v>554</v>
      </c>
      <c r="E336" s="47" t="s">
        <v>554</v>
      </c>
      <c r="F336" s="47" t="s">
        <v>554</v>
      </c>
      <c r="G336" s="47" t="s">
        <v>554</v>
      </c>
      <c r="H336" s="719" t="s">
        <v>554</v>
      </c>
      <c r="I336" s="722" t="s">
        <v>554</v>
      </c>
      <c r="J336" s="47" t="s">
        <v>554</v>
      </c>
      <c r="K336" s="47" t="s">
        <v>554</v>
      </c>
      <c r="L336" s="47" t="s">
        <v>554</v>
      </c>
      <c r="M336" s="719" t="s">
        <v>554</v>
      </c>
      <c r="N336" s="47" t="s">
        <v>554</v>
      </c>
      <c r="O336" s="47" t="s">
        <v>554</v>
      </c>
      <c r="P336" s="47" t="s">
        <v>554</v>
      </c>
      <c r="Q336" s="47" t="s">
        <v>554</v>
      </c>
      <c r="R336" s="47" t="s">
        <v>554</v>
      </c>
      <c r="S336" s="47" t="s">
        <v>554</v>
      </c>
      <c r="T336" s="47" t="s">
        <v>554</v>
      </c>
      <c r="U336" s="47" t="s">
        <v>554</v>
      </c>
      <c r="V336" s="603"/>
      <c r="W336" s="706" t="s">
        <v>554</v>
      </c>
      <c r="X336" s="47" t="s">
        <v>554</v>
      </c>
      <c r="Y336" s="47" t="s">
        <v>554</v>
      </c>
      <c r="Z336" s="706" t="s">
        <v>554</v>
      </c>
      <c r="AA336" s="47" t="s">
        <v>554</v>
      </c>
      <c r="AB336" s="706" t="s">
        <v>554</v>
      </c>
      <c r="AC336" s="47" t="s">
        <v>554</v>
      </c>
      <c r="AD336" s="47" t="s">
        <v>554</v>
      </c>
      <c r="AE336" s="719" t="s">
        <v>554</v>
      </c>
      <c r="AF336" s="47" t="s">
        <v>554</v>
      </c>
      <c r="AG336" s="47" t="s">
        <v>554</v>
      </c>
      <c r="AH336" s="47" t="s">
        <v>554</v>
      </c>
      <c r="AI336" s="47" t="s">
        <v>554</v>
      </c>
      <c r="AJ336" s="47" t="s">
        <v>554</v>
      </c>
      <c r="AK336" s="47" t="s">
        <v>554</v>
      </c>
      <c r="AL336" s="47" t="s">
        <v>554</v>
      </c>
      <c r="AM336" s="722" t="s">
        <v>554</v>
      </c>
      <c r="AN336" s="47" t="s">
        <v>554</v>
      </c>
      <c r="AO336" s="603"/>
      <c r="AP336" s="603"/>
      <c r="AQ336" s="705" t="s">
        <v>554</v>
      </c>
      <c r="AR336" s="603"/>
      <c r="AS336" s="603"/>
      <c r="AT336" s="47" t="s">
        <v>554</v>
      </c>
      <c r="AU336" s="47" t="s">
        <v>554</v>
      </c>
      <c r="AV336" s="47" t="s">
        <v>554</v>
      </c>
      <c r="AW336" s="47" t="s">
        <v>554</v>
      </c>
      <c r="AX336" s="603"/>
      <c r="AY336" s="603"/>
      <c r="AZ336" s="719" t="s">
        <v>554</v>
      </c>
      <c r="BA336" s="603"/>
      <c r="BB336" s="603"/>
      <c r="BC336" s="709" t="s">
        <v>560</v>
      </c>
      <c r="BD336" s="603"/>
      <c r="BE336" s="603"/>
      <c r="BF336" s="679" t="s">
        <v>554</v>
      </c>
      <c r="BG336" s="678">
        <v>43683</v>
      </c>
      <c r="BH336" s="47" t="s">
        <v>554</v>
      </c>
      <c r="BI336" s="47" t="s">
        <v>554</v>
      </c>
      <c r="BJ336" s="47" t="s">
        <v>554</v>
      </c>
      <c r="BK336" s="682" t="s">
        <v>807</v>
      </c>
      <c r="BL336" s="682" t="s">
        <v>807</v>
      </c>
      <c r="BM336" s="721" t="s">
        <v>554</v>
      </c>
      <c r="BN336" s="598" t="s">
        <v>807</v>
      </c>
      <c r="BO336" s="598" t="s">
        <v>807</v>
      </c>
      <c r="BP336" s="603"/>
      <c r="BQ336" s="48" t="s">
        <v>554</v>
      </c>
      <c r="BR336" s="48" t="s">
        <v>554</v>
      </c>
      <c r="BS336" s="603"/>
      <c r="BT336" s="720"/>
      <c r="BU336" s="720"/>
      <c r="BV336" s="603"/>
      <c r="BW336" s="709" t="s">
        <v>560</v>
      </c>
      <c r="BX336" s="722" t="s">
        <v>554</v>
      </c>
      <c r="BY336" s="709" t="s">
        <v>560</v>
      </c>
      <c r="BZ336" s="719" t="s">
        <v>554</v>
      </c>
      <c r="CA336" s="47" t="s">
        <v>554</v>
      </c>
      <c r="CB336" s="709" t="s">
        <v>560</v>
      </c>
      <c r="CC336" s="48" t="s">
        <v>554</v>
      </c>
      <c r="CD336" s="48" t="s">
        <v>554</v>
      </c>
      <c r="CE336" s="48" t="s">
        <v>554</v>
      </c>
      <c r="CF336" s="603"/>
      <c r="CG336" s="603"/>
      <c r="CH336" s="598" t="s">
        <v>807</v>
      </c>
      <c r="CI336" s="616"/>
      <c r="CJ336" s="616"/>
      <c r="CK336" s="48" t="s">
        <v>554</v>
      </c>
      <c r="CL336" s="615" t="s">
        <v>554</v>
      </c>
      <c r="CM336" s="615" t="s">
        <v>554</v>
      </c>
      <c r="CN336" s="48" t="s">
        <v>554</v>
      </c>
      <c r="CO336" s="48" t="s">
        <v>554</v>
      </c>
      <c r="CP336" s="680" t="s">
        <v>554</v>
      </c>
      <c r="CQ336" s="679" t="s">
        <v>554</v>
      </c>
      <c r="CR336" s="47" t="s">
        <v>554</v>
      </c>
      <c r="CS336" s="706" t="s">
        <v>554</v>
      </c>
      <c r="CT336" s="603"/>
      <c r="CU336" s="709" t="s">
        <v>560</v>
      </c>
      <c r="CV336" s="705" t="s">
        <v>554</v>
      </c>
      <c r="CW336" s="720" t="s">
        <v>554</v>
      </c>
      <c r="CX336" s="47" t="s">
        <v>554</v>
      </c>
      <c r="CY336" s="47" t="s">
        <v>554</v>
      </c>
      <c r="CZ336" s="47" t="s">
        <v>554</v>
      </c>
      <c r="DA336" s="709" t="s">
        <v>560</v>
      </c>
      <c r="DB336" s="709" t="s">
        <v>560</v>
      </c>
      <c r="DC336" s="47" t="s">
        <v>554</v>
      </c>
    </row>
    <row r="337" spans="1:107" ht="16" x14ac:dyDescent="0.2">
      <c r="A337" s="678">
        <v>43684</v>
      </c>
      <c r="B337" s="47" t="s">
        <v>554</v>
      </c>
      <c r="C337" s="47" t="s">
        <v>554</v>
      </c>
      <c r="D337" s="47" t="s">
        <v>554</v>
      </c>
      <c r="E337" s="47" t="s">
        <v>554</v>
      </c>
      <c r="F337" s="47" t="s">
        <v>554</v>
      </c>
      <c r="G337" s="47" t="s">
        <v>554</v>
      </c>
      <c r="H337" s="719" t="s">
        <v>554</v>
      </c>
      <c r="I337" s="722" t="s">
        <v>554</v>
      </c>
      <c r="J337" s="47" t="s">
        <v>554</v>
      </c>
      <c r="K337" s="47" t="s">
        <v>554</v>
      </c>
      <c r="L337" s="47" t="s">
        <v>554</v>
      </c>
      <c r="M337" s="719" t="s">
        <v>554</v>
      </c>
      <c r="N337" s="47" t="s">
        <v>554</v>
      </c>
      <c r="O337" s="47" t="s">
        <v>554</v>
      </c>
      <c r="P337" s="47" t="s">
        <v>554</v>
      </c>
      <c r="Q337" s="47" t="s">
        <v>554</v>
      </c>
      <c r="R337" s="47" t="s">
        <v>554</v>
      </c>
      <c r="S337" s="47" t="s">
        <v>554</v>
      </c>
      <c r="T337" s="47" t="s">
        <v>554</v>
      </c>
      <c r="U337" s="47" t="s">
        <v>554</v>
      </c>
      <c r="V337" s="603"/>
      <c r="W337" s="706" t="s">
        <v>554</v>
      </c>
      <c r="X337" s="47" t="s">
        <v>554</v>
      </c>
      <c r="Y337" s="47" t="s">
        <v>554</v>
      </c>
      <c r="Z337" s="706" t="s">
        <v>554</v>
      </c>
      <c r="AA337" s="47" t="s">
        <v>554</v>
      </c>
      <c r="AB337" s="706" t="s">
        <v>554</v>
      </c>
      <c r="AC337" s="47" t="s">
        <v>554</v>
      </c>
      <c r="AD337" s="47" t="s">
        <v>554</v>
      </c>
      <c r="AE337" s="719" t="s">
        <v>554</v>
      </c>
      <c r="AF337" s="47" t="s">
        <v>554</v>
      </c>
      <c r="AG337" s="47" t="s">
        <v>554</v>
      </c>
      <c r="AH337" s="47" t="s">
        <v>554</v>
      </c>
      <c r="AI337" s="47" t="s">
        <v>554</v>
      </c>
      <c r="AJ337" s="47" t="s">
        <v>554</v>
      </c>
      <c r="AK337" s="47" t="s">
        <v>554</v>
      </c>
      <c r="AL337" s="47" t="s">
        <v>554</v>
      </c>
      <c r="AM337" s="722" t="s">
        <v>554</v>
      </c>
      <c r="AN337" s="47" t="s">
        <v>554</v>
      </c>
      <c r="AO337" s="603"/>
      <c r="AP337" s="603"/>
      <c r="AQ337" s="705" t="s">
        <v>554</v>
      </c>
      <c r="AR337" s="603"/>
      <c r="AS337" s="603"/>
      <c r="AT337" s="47" t="s">
        <v>554</v>
      </c>
      <c r="AU337" s="47" t="s">
        <v>554</v>
      </c>
      <c r="AV337" s="47" t="s">
        <v>554</v>
      </c>
      <c r="AW337" s="47" t="s">
        <v>554</v>
      </c>
      <c r="AX337" s="603"/>
      <c r="AY337" s="603"/>
      <c r="AZ337" s="724" t="s">
        <v>807</v>
      </c>
      <c r="BA337" s="603"/>
      <c r="BB337" s="603"/>
      <c r="BC337" s="709" t="s">
        <v>560</v>
      </c>
      <c r="BD337" s="603"/>
      <c r="BE337" s="603"/>
      <c r="BF337" s="679" t="s">
        <v>554</v>
      </c>
      <c r="BG337" s="678">
        <v>43684</v>
      </c>
      <c r="BH337" s="47" t="s">
        <v>554</v>
      </c>
      <c r="BI337" s="47" t="s">
        <v>554</v>
      </c>
      <c r="BJ337" s="47" t="s">
        <v>554</v>
      </c>
      <c r="BK337" s="682" t="s">
        <v>807</v>
      </c>
      <c r="BL337" s="682" t="s">
        <v>807</v>
      </c>
      <c r="BM337" s="721" t="s">
        <v>554</v>
      </c>
      <c r="BN337" s="598" t="s">
        <v>807</v>
      </c>
      <c r="BO337" s="598" t="s">
        <v>807</v>
      </c>
      <c r="BP337" s="603"/>
      <c r="BQ337" s="48" t="s">
        <v>554</v>
      </c>
      <c r="BR337" s="48" t="s">
        <v>554</v>
      </c>
      <c r="BS337" s="603"/>
      <c r="BT337" s="720"/>
      <c r="BU337" s="720"/>
      <c r="BV337" s="603"/>
      <c r="BW337" s="709" t="s">
        <v>560</v>
      </c>
      <c r="BX337" s="722" t="s">
        <v>554</v>
      </c>
      <c r="BY337" s="719" t="s">
        <v>554</v>
      </c>
      <c r="BZ337" s="719" t="s">
        <v>554</v>
      </c>
      <c r="CA337" s="47" t="s">
        <v>554</v>
      </c>
      <c r="CB337" s="709" t="s">
        <v>560</v>
      </c>
      <c r="CC337" s="48" t="s">
        <v>554</v>
      </c>
      <c r="CD337" s="48" t="s">
        <v>554</v>
      </c>
      <c r="CE337" s="48" t="s">
        <v>554</v>
      </c>
      <c r="CF337" s="603"/>
      <c r="CG337" s="603"/>
      <c r="CH337" s="598" t="s">
        <v>807</v>
      </c>
      <c r="CI337" s="616"/>
      <c r="CJ337" s="616"/>
      <c r="CK337" s="48" t="s">
        <v>554</v>
      </c>
      <c r="CL337" s="615" t="s">
        <v>554</v>
      </c>
      <c r="CM337" s="615" t="s">
        <v>554</v>
      </c>
      <c r="CN337" s="48" t="s">
        <v>554</v>
      </c>
      <c r="CO337" s="48" t="s">
        <v>554</v>
      </c>
      <c r="CP337" s="680" t="s">
        <v>554</v>
      </c>
      <c r="CQ337" s="679" t="s">
        <v>554</v>
      </c>
      <c r="CR337" s="47" t="s">
        <v>554</v>
      </c>
      <c r="CS337" s="706" t="s">
        <v>554</v>
      </c>
      <c r="CT337" s="603"/>
      <c r="CU337" s="719" t="s">
        <v>554</v>
      </c>
      <c r="CV337" s="722" t="s">
        <v>554</v>
      </c>
      <c r="CW337" s="720" t="s">
        <v>554</v>
      </c>
      <c r="CX337" s="47" t="s">
        <v>554</v>
      </c>
      <c r="CY337" s="47" t="s">
        <v>554</v>
      </c>
      <c r="CZ337" s="47" t="s">
        <v>554</v>
      </c>
      <c r="DA337" s="709" t="s">
        <v>560</v>
      </c>
      <c r="DB337" s="709" t="s">
        <v>560</v>
      </c>
      <c r="DC337" s="47" t="s">
        <v>554</v>
      </c>
    </row>
    <row r="338" spans="1:107" ht="16" x14ac:dyDescent="0.2">
      <c r="A338" s="678">
        <v>43685</v>
      </c>
      <c r="B338" s="47" t="s">
        <v>554</v>
      </c>
      <c r="C338" s="47" t="s">
        <v>554</v>
      </c>
      <c r="D338" s="47" t="s">
        <v>554</v>
      </c>
      <c r="E338" s="47" t="s">
        <v>554</v>
      </c>
      <c r="F338" s="47" t="s">
        <v>554</v>
      </c>
      <c r="G338" s="47" t="s">
        <v>554</v>
      </c>
      <c r="H338" s="719" t="s">
        <v>554</v>
      </c>
      <c r="I338" s="722" t="s">
        <v>554</v>
      </c>
      <c r="J338" s="47" t="s">
        <v>554</v>
      </c>
      <c r="K338" s="47" t="s">
        <v>554</v>
      </c>
      <c r="L338" s="47" t="s">
        <v>554</v>
      </c>
      <c r="M338" s="719" t="s">
        <v>554</v>
      </c>
      <c r="N338" s="47" t="s">
        <v>554</v>
      </c>
      <c r="O338" s="47" t="s">
        <v>554</v>
      </c>
      <c r="P338" s="47" t="s">
        <v>554</v>
      </c>
      <c r="Q338" s="47" t="s">
        <v>554</v>
      </c>
      <c r="R338" s="47" t="s">
        <v>554</v>
      </c>
      <c r="S338" s="47" t="s">
        <v>554</v>
      </c>
      <c r="T338" s="47" t="s">
        <v>554</v>
      </c>
      <c r="U338" s="47" t="s">
        <v>554</v>
      </c>
      <c r="V338" s="603"/>
      <c r="W338" s="706" t="s">
        <v>554</v>
      </c>
      <c r="X338" s="47" t="s">
        <v>554</v>
      </c>
      <c r="Y338" s="47" t="s">
        <v>554</v>
      </c>
      <c r="Z338" s="706" t="s">
        <v>554</v>
      </c>
      <c r="AA338" s="47" t="s">
        <v>554</v>
      </c>
      <c r="AB338" s="706" t="s">
        <v>554</v>
      </c>
      <c r="AC338" s="47" t="s">
        <v>554</v>
      </c>
      <c r="AD338" s="47" t="s">
        <v>554</v>
      </c>
      <c r="AE338" s="709" t="s">
        <v>560</v>
      </c>
      <c r="AF338" s="47" t="s">
        <v>554</v>
      </c>
      <c r="AG338" s="47" t="s">
        <v>554</v>
      </c>
      <c r="AH338" s="47" t="s">
        <v>554</v>
      </c>
      <c r="AI338" s="47" t="s">
        <v>554</v>
      </c>
      <c r="AJ338" s="47" t="s">
        <v>554</v>
      </c>
      <c r="AK338" s="47" t="s">
        <v>554</v>
      </c>
      <c r="AL338" s="47" t="s">
        <v>554</v>
      </c>
      <c r="AM338" s="722" t="s">
        <v>554</v>
      </c>
      <c r="AN338" s="47" t="s">
        <v>554</v>
      </c>
      <c r="AO338" s="603"/>
      <c r="AP338" s="603"/>
      <c r="AQ338" s="705" t="s">
        <v>554</v>
      </c>
      <c r="AR338" s="603"/>
      <c r="AS338" s="603"/>
      <c r="AT338" s="47" t="s">
        <v>554</v>
      </c>
      <c r="AU338" s="47" t="s">
        <v>554</v>
      </c>
      <c r="AV338" s="47" t="s">
        <v>554</v>
      </c>
      <c r="AW338" s="47" t="s">
        <v>554</v>
      </c>
      <c r="AX338" s="603"/>
      <c r="AY338" s="603"/>
      <c r="AZ338" s="724" t="s">
        <v>807</v>
      </c>
      <c r="BA338" s="603"/>
      <c r="BB338" s="603"/>
      <c r="BC338" s="709" t="s">
        <v>560</v>
      </c>
      <c r="BD338" s="603"/>
      <c r="BE338" s="603"/>
      <c r="BF338" s="679" t="s">
        <v>554</v>
      </c>
      <c r="BG338" s="678">
        <v>43685</v>
      </c>
      <c r="BH338" s="47" t="s">
        <v>554</v>
      </c>
      <c r="BI338" s="47" t="s">
        <v>554</v>
      </c>
      <c r="BJ338" s="47" t="s">
        <v>554</v>
      </c>
      <c r="BK338" s="682" t="s">
        <v>807</v>
      </c>
      <c r="BL338" s="682" t="s">
        <v>807</v>
      </c>
      <c r="BM338" s="721" t="s">
        <v>554</v>
      </c>
      <c r="BN338" s="598" t="s">
        <v>807</v>
      </c>
      <c r="BO338" s="598" t="s">
        <v>807</v>
      </c>
      <c r="BP338" s="603"/>
      <c r="BQ338" s="48" t="s">
        <v>554</v>
      </c>
      <c r="BR338" s="48" t="s">
        <v>554</v>
      </c>
      <c r="BS338" s="603"/>
      <c r="BT338" s="720"/>
      <c r="BU338" s="720"/>
      <c r="BV338" s="603"/>
      <c r="BW338" s="709" t="s">
        <v>560</v>
      </c>
      <c r="BX338" s="722" t="s">
        <v>554</v>
      </c>
      <c r="BY338" s="709" t="s">
        <v>560</v>
      </c>
      <c r="BZ338" s="709" t="s">
        <v>560</v>
      </c>
      <c r="CA338" s="47" t="s">
        <v>554</v>
      </c>
      <c r="CB338" s="719" t="s">
        <v>554</v>
      </c>
      <c r="CC338" s="48" t="s">
        <v>554</v>
      </c>
      <c r="CD338" s="48" t="s">
        <v>554</v>
      </c>
      <c r="CE338" s="48" t="s">
        <v>554</v>
      </c>
      <c r="CF338" s="603"/>
      <c r="CG338" s="603"/>
      <c r="CH338" s="598" t="s">
        <v>807</v>
      </c>
      <c r="CI338" s="616"/>
      <c r="CJ338" s="616"/>
      <c r="CK338" s="48" t="s">
        <v>554</v>
      </c>
      <c r="CL338" s="615" t="s">
        <v>554</v>
      </c>
      <c r="CM338" s="615" t="s">
        <v>554</v>
      </c>
      <c r="CN338" s="48" t="s">
        <v>554</v>
      </c>
      <c r="CO338" s="48" t="s">
        <v>554</v>
      </c>
      <c r="CP338" s="680" t="s">
        <v>554</v>
      </c>
      <c r="CQ338" s="679" t="s">
        <v>554</v>
      </c>
      <c r="CR338" s="47" t="s">
        <v>554</v>
      </c>
      <c r="CS338" s="706" t="s">
        <v>554</v>
      </c>
      <c r="CT338" s="603"/>
      <c r="CU338" s="719" t="s">
        <v>554</v>
      </c>
      <c r="CV338" s="722" t="s">
        <v>554</v>
      </c>
      <c r="CW338" s="720" t="s">
        <v>554</v>
      </c>
      <c r="CX338" s="47" t="s">
        <v>554</v>
      </c>
      <c r="CY338" s="47" t="s">
        <v>554</v>
      </c>
      <c r="CZ338" s="47" t="s">
        <v>554</v>
      </c>
      <c r="DA338" s="709" t="s">
        <v>560</v>
      </c>
      <c r="DB338" s="709" t="s">
        <v>560</v>
      </c>
      <c r="DC338" s="47" t="s">
        <v>554</v>
      </c>
    </row>
    <row r="339" spans="1:107" ht="16" x14ac:dyDescent="0.2">
      <c r="A339" s="678">
        <v>43686</v>
      </c>
      <c r="B339" s="47" t="s">
        <v>554</v>
      </c>
      <c r="C339" s="47" t="s">
        <v>554</v>
      </c>
      <c r="D339" s="47" t="s">
        <v>554</v>
      </c>
      <c r="E339" s="47" t="s">
        <v>554</v>
      </c>
      <c r="F339" s="47" t="s">
        <v>554</v>
      </c>
      <c r="G339" s="47" t="s">
        <v>554</v>
      </c>
      <c r="H339" s="719" t="s">
        <v>554</v>
      </c>
      <c r="I339" s="722" t="s">
        <v>554</v>
      </c>
      <c r="J339" s="47" t="s">
        <v>554</v>
      </c>
      <c r="K339" s="47" t="s">
        <v>554</v>
      </c>
      <c r="L339" s="47" t="s">
        <v>554</v>
      </c>
      <c r="M339" s="719" t="s">
        <v>554</v>
      </c>
      <c r="N339" s="47" t="s">
        <v>554</v>
      </c>
      <c r="O339" s="47" t="s">
        <v>554</v>
      </c>
      <c r="P339" s="47" t="s">
        <v>554</v>
      </c>
      <c r="Q339" s="47" t="s">
        <v>554</v>
      </c>
      <c r="R339" s="47" t="s">
        <v>554</v>
      </c>
      <c r="S339" s="47" t="s">
        <v>554</v>
      </c>
      <c r="T339" s="47" t="s">
        <v>554</v>
      </c>
      <c r="U339" s="47" t="s">
        <v>554</v>
      </c>
      <c r="V339" s="603"/>
      <c r="W339" s="706" t="s">
        <v>554</v>
      </c>
      <c r="X339" s="47" t="s">
        <v>554</v>
      </c>
      <c r="Y339" s="47" t="s">
        <v>554</v>
      </c>
      <c r="Z339" s="706" t="s">
        <v>554</v>
      </c>
      <c r="AA339" s="47" t="s">
        <v>554</v>
      </c>
      <c r="AB339" s="706" t="s">
        <v>554</v>
      </c>
      <c r="AC339" s="47" t="s">
        <v>554</v>
      </c>
      <c r="AD339" s="47" t="s">
        <v>554</v>
      </c>
      <c r="AE339" s="709" t="s">
        <v>560</v>
      </c>
      <c r="AF339" s="47" t="s">
        <v>554</v>
      </c>
      <c r="AG339" s="47" t="s">
        <v>554</v>
      </c>
      <c r="AH339" s="47" t="s">
        <v>554</v>
      </c>
      <c r="AI339" s="47" t="s">
        <v>554</v>
      </c>
      <c r="AJ339" s="47" t="s">
        <v>554</v>
      </c>
      <c r="AK339" s="47" t="s">
        <v>554</v>
      </c>
      <c r="AL339" s="47" t="s">
        <v>554</v>
      </c>
      <c r="AM339" s="722" t="s">
        <v>554</v>
      </c>
      <c r="AN339" s="47" t="s">
        <v>554</v>
      </c>
      <c r="AO339" s="603"/>
      <c r="AP339" s="603"/>
      <c r="AQ339" s="705" t="s">
        <v>554</v>
      </c>
      <c r="AR339" s="603"/>
      <c r="AS339" s="603"/>
      <c r="AT339" s="47" t="s">
        <v>554</v>
      </c>
      <c r="AU339" s="47" t="s">
        <v>554</v>
      </c>
      <c r="AV339" s="47" t="s">
        <v>554</v>
      </c>
      <c r="AW339" s="47" t="s">
        <v>554</v>
      </c>
      <c r="AX339" s="603"/>
      <c r="AY339" s="603"/>
      <c r="AZ339" s="724" t="s">
        <v>807</v>
      </c>
      <c r="BA339" s="603"/>
      <c r="BB339" s="603"/>
      <c r="BC339" s="709" t="s">
        <v>560</v>
      </c>
      <c r="BD339" s="603"/>
      <c r="BE339" s="603"/>
      <c r="BF339" s="679" t="s">
        <v>554</v>
      </c>
      <c r="BG339" s="678">
        <v>43686</v>
      </c>
      <c r="BH339" s="47" t="s">
        <v>554</v>
      </c>
      <c r="BI339" s="47" t="s">
        <v>554</v>
      </c>
      <c r="BJ339" s="47" t="s">
        <v>554</v>
      </c>
      <c r="BK339" s="682" t="s">
        <v>807</v>
      </c>
      <c r="BL339" s="682" t="s">
        <v>807</v>
      </c>
      <c r="BM339" s="721" t="s">
        <v>554</v>
      </c>
      <c r="BN339" s="598" t="s">
        <v>807</v>
      </c>
      <c r="BO339" s="598" t="s">
        <v>807</v>
      </c>
      <c r="BP339" s="603"/>
      <c r="BQ339" s="48" t="s">
        <v>554</v>
      </c>
      <c r="BR339" s="48" t="s">
        <v>554</v>
      </c>
      <c r="BS339" s="603"/>
      <c r="BT339" s="720"/>
      <c r="BU339" s="720"/>
      <c r="BV339" s="603"/>
      <c r="BW339" s="709" t="s">
        <v>560</v>
      </c>
      <c r="BX339" s="722" t="s">
        <v>554</v>
      </c>
      <c r="BY339" s="709" t="s">
        <v>560</v>
      </c>
      <c r="BZ339" s="719" t="s">
        <v>554</v>
      </c>
      <c r="CA339" s="47" t="s">
        <v>554</v>
      </c>
      <c r="CB339" s="709" t="s">
        <v>560</v>
      </c>
      <c r="CC339" s="48" t="s">
        <v>554</v>
      </c>
      <c r="CD339" s="48" t="s">
        <v>554</v>
      </c>
      <c r="CE339" s="48" t="s">
        <v>554</v>
      </c>
      <c r="CF339" s="603"/>
      <c r="CG339" s="603"/>
      <c r="CH339" s="598" t="s">
        <v>807</v>
      </c>
      <c r="CI339" s="616"/>
      <c r="CJ339" s="616"/>
      <c r="CK339" s="48" t="s">
        <v>554</v>
      </c>
      <c r="CL339" s="615" t="s">
        <v>554</v>
      </c>
      <c r="CM339" s="615" t="s">
        <v>554</v>
      </c>
      <c r="CN339" s="48" t="s">
        <v>554</v>
      </c>
      <c r="CO339" s="48" t="s">
        <v>554</v>
      </c>
      <c r="CP339" s="680" t="s">
        <v>554</v>
      </c>
      <c r="CQ339" s="679" t="s">
        <v>554</v>
      </c>
      <c r="CR339" s="47" t="s">
        <v>554</v>
      </c>
      <c r="CS339" s="706" t="s">
        <v>554</v>
      </c>
      <c r="CT339" s="603"/>
      <c r="CU339" s="723" t="s">
        <v>566</v>
      </c>
      <c r="CV339" s="709" t="s">
        <v>560</v>
      </c>
      <c r="CW339" s="720" t="s">
        <v>554</v>
      </c>
      <c r="CX339" s="47" t="s">
        <v>554</v>
      </c>
      <c r="CY339" s="47" t="s">
        <v>554</v>
      </c>
      <c r="CZ339" s="47" t="s">
        <v>554</v>
      </c>
      <c r="DA339" s="709" t="s">
        <v>560</v>
      </c>
      <c r="DB339" s="709" t="s">
        <v>560</v>
      </c>
      <c r="DC339" s="47" t="s">
        <v>554</v>
      </c>
    </row>
    <row r="340" spans="1:107" ht="16" x14ac:dyDescent="0.2">
      <c r="A340" s="678">
        <v>43687</v>
      </c>
      <c r="B340" s="47" t="s">
        <v>554</v>
      </c>
      <c r="C340" s="47" t="s">
        <v>554</v>
      </c>
      <c r="D340" s="47" t="s">
        <v>554</v>
      </c>
      <c r="E340" s="47" t="s">
        <v>554</v>
      </c>
      <c r="F340" s="47" t="s">
        <v>554</v>
      </c>
      <c r="G340" s="47" t="s">
        <v>554</v>
      </c>
      <c r="H340" s="719" t="s">
        <v>554</v>
      </c>
      <c r="I340" s="722" t="s">
        <v>554</v>
      </c>
      <c r="J340" s="47" t="s">
        <v>554</v>
      </c>
      <c r="K340" s="47" t="s">
        <v>554</v>
      </c>
      <c r="L340" s="47" t="s">
        <v>554</v>
      </c>
      <c r="M340" s="719" t="s">
        <v>554</v>
      </c>
      <c r="N340" s="47" t="s">
        <v>554</v>
      </c>
      <c r="O340" s="47" t="s">
        <v>554</v>
      </c>
      <c r="P340" s="47" t="s">
        <v>554</v>
      </c>
      <c r="Q340" s="47" t="s">
        <v>554</v>
      </c>
      <c r="R340" s="47" t="s">
        <v>554</v>
      </c>
      <c r="S340" s="47" t="s">
        <v>554</v>
      </c>
      <c r="T340" s="47" t="s">
        <v>554</v>
      </c>
      <c r="U340" s="47" t="s">
        <v>554</v>
      </c>
      <c r="V340" s="603"/>
      <c r="W340" s="706" t="s">
        <v>554</v>
      </c>
      <c r="X340" s="47" t="s">
        <v>554</v>
      </c>
      <c r="Y340" s="47" t="s">
        <v>554</v>
      </c>
      <c r="Z340" s="706" t="s">
        <v>554</v>
      </c>
      <c r="AA340" s="47" t="s">
        <v>554</v>
      </c>
      <c r="AB340" s="706" t="s">
        <v>554</v>
      </c>
      <c r="AC340" s="47" t="s">
        <v>554</v>
      </c>
      <c r="AD340" s="47" t="s">
        <v>554</v>
      </c>
      <c r="AE340" s="719" t="s">
        <v>554</v>
      </c>
      <c r="AF340" s="47" t="s">
        <v>554</v>
      </c>
      <c r="AG340" s="47" t="s">
        <v>554</v>
      </c>
      <c r="AH340" s="47" t="s">
        <v>554</v>
      </c>
      <c r="AI340" s="47" t="s">
        <v>554</v>
      </c>
      <c r="AJ340" s="47" t="s">
        <v>554</v>
      </c>
      <c r="AK340" s="47" t="s">
        <v>554</v>
      </c>
      <c r="AL340" s="47" t="s">
        <v>554</v>
      </c>
      <c r="AM340" s="722" t="s">
        <v>554</v>
      </c>
      <c r="AN340" s="47" t="s">
        <v>554</v>
      </c>
      <c r="AO340" s="603"/>
      <c r="AP340" s="603"/>
      <c r="AQ340" s="705" t="s">
        <v>554</v>
      </c>
      <c r="AR340" s="603"/>
      <c r="AS340" s="603"/>
      <c r="AT340" s="47" t="s">
        <v>554</v>
      </c>
      <c r="AU340" s="47" t="s">
        <v>554</v>
      </c>
      <c r="AV340" s="47" t="s">
        <v>554</v>
      </c>
      <c r="AW340" s="47" t="s">
        <v>554</v>
      </c>
      <c r="AX340" s="603"/>
      <c r="AY340" s="603"/>
      <c r="AZ340" s="724" t="s">
        <v>807</v>
      </c>
      <c r="BA340" s="603"/>
      <c r="BB340" s="603"/>
      <c r="BC340" s="709" t="s">
        <v>560</v>
      </c>
      <c r="BD340" s="603"/>
      <c r="BE340" s="603"/>
      <c r="BF340" s="679" t="s">
        <v>554</v>
      </c>
      <c r="BG340" s="678">
        <v>43687</v>
      </c>
      <c r="BH340" s="47" t="s">
        <v>554</v>
      </c>
      <c r="BI340" s="47" t="s">
        <v>554</v>
      </c>
      <c r="BJ340" s="47" t="s">
        <v>554</v>
      </c>
      <c r="BK340" s="682" t="s">
        <v>807</v>
      </c>
      <c r="BL340" s="682" t="s">
        <v>807</v>
      </c>
      <c r="BM340" s="721" t="s">
        <v>554</v>
      </c>
      <c r="BN340" s="598" t="s">
        <v>807</v>
      </c>
      <c r="BO340" s="598" t="s">
        <v>807</v>
      </c>
      <c r="BP340" s="603"/>
      <c r="BQ340" s="48" t="s">
        <v>554</v>
      </c>
      <c r="BR340" s="48" t="s">
        <v>554</v>
      </c>
      <c r="BS340" s="603"/>
      <c r="BT340" s="720"/>
      <c r="BU340" s="720"/>
      <c r="BV340" s="603"/>
      <c r="BW340" s="709" t="s">
        <v>560</v>
      </c>
      <c r="BX340" s="722" t="s">
        <v>554</v>
      </c>
      <c r="BY340" s="709" t="s">
        <v>560</v>
      </c>
      <c r="BZ340" s="719" t="s">
        <v>554</v>
      </c>
      <c r="CA340" s="47" t="s">
        <v>554</v>
      </c>
      <c r="CB340" s="709" t="s">
        <v>560</v>
      </c>
      <c r="CC340" s="48" t="s">
        <v>554</v>
      </c>
      <c r="CD340" s="48" t="s">
        <v>554</v>
      </c>
      <c r="CE340" s="48" t="s">
        <v>554</v>
      </c>
      <c r="CF340" s="603"/>
      <c r="CG340" s="603"/>
      <c r="CH340" s="598" t="s">
        <v>807</v>
      </c>
      <c r="CI340" s="616"/>
      <c r="CJ340" s="616"/>
      <c r="CK340" s="48" t="s">
        <v>554</v>
      </c>
      <c r="CL340" s="615" t="s">
        <v>554</v>
      </c>
      <c r="CM340" s="615" t="s">
        <v>554</v>
      </c>
      <c r="CN340" s="48" t="s">
        <v>554</v>
      </c>
      <c r="CO340" s="48" t="s">
        <v>554</v>
      </c>
      <c r="CP340" s="680" t="s">
        <v>554</v>
      </c>
      <c r="CQ340" s="679" t="s">
        <v>554</v>
      </c>
      <c r="CR340" s="47" t="s">
        <v>554</v>
      </c>
      <c r="CS340" s="706" t="s">
        <v>554</v>
      </c>
      <c r="CT340" s="603"/>
      <c r="CU340" s="723" t="s">
        <v>566</v>
      </c>
      <c r="CV340" s="709" t="s">
        <v>560</v>
      </c>
      <c r="CW340" s="720" t="s">
        <v>554</v>
      </c>
      <c r="CX340" s="47" t="s">
        <v>554</v>
      </c>
      <c r="CY340" s="47" t="s">
        <v>554</v>
      </c>
      <c r="CZ340" s="47" t="s">
        <v>554</v>
      </c>
      <c r="DA340" s="709" t="s">
        <v>560</v>
      </c>
      <c r="DB340" s="709" t="s">
        <v>560</v>
      </c>
      <c r="DC340" s="47" t="s">
        <v>554</v>
      </c>
    </row>
    <row r="341" spans="1:107" ht="16" x14ac:dyDescent="0.2">
      <c r="A341" s="678">
        <v>43688</v>
      </c>
      <c r="B341" s="47" t="s">
        <v>554</v>
      </c>
      <c r="C341" s="47" t="s">
        <v>554</v>
      </c>
      <c r="D341" s="47" t="s">
        <v>554</v>
      </c>
      <c r="E341" s="47" t="s">
        <v>554</v>
      </c>
      <c r="F341" s="47" t="s">
        <v>554</v>
      </c>
      <c r="G341" s="47" t="s">
        <v>554</v>
      </c>
      <c r="H341" s="719" t="s">
        <v>554</v>
      </c>
      <c r="I341" s="722" t="s">
        <v>554</v>
      </c>
      <c r="J341" s="47" t="s">
        <v>554</v>
      </c>
      <c r="K341" s="47" t="s">
        <v>554</v>
      </c>
      <c r="L341" s="47" t="s">
        <v>554</v>
      </c>
      <c r="M341" s="719" t="s">
        <v>554</v>
      </c>
      <c r="N341" s="47" t="s">
        <v>554</v>
      </c>
      <c r="O341" s="47" t="s">
        <v>554</v>
      </c>
      <c r="P341" s="47" t="s">
        <v>554</v>
      </c>
      <c r="Q341" s="47" t="s">
        <v>554</v>
      </c>
      <c r="R341" s="47" t="s">
        <v>554</v>
      </c>
      <c r="S341" s="47" t="s">
        <v>554</v>
      </c>
      <c r="T341" s="47" t="s">
        <v>554</v>
      </c>
      <c r="U341" s="47" t="s">
        <v>554</v>
      </c>
      <c r="V341" s="603"/>
      <c r="W341" s="706" t="s">
        <v>554</v>
      </c>
      <c r="X341" s="47" t="s">
        <v>554</v>
      </c>
      <c r="Y341" s="47" t="s">
        <v>554</v>
      </c>
      <c r="Z341" s="706" t="s">
        <v>554</v>
      </c>
      <c r="AA341" s="47" t="s">
        <v>554</v>
      </c>
      <c r="AB341" s="706" t="s">
        <v>554</v>
      </c>
      <c r="AC341" s="47" t="s">
        <v>554</v>
      </c>
      <c r="AD341" s="47" t="s">
        <v>554</v>
      </c>
      <c r="AE341" s="709" t="s">
        <v>560</v>
      </c>
      <c r="AF341" s="47" t="s">
        <v>554</v>
      </c>
      <c r="AG341" s="47" t="s">
        <v>554</v>
      </c>
      <c r="AH341" s="47" t="s">
        <v>554</v>
      </c>
      <c r="AI341" s="47" t="s">
        <v>554</v>
      </c>
      <c r="AJ341" s="47" t="s">
        <v>554</v>
      </c>
      <c r="AK341" s="47" t="s">
        <v>554</v>
      </c>
      <c r="AL341" s="47" t="s">
        <v>554</v>
      </c>
      <c r="AM341" s="722" t="s">
        <v>554</v>
      </c>
      <c r="AN341" s="47" t="s">
        <v>554</v>
      </c>
      <c r="AO341" s="603"/>
      <c r="AP341" s="603"/>
      <c r="AQ341" s="705" t="s">
        <v>554</v>
      </c>
      <c r="AR341" s="603"/>
      <c r="AS341" s="603"/>
      <c r="AT341" s="47" t="s">
        <v>554</v>
      </c>
      <c r="AU341" s="47" t="s">
        <v>554</v>
      </c>
      <c r="AV341" s="47" t="s">
        <v>554</v>
      </c>
      <c r="AW341" s="47" t="s">
        <v>554</v>
      </c>
      <c r="AX341" s="603"/>
      <c r="AY341" s="603"/>
      <c r="AZ341" s="724" t="s">
        <v>807</v>
      </c>
      <c r="BA341" s="603"/>
      <c r="BB341" s="603"/>
      <c r="BC341" s="709" t="s">
        <v>560</v>
      </c>
      <c r="BD341" s="603"/>
      <c r="BE341" s="603"/>
      <c r="BF341" s="679" t="s">
        <v>554</v>
      </c>
      <c r="BG341" s="678">
        <v>43688</v>
      </c>
      <c r="BH341" s="47" t="s">
        <v>554</v>
      </c>
      <c r="BI341" s="47" t="s">
        <v>554</v>
      </c>
      <c r="BJ341" s="47" t="s">
        <v>554</v>
      </c>
      <c r="BK341" s="682" t="s">
        <v>807</v>
      </c>
      <c r="BL341" s="682" t="s">
        <v>807</v>
      </c>
      <c r="BM341" s="721" t="s">
        <v>554</v>
      </c>
      <c r="BN341" s="598" t="s">
        <v>807</v>
      </c>
      <c r="BO341" s="598" t="s">
        <v>807</v>
      </c>
      <c r="BP341" s="603"/>
      <c r="BQ341" s="48" t="s">
        <v>554</v>
      </c>
      <c r="BR341" s="48" t="s">
        <v>554</v>
      </c>
      <c r="BS341" s="603"/>
      <c r="BT341" s="720"/>
      <c r="BU341" s="720"/>
      <c r="BV341" s="603"/>
      <c r="BW341" s="709" t="s">
        <v>560</v>
      </c>
      <c r="BX341" s="722" t="s">
        <v>554</v>
      </c>
      <c r="BY341" s="709" t="s">
        <v>560</v>
      </c>
      <c r="BZ341" s="709" t="s">
        <v>560</v>
      </c>
      <c r="CA341" s="47" t="s">
        <v>554</v>
      </c>
      <c r="CB341" s="709" t="s">
        <v>560</v>
      </c>
      <c r="CC341" s="48" t="s">
        <v>554</v>
      </c>
      <c r="CD341" s="48" t="s">
        <v>554</v>
      </c>
      <c r="CE341" s="48" t="s">
        <v>554</v>
      </c>
      <c r="CF341" s="603"/>
      <c r="CG341" s="603"/>
      <c r="CH341" s="598" t="s">
        <v>807</v>
      </c>
      <c r="CI341" s="616"/>
      <c r="CJ341" s="616"/>
      <c r="CK341" s="48" t="s">
        <v>554</v>
      </c>
      <c r="CL341" s="615" t="s">
        <v>554</v>
      </c>
      <c r="CM341" s="615" t="s">
        <v>554</v>
      </c>
      <c r="CN341" s="48" t="s">
        <v>554</v>
      </c>
      <c r="CO341" s="48" t="s">
        <v>554</v>
      </c>
      <c r="CP341" s="680" t="s">
        <v>554</v>
      </c>
      <c r="CQ341" s="679" t="s">
        <v>554</v>
      </c>
      <c r="CR341" s="47" t="s">
        <v>554</v>
      </c>
      <c r="CS341" s="706" t="s">
        <v>554</v>
      </c>
      <c r="CT341" s="603"/>
      <c r="CU341" s="719" t="s">
        <v>554</v>
      </c>
      <c r="CV341" s="709" t="s">
        <v>560</v>
      </c>
      <c r="CW341" s="720" t="s">
        <v>554</v>
      </c>
      <c r="CX341" s="47" t="s">
        <v>554</v>
      </c>
      <c r="CY341" s="47" t="s">
        <v>554</v>
      </c>
      <c r="CZ341" s="47" t="s">
        <v>554</v>
      </c>
      <c r="DA341" s="709" t="s">
        <v>560</v>
      </c>
      <c r="DB341" s="709" t="s">
        <v>560</v>
      </c>
      <c r="DC341" s="47" t="s">
        <v>554</v>
      </c>
    </row>
    <row r="342" spans="1:107" ht="14" x14ac:dyDescent="0.15">
      <c r="A342" s="678">
        <v>43689</v>
      </c>
      <c r="B342" s="47" t="s">
        <v>554</v>
      </c>
      <c r="C342" s="47" t="s">
        <v>554</v>
      </c>
      <c r="D342" s="47" t="s">
        <v>554</v>
      </c>
      <c r="E342" s="47" t="s">
        <v>554</v>
      </c>
      <c r="F342" s="47" t="s">
        <v>554</v>
      </c>
      <c r="G342" s="47" t="s">
        <v>554</v>
      </c>
      <c r="H342" s="719" t="s">
        <v>554</v>
      </c>
      <c r="I342" s="722" t="s">
        <v>554</v>
      </c>
      <c r="J342" s="47" t="s">
        <v>554</v>
      </c>
      <c r="K342" s="47" t="s">
        <v>554</v>
      </c>
      <c r="L342" s="47" t="s">
        <v>554</v>
      </c>
      <c r="M342" s="719" t="s">
        <v>554</v>
      </c>
      <c r="N342" s="47" t="s">
        <v>554</v>
      </c>
      <c r="O342" s="47" t="s">
        <v>554</v>
      </c>
      <c r="P342" s="47" t="s">
        <v>554</v>
      </c>
      <c r="Q342" s="47" t="s">
        <v>554</v>
      </c>
      <c r="R342" s="47" t="s">
        <v>554</v>
      </c>
      <c r="S342" s="47" t="s">
        <v>554</v>
      </c>
      <c r="T342" s="47" t="s">
        <v>554</v>
      </c>
      <c r="U342" s="47" t="s">
        <v>554</v>
      </c>
      <c r="V342" s="603"/>
      <c r="W342" s="706" t="s">
        <v>554</v>
      </c>
      <c r="X342" s="47" t="s">
        <v>554</v>
      </c>
      <c r="Y342" s="47" t="s">
        <v>554</v>
      </c>
      <c r="Z342" s="706" t="s">
        <v>554</v>
      </c>
      <c r="AA342" s="47" t="s">
        <v>554</v>
      </c>
      <c r="AB342" s="706" t="s">
        <v>554</v>
      </c>
      <c r="AC342" s="47" t="s">
        <v>554</v>
      </c>
      <c r="AD342" s="47" t="s">
        <v>554</v>
      </c>
      <c r="AE342" s="709" t="s">
        <v>560</v>
      </c>
      <c r="AF342" s="47" t="s">
        <v>554</v>
      </c>
      <c r="AG342" s="47" t="s">
        <v>554</v>
      </c>
      <c r="AH342" s="47" t="s">
        <v>554</v>
      </c>
      <c r="AI342" s="47" t="s">
        <v>554</v>
      </c>
      <c r="AJ342" s="47" t="s">
        <v>554</v>
      </c>
      <c r="AK342" s="47" t="s">
        <v>554</v>
      </c>
      <c r="AL342" s="47" t="s">
        <v>554</v>
      </c>
      <c r="AM342" s="722" t="s">
        <v>554</v>
      </c>
      <c r="AN342" s="47" t="s">
        <v>554</v>
      </c>
      <c r="AO342" s="603"/>
      <c r="AP342" s="603"/>
      <c r="AQ342" s="705" t="s">
        <v>554</v>
      </c>
      <c r="AR342" s="603"/>
      <c r="AS342" s="603"/>
      <c r="AT342" s="47" t="s">
        <v>554</v>
      </c>
      <c r="AU342" s="47" t="s">
        <v>554</v>
      </c>
      <c r="AV342" s="47" t="s">
        <v>554</v>
      </c>
      <c r="AW342" s="47" t="s">
        <v>554</v>
      </c>
      <c r="AX342" s="603"/>
      <c r="AY342" s="603"/>
      <c r="AZ342" s="724" t="s">
        <v>807</v>
      </c>
      <c r="BA342" s="603"/>
      <c r="BB342" s="603"/>
      <c r="BC342" s="709" t="s">
        <v>560</v>
      </c>
      <c r="BD342" s="603"/>
      <c r="BE342" s="603"/>
      <c r="BF342" s="679" t="s">
        <v>554</v>
      </c>
      <c r="BG342" s="678">
        <v>43689</v>
      </c>
      <c r="BH342" s="47" t="s">
        <v>554</v>
      </c>
      <c r="BI342" s="47" t="s">
        <v>554</v>
      </c>
      <c r="BJ342" s="47" t="s">
        <v>554</v>
      </c>
      <c r="BK342" s="682" t="s">
        <v>807</v>
      </c>
      <c r="BL342" s="682" t="s">
        <v>807</v>
      </c>
      <c r="BM342" s="706" t="s">
        <v>554</v>
      </c>
      <c r="BN342" s="598" t="s">
        <v>807</v>
      </c>
      <c r="BO342" s="598" t="s">
        <v>807</v>
      </c>
      <c r="BP342" s="603"/>
      <c r="BQ342" s="48" t="s">
        <v>554</v>
      </c>
      <c r="BR342" s="48" t="s">
        <v>554</v>
      </c>
      <c r="BS342" s="603"/>
      <c r="BT342" s="720"/>
      <c r="BU342" s="720"/>
      <c r="BV342" s="603"/>
      <c r="BW342" s="709" t="s">
        <v>560</v>
      </c>
      <c r="BX342" s="722" t="s">
        <v>554</v>
      </c>
      <c r="BY342" s="709" t="s">
        <v>560</v>
      </c>
      <c r="BZ342" s="709" t="s">
        <v>560</v>
      </c>
      <c r="CA342" s="47" t="s">
        <v>554</v>
      </c>
      <c r="CB342" s="709" t="s">
        <v>560</v>
      </c>
      <c r="CC342" s="48" t="s">
        <v>554</v>
      </c>
      <c r="CD342" s="48" t="s">
        <v>554</v>
      </c>
      <c r="CE342" s="48" t="s">
        <v>554</v>
      </c>
      <c r="CF342" s="603"/>
      <c r="CG342" s="603"/>
      <c r="CH342" s="598" t="s">
        <v>807</v>
      </c>
      <c r="CI342" s="616"/>
      <c r="CJ342" s="616"/>
      <c r="CK342" s="48" t="s">
        <v>554</v>
      </c>
      <c r="CL342" s="615" t="s">
        <v>554</v>
      </c>
      <c r="CM342" s="615" t="s">
        <v>554</v>
      </c>
      <c r="CN342" s="48" t="s">
        <v>554</v>
      </c>
      <c r="CO342" s="48" t="s">
        <v>554</v>
      </c>
      <c r="CP342" s="680" t="s">
        <v>554</v>
      </c>
      <c r="CQ342" s="679" t="s">
        <v>554</v>
      </c>
      <c r="CR342" s="47" t="s">
        <v>554</v>
      </c>
      <c r="CS342" s="706" t="s">
        <v>554</v>
      </c>
      <c r="CT342" s="603"/>
      <c r="CU342" s="719" t="s">
        <v>554</v>
      </c>
      <c r="CV342" s="709" t="s">
        <v>560</v>
      </c>
      <c r="CW342" s="720" t="s">
        <v>554</v>
      </c>
      <c r="CX342" s="47" t="s">
        <v>554</v>
      </c>
      <c r="CY342" s="47" t="s">
        <v>554</v>
      </c>
      <c r="CZ342" s="47" t="s">
        <v>554</v>
      </c>
      <c r="DA342" s="709" t="s">
        <v>560</v>
      </c>
      <c r="DB342" s="709" t="s">
        <v>560</v>
      </c>
      <c r="DC342" s="47" t="s">
        <v>554</v>
      </c>
    </row>
    <row r="343" spans="1:107" ht="14" x14ac:dyDescent="0.15">
      <c r="A343" s="678">
        <v>43690</v>
      </c>
      <c r="B343" s="47" t="s">
        <v>554</v>
      </c>
      <c r="C343" s="47" t="s">
        <v>554</v>
      </c>
      <c r="D343" s="47" t="s">
        <v>554</v>
      </c>
      <c r="E343" s="47" t="s">
        <v>554</v>
      </c>
      <c r="F343" s="47" t="s">
        <v>554</v>
      </c>
      <c r="G343" s="47" t="s">
        <v>554</v>
      </c>
      <c r="H343" s="719" t="s">
        <v>554</v>
      </c>
      <c r="I343" s="722" t="s">
        <v>554</v>
      </c>
      <c r="J343" s="47" t="s">
        <v>554</v>
      </c>
      <c r="K343" s="47" t="s">
        <v>554</v>
      </c>
      <c r="L343" s="47" t="s">
        <v>554</v>
      </c>
      <c r="M343" s="719" t="s">
        <v>554</v>
      </c>
      <c r="N343" s="47" t="s">
        <v>554</v>
      </c>
      <c r="O343" s="47" t="s">
        <v>554</v>
      </c>
      <c r="P343" s="47" t="s">
        <v>554</v>
      </c>
      <c r="Q343" s="47" t="s">
        <v>554</v>
      </c>
      <c r="R343" s="47" t="s">
        <v>554</v>
      </c>
      <c r="S343" s="47" t="s">
        <v>554</v>
      </c>
      <c r="T343" s="47" t="s">
        <v>554</v>
      </c>
      <c r="U343" s="47" t="s">
        <v>554</v>
      </c>
      <c r="V343" s="603"/>
      <c r="W343" s="706" t="s">
        <v>554</v>
      </c>
      <c r="X343" s="47" t="s">
        <v>554</v>
      </c>
      <c r="Y343" s="47" t="s">
        <v>554</v>
      </c>
      <c r="Z343" s="706" t="s">
        <v>554</v>
      </c>
      <c r="AA343" s="47" t="s">
        <v>554</v>
      </c>
      <c r="AB343" s="706" t="s">
        <v>554</v>
      </c>
      <c r="AC343" s="47" t="s">
        <v>554</v>
      </c>
      <c r="AD343" s="47" t="s">
        <v>554</v>
      </c>
      <c r="AE343" s="709" t="s">
        <v>560</v>
      </c>
      <c r="AF343" s="47" t="s">
        <v>554</v>
      </c>
      <c r="AG343" s="47" t="s">
        <v>554</v>
      </c>
      <c r="AH343" s="47" t="s">
        <v>554</v>
      </c>
      <c r="AI343" s="47" t="s">
        <v>554</v>
      </c>
      <c r="AJ343" s="47" t="s">
        <v>554</v>
      </c>
      <c r="AK343" s="47" t="s">
        <v>554</v>
      </c>
      <c r="AL343" s="47" t="s">
        <v>554</v>
      </c>
      <c r="AM343" s="722" t="s">
        <v>554</v>
      </c>
      <c r="AN343" s="47" t="s">
        <v>554</v>
      </c>
      <c r="AO343" s="603"/>
      <c r="AP343" s="603"/>
      <c r="AQ343" s="705" t="s">
        <v>554</v>
      </c>
      <c r="AR343" s="603"/>
      <c r="AS343" s="603"/>
      <c r="AT343" s="47" t="s">
        <v>554</v>
      </c>
      <c r="AU343" s="47" t="s">
        <v>554</v>
      </c>
      <c r="AV343" s="47" t="s">
        <v>554</v>
      </c>
      <c r="AW343" s="47" t="s">
        <v>554</v>
      </c>
      <c r="AX343" s="603"/>
      <c r="AY343" s="603"/>
      <c r="AZ343" s="724" t="s">
        <v>807</v>
      </c>
      <c r="BA343" s="603"/>
      <c r="BB343" s="603"/>
      <c r="BC343" s="709" t="s">
        <v>560</v>
      </c>
      <c r="BD343" s="603"/>
      <c r="BE343" s="603"/>
      <c r="BF343" s="679" t="s">
        <v>554</v>
      </c>
      <c r="BG343" s="678">
        <v>43690</v>
      </c>
      <c r="BH343" s="47" t="s">
        <v>554</v>
      </c>
      <c r="BI343" s="47" t="s">
        <v>554</v>
      </c>
      <c r="BJ343" s="47" t="s">
        <v>554</v>
      </c>
      <c r="BK343" s="682" t="s">
        <v>807</v>
      </c>
      <c r="BL343" s="682" t="s">
        <v>807</v>
      </c>
      <c r="BM343" s="706" t="s">
        <v>554</v>
      </c>
      <c r="BN343" s="598" t="s">
        <v>807</v>
      </c>
      <c r="BO343" s="598" t="s">
        <v>807</v>
      </c>
      <c r="BP343" s="603"/>
      <c r="BQ343" s="48" t="s">
        <v>554</v>
      </c>
      <c r="BR343" s="48" t="s">
        <v>554</v>
      </c>
      <c r="BS343" s="603"/>
      <c r="BT343" s="720"/>
      <c r="BU343" s="720"/>
      <c r="BV343" s="603"/>
      <c r="BW343" s="709" t="s">
        <v>560</v>
      </c>
      <c r="BX343" s="722" t="s">
        <v>554</v>
      </c>
      <c r="BY343" s="709" t="s">
        <v>560</v>
      </c>
      <c r="BZ343" s="709" t="s">
        <v>560</v>
      </c>
      <c r="CA343" s="47" t="s">
        <v>554</v>
      </c>
      <c r="CB343" s="709" t="s">
        <v>560</v>
      </c>
      <c r="CC343" s="48" t="s">
        <v>554</v>
      </c>
      <c r="CD343" s="48" t="s">
        <v>554</v>
      </c>
      <c r="CE343" s="48" t="s">
        <v>554</v>
      </c>
      <c r="CF343" s="603"/>
      <c r="CG343" s="603"/>
      <c r="CH343" s="598" t="s">
        <v>807</v>
      </c>
      <c r="CI343" s="616"/>
      <c r="CJ343" s="616"/>
      <c r="CK343" s="48" t="s">
        <v>554</v>
      </c>
      <c r="CL343" s="615" t="s">
        <v>554</v>
      </c>
      <c r="CM343" s="615" t="s">
        <v>554</v>
      </c>
      <c r="CN343" s="48" t="s">
        <v>554</v>
      </c>
      <c r="CO343" s="48" t="s">
        <v>554</v>
      </c>
      <c r="CP343" s="680" t="s">
        <v>554</v>
      </c>
      <c r="CQ343" s="679" t="s">
        <v>554</v>
      </c>
      <c r="CR343" s="47" t="s">
        <v>554</v>
      </c>
      <c r="CS343" s="706" t="s">
        <v>554</v>
      </c>
      <c r="CT343" s="603"/>
      <c r="CU343" s="709" t="s">
        <v>560</v>
      </c>
      <c r="CV343" s="709" t="s">
        <v>560</v>
      </c>
      <c r="CW343" s="720" t="s">
        <v>554</v>
      </c>
      <c r="CX343" s="47" t="s">
        <v>554</v>
      </c>
      <c r="CY343" s="47" t="s">
        <v>554</v>
      </c>
      <c r="CZ343" s="47" t="s">
        <v>554</v>
      </c>
      <c r="DA343" s="709" t="s">
        <v>560</v>
      </c>
      <c r="DB343" s="709" t="s">
        <v>560</v>
      </c>
      <c r="DC343" s="47" t="s">
        <v>554</v>
      </c>
    </row>
    <row r="344" spans="1:107" ht="14" x14ac:dyDescent="0.15">
      <c r="A344" s="678">
        <v>43691</v>
      </c>
      <c r="B344" s="47" t="s">
        <v>554</v>
      </c>
      <c r="C344" s="47" t="s">
        <v>554</v>
      </c>
      <c r="D344" s="47" t="s">
        <v>554</v>
      </c>
      <c r="E344" s="47" t="s">
        <v>554</v>
      </c>
      <c r="F344" s="47" t="s">
        <v>554</v>
      </c>
      <c r="G344" s="47" t="s">
        <v>554</v>
      </c>
      <c r="H344" s="719" t="s">
        <v>554</v>
      </c>
      <c r="I344" s="722" t="s">
        <v>554</v>
      </c>
      <c r="J344" s="47" t="s">
        <v>554</v>
      </c>
      <c r="K344" s="47" t="s">
        <v>554</v>
      </c>
      <c r="L344" s="47" t="s">
        <v>554</v>
      </c>
      <c r="M344" s="719" t="s">
        <v>554</v>
      </c>
      <c r="N344" s="47" t="s">
        <v>554</v>
      </c>
      <c r="O344" s="47" t="s">
        <v>554</v>
      </c>
      <c r="P344" s="47" t="s">
        <v>554</v>
      </c>
      <c r="Q344" s="47" t="s">
        <v>554</v>
      </c>
      <c r="R344" s="47" t="s">
        <v>554</v>
      </c>
      <c r="S344" s="47" t="s">
        <v>554</v>
      </c>
      <c r="T344" s="47" t="s">
        <v>554</v>
      </c>
      <c r="U344" s="47" t="s">
        <v>554</v>
      </c>
      <c r="V344" s="603"/>
      <c r="W344" s="706" t="s">
        <v>554</v>
      </c>
      <c r="X344" s="47" t="s">
        <v>554</v>
      </c>
      <c r="Y344" s="47" t="s">
        <v>554</v>
      </c>
      <c r="Z344" s="706" t="s">
        <v>554</v>
      </c>
      <c r="AA344" s="47" t="s">
        <v>554</v>
      </c>
      <c r="AB344" s="706" t="s">
        <v>554</v>
      </c>
      <c r="AC344" s="47" t="s">
        <v>554</v>
      </c>
      <c r="AD344" s="47" t="s">
        <v>554</v>
      </c>
      <c r="AE344" s="719" t="s">
        <v>554</v>
      </c>
      <c r="AF344" s="47" t="s">
        <v>554</v>
      </c>
      <c r="AG344" s="47" t="s">
        <v>554</v>
      </c>
      <c r="AH344" s="47" t="s">
        <v>554</v>
      </c>
      <c r="AI344" s="47" t="s">
        <v>554</v>
      </c>
      <c r="AJ344" s="47" t="s">
        <v>554</v>
      </c>
      <c r="AK344" s="47" t="s">
        <v>554</v>
      </c>
      <c r="AL344" s="47" t="s">
        <v>554</v>
      </c>
      <c r="AM344" s="722" t="s">
        <v>554</v>
      </c>
      <c r="AN344" s="47" t="s">
        <v>554</v>
      </c>
      <c r="AO344" s="603"/>
      <c r="AP344" s="603"/>
      <c r="AQ344" s="706" t="s">
        <v>554</v>
      </c>
      <c r="AR344" s="603"/>
      <c r="AS344" s="603"/>
      <c r="AT344" s="47" t="s">
        <v>554</v>
      </c>
      <c r="AU344" s="47" t="s">
        <v>554</v>
      </c>
      <c r="AV344" s="47" t="s">
        <v>554</v>
      </c>
      <c r="AW344" s="47" t="s">
        <v>554</v>
      </c>
      <c r="AX344" s="603"/>
      <c r="AY344" s="603"/>
      <c r="AZ344" s="724" t="s">
        <v>807</v>
      </c>
      <c r="BA344" s="603"/>
      <c r="BB344" s="603"/>
      <c r="BC344" s="709" t="s">
        <v>560</v>
      </c>
      <c r="BD344" s="603"/>
      <c r="BE344" s="603"/>
      <c r="BF344" s="679" t="s">
        <v>554</v>
      </c>
      <c r="BG344" s="678">
        <v>43691</v>
      </c>
      <c r="BH344" s="47" t="s">
        <v>554</v>
      </c>
      <c r="BI344" s="47" t="s">
        <v>554</v>
      </c>
      <c r="BJ344" s="47" t="s">
        <v>554</v>
      </c>
      <c r="BK344" s="682" t="s">
        <v>807</v>
      </c>
      <c r="BL344" s="682" t="s">
        <v>807</v>
      </c>
      <c r="BM344" s="706" t="s">
        <v>554</v>
      </c>
      <c r="BN344" s="598" t="s">
        <v>807</v>
      </c>
      <c r="BO344" s="598" t="s">
        <v>807</v>
      </c>
      <c r="BP344" s="603"/>
      <c r="BQ344" s="48" t="s">
        <v>554</v>
      </c>
      <c r="BR344" s="48" t="s">
        <v>554</v>
      </c>
      <c r="BS344" s="603"/>
      <c r="BT344" s="720"/>
      <c r="BU344" s="720"/>
      <c r="BV344" s="603"/>
      <c r="BW344" s="709" t="s">
        <v>560</v>
      </c>
      <c r="BX344" s="722" t="s">
        <v>554</v>
      </c>
      <c r="BY344" s="709" t="s">
        <v>560</v>
      </c>
      <c r="BZ344" s="709" t="s">
        <v>560</v>
      </c>
      <c r="CA344" s="47" t="s">
        <v>554</v>
      </c>
      <c r="CB344" s="709" t="s">
        <v>560</v>
      </c>
      <c r="CC344" s="48" t="s">
        <v>554</v>
      </c>
      <c r="CD344" s="48" t="s">
        <v>554</v>
      </c>
      <c r="CE344" s="48" t="s">
        <v>554</v>
      </c>
      <c r="CF344" s="603"/>
      <c r="CG344" s="603"/>
      <c r="CH344" s="598" t="s">
        <v>807</v>
      </c>
      <c r="CI344" s="616"/>
      <c r="CJ344" s="616"/>
      <c r="CK344" s="48" t="s">
        <v>554</v>
      </c>
      <c r="CL344" s="615" t="s">
        <v>554</v>
      </c>
      <c r="CM344" s="615" t="s">
        <v>554</v>
      </c>
      <c r="CN344" s="48" t="s">
        <v>554</v>
      </c>
      <c r="CO344" s="48" t="s">
        <v>554</v>
      </c>
      <c r="CP344" s="680" t="s">
        <v>554</v>
      </c>
      <c r="CQ344" s="679" t="s">
        <v>554</v>
      </c>
      <c r="CR344" s="47" t="s">
        <v>554</v>
      </c>
      <c r="CS344" s="706" t="s">
        <v>554</v>
      </c>
      <c r="CT344" s="603"/>
      <c r="CU344" s="709" t="s">
        <v>560</v>
      </c>
      <c r="CV344" s="709" t="s">
        <v>560</v>
      </c>
      <c r="CW344" s="720" t="s">
        <v>554</v>
      </c>
      <c r="CX344" s="47" t="s">
        <v>554</v>
      </c>
      <c r="CY344" s="47" t="s">
        <v>554</v>
      </c>
      <c r="CZ344" s="47" t="s">
        <v>554</v>
      </c>
      <c r="DA344" s="709" t="s">
        <v>560</v>
      </c>
      <c r="DB344" s="709" t="s">
        <v>560</v>
      </c>
      <c r="DC344" s="47" t="s">
        <v>554</v>
      </c>
    </row>
    <row r="345" spans="1:107" s="546" customFormat="1" ht="14" x14ac:dyDescent="0.15">
      <c r="A345" s="678">
        <v>43692</v>
      </c>
      <c r="B345" s="47" t="s">
        <v>554</v>
      </c>
      <c r="C345" s="47" t="s">
        <v>554</v>
      </c>
      <c r="D345" s="47" t="s">
        <v>554</v>
      </c>
      <c r="E345" s="47" t="s">
        <v>554</v>
      </c>
      <c r="F345" s="47" t="s">
        <v>554</v>
      </c>
      <c r="G345" s="47" t="s">
        <v>554</v>
      </c>
      <c r="H345" s="719" t="s">
        <v>554</v>
      </c>
      <c r="I345" s="722" t="s">
        <v>554</v>
      </c>
      <c r="J345" s="47" t="s">
        <v>554</v>
      </c>
      <c r="K345" s="47" t="s">
        <v>554</v>
      </c>
      <c r="L345" s="47" t="s">
        <v>554</v>
      </c>
      <c r="M345" s="719" t="s">
        <v>554</v>
      </c>
      <c r="N345" s="47" t="s">
        <v>554</v>
      </c>
      <c r="O345" s="47" t="s">
        <v>554</v>
      </c>
      <c r="P345" s="47" t="s">
        <v>554</v>
      </c>
      <c r="Q345" s="47" t="s">
        <v>554</v>
      </c>
      <c r="R345" s="47" t="s">
        <v>554</v>
      </c>
      <c r="S345" s="47" t="s">
        <v>554</v>
      </c>
      <c r="T345" s="47" t="s">
        <v>554</v>
      </c>
      <c r="U345" s="47" t="s">
        <v>554</v>
      </c>
      <c r="V345" s="603"/>
      <c r="W345" s="706" t="s">
        <v>554</v>
      </c>
      <c r="X345" s="47" t="s">
        <v>554</v>
      </c>
      <c r="Y345" s="47" t="s">
        <v>554</v>
      </c>
      <c r="Z345" s="706" t="s">
        <v>554</v>
      </c>
      <c r="AA345" s="47" t="s">
        <v>554</v>
      </c>
      <c r="AB345" s="706" t="s">
        <v>554</v>
      </c>
      <c r="AC345" s="47" t="s">
        <v>554</v>
      </c>
      <c r="AD345" s="47" t="s">
        <v>554</v>
      </c>
      <c r="AE345" s="719" t="s">
        <v>554</v>
      </c>
      <c r="AF345" s="47" t="s">
        <v>554</v>
      </c>
      <c r="AG345" s="47" t="s">
        <v>554</v>
      </c>
      <c r="AH345" s="47" t="s">
        <v>554</v>
      </c>
      <c r="AI345" s="47" t="s">
        <v>554</v>
      </c>
      <c r="AJ345" s="47" t="s">
        <v>554</v>
      </c>
      <c r="AK345" s="47" t="s">
        <v>554</v>
      </c>
      <c r="AL345" s="47" t="s">
        <v>554</v>
      </c>
      <c r="AM345" s="722" t="s">
        <v>554</v>
      </c>
      <c r="AN345" s="47" t="s">
        <v>554</v>
      </c>
      <c r="AO345" s="603"/>
      <c r="AP345" s="603"/>
      <c r="AQ345" s="706" t="s">
        <v>554</v>
      </c>
      <c r="AR345" s="603"/>
      <c r="AS345" s="603"/>
      <c r="AT345" s="47" t="s">
        <v>554</v>
      </c>
      <c r="AU345" s="47" t="s">
        <v>554</v>
      </c>
      <c r="AV345" s="47" t="s">
        <v>554</v>
      </c>
      <c r="AW345" s="47" t="s">
        <v>554</v>
      </c>
      <c r="AX345" s="603"/>
      <c r="AY345" s="603"/>
      <c r="AZ345" s="724" t="s">
        <v>807</v>
      </c>
      <c r="BA345" s="603"/>
      <c r="BB345" s="603"/>
      <c r="BC345" s="709" t="s">
        <v>560</v>
      </c>
      <c r="BD345" s="603"/>
      <c r="BE345" s="603"/>
      <c r="BF345" s="679" t="s">
        <v>554</v>
      </c>
      <c r="BG345" s="678">
        <v>43692</v>
      </c>
      <c r="BH345" s="47" t="s">
        <v>554</v>
      </c>
      <c r="BI345" s="47" t="s">
        <v>554</v>
      </c>
      <c r="BJ345" s="47" t="s">
        <v>554</v>
      </c>
      <c r="BK345" s="682" t="s">
        <v>807</v>
      </c>
      <c r="BL345" s="682" t="s">
        <v>807</v>
      </c>
      <c r="BM345" s="706" t="s">
        <v>554</v>
      </c>
      <c r="BN345" s="598" t="s">
        <v>807</v>
      </c>
      <c r="BO345" s="598" t="s">
        <v>807</v>
      </c>
      <c r="BP345" s="603"/>
      <c r="BQ345" s="48" t="s">
        <v>554</v>
      </c>
      <c r="BR345" s="48" t="s">
        <v>554</v>
      </c>
      <c r="BS345" s="603"/>
      <c r="BT345" s="720"/>
      <c r="BU345" s="720"/>
      <c r="BV345" s="603"/>
      <c r="BW345" s="709" t="s">
        <v>560</v>
      </c>
      <c r="BX345" s="722" t="s">
        <v>554</v>
      </c>
      <c r="BY345" s="709" t="s">
        <v>560</v>
      </c>
      <c r="BZ345" s="709" t="s">
        <v>560</v>
      </c>
      <c r="CA345" s="47" t="s">
        <v>554</v>
      </c>
      <c r="CB345" s="709" t="s">
        <v>560</v>
      </c>
      <c r="CC345" s="48" t="s">
        <v>554</v>
      </c>
      <c r="CD345" s="48" t="s">
        <v>554</v>
      </c>
      <c r="CE345" s="48" t="s">
        <v>554</v>
      </c>
      <c r="CF345" s="603"/>
      <c r="CG345" s="603"/>
      <c r="CH345" s="598" t="s">
        <v>807</v>
      </c>
      <c r="CI345" s="616"/>
      <c r="CJ345" s="616"/>
      <c r="CK345" s="48" t="s">
        <v>554</v>
      </c>
      <c r="CL345" s="615" t="s">
        <v>554</v>
      </c>
      <c r="CM345" s="615" t="s">
        <v>554</v>
      </c>
      <c r="CN345" s="48" t="s">
        <v>554</v>
      </c>
      <c r="CO345" s="48" t="s">
        <v>554</v>
      </c>
      <c r="CP345" s="680" t="s">
        <v>554</v>
      </c>
      <c r="CQ345" s="679" t="s">
        <v>554</v>
      </c>
      <c r="CR345" s="47" t="s">
        <v>554</v>
      </c>
      <c r="CS345" s="706" t="s">
        <v>554</v>
      </c>
      <c r="CT345" s="603"/>
      <c r="CU345" s="709" t="s">
        <v>560</v>
      </c>
      <c r="CV345" s="722" t="s">
        <v>554</v>
      </c>
      <c r="CW345" s="720" t="s">
        <v>554</v>
      </c>
      <c r="CX345" s="47" t="s">
        <v>554</v>
      </c>
      <c r="CY345" s="47" t="s">
        <v>554</v>
      </c>
      <c r="CZ345" s="47" t="s">
        <v>554</v>
      </c>
      <c r="DA345" s="709" t="s">
        <v>560</v>
      </c>
      <c r="DB345" s="709" t="s">
        <v>560</v>
      </c>
      <c r="DC345" s="47" t="s">
        <v>554</v>
      </c>
    </row>
    <row r="346" spans="1:107" ht="14" x14ac:dyDescent="0.15">
      <c r="A346" s="678">
        <v>43693</v>
      </c>
      <c r="B346" s="47" t="s">
        <v>554</v>
      </c>
      <c r="C346" s="47" t="s">
        <v>554</v>
      </c>
      <c r="D346" s="47" t="s">
        <v>554</v>
      </c>
      <c r="E346" s="47" t="s">
        <v>554</v>
      </c>
      <c r="F346" s="47" t="s">
        <v>554</v>
      </c>
      <c r="G346" s="47" t="s">
        <v>554</v>
      </c>
      <c r="H346" s="719" t="s">
        <v>554</v>
      </c>
      <c r="I346" s="722" t="s">
        <v>554</v>
      </c>
      <c r="J346" s="47" t="s">
        <v>554</v>
      </c>
      <c r="K346" s="47" t="s">
        <v>554</v>
      </c>
      <c r="L346" s="47" t="s">
        <v>554</v>
      </c>
      <c r="M346" s="719" t="s">
        <v>554</v>
      </c>
      <c r="N346" s="47" t="s">
        <v>554</v>
      </c>
      <c r="O346" s="47" t="s">
        <v>554</v>
      </c>
      <c r="P346" s="47" t="s">
        <v>554</v>
      </c>
      <c r="Q346" s="47" t="s">
        <v>554</v>
      </c>
      <c r="R346" s="47" t="s">
        <v>554</v>
      </c>
      <c r="S346" s="47" t="s">
        <v>554</v>
      </c>
      <c r="T346" s="47" t="s">
        <v>554</v>
      </c>
      <c r="U346" s="47" t="s">
        <v>554</v>
      </c>
      <c r="V346" s="603"/>
      <c r="W346" s="706" t="s">
        <v>554</v>
      </c>
      <c r="X346" s="47" t="s">
        <v>554</v>
      </c>
      <c r="Y346" s="47" t="s">
        <v>554</v>
      </c>
      <c r="Z346" s="706" t="s">
        <v>554</v>
      </c>
      <c r="AA346" s="47" t="s">
        <v>554</v>
      </c>
      <c r="AB346" s="706" t="s">
        <v>554</v>
      </c>
      <c r="AC346" s="47" t="s">
        <v>554</v>
      </c>
      <c r="AD346" s="47" t="s">
        <v>554</v>
      </c>
      <c r="AE346" s="719" t="s">
        <v>554</v>
      </c>
      <c r="AF346" s="47" t="s">
        <v>554</v>
      </c>
      <c r="AG346" s="47" t="s">
        <v>554</v>
      </c>
      <c r="AH346" s="47" t="s">
        <v>554</v>
      </c>
      <c r="AI346" s="47" t="s">
        <v>554</v>
      </c>
      <c r="AJ346" s="47" t="s">
        <v>554</v>
      </c>
      <c r="AK346" s="47" t="s">
        <v>554</v>
      </c>
      <c r="AL346" s="47" t="s">
        <v>554</v>
      </c>
      <c r="AM346" s="722" t="s">
        <v>554</v>
      </c>
      <c r="AN346" s="47" t="s">
        <v>554</v>
      </c>
      <c r="AO346" s="603"/>
      <c r="AP346" s="603"/>
      <c r="AQ346" s="706" t="s">
        <v>554</v>
      </c>
      <c r="AR346" s="603"/>
      <c r="AS346" s="603"/>
      <c r="AT346" s="47" t="s">
        <v>554</v>
      </c>
      <c r="AU346" s="47" t="s">
        <v>554</v>
      </c>
      <c r="AV346" s="47" t="s">
        <v>554</v>
      </c>
      <c r="AW346" s="47" t="s">
        <v>554</v>
      </c>
      <c r="AX346" s="603"/>
      <c r="AY346" s="603"/>
      <c r="AZ346" s="724" t="s">
        <v>807</v>
      </c>
      <c r="BA346" s="603"/>
      <c r="BB346" s="603"/>
      <c r="BC346" s="709" t="s">
        <v>560</v>
      </c>
      <c r="BD346" s="603"/>
      <c r="BE346" s="603"/>
      <c r="BF346" s="679" t="s">
        <v>554</v>
      </c>
      <c r="BG346" s="678">
        <v>43693</v>
      </c>
      <c r="BH346" s="47" t="s">
        <v>554</v>
      </c>
      <c r="BI346" s="47" t="s">
        <v>554</v>
      </c>
      <c r="BJ346" s="47" t="s">
        <v>554</v>
      </c>
      <c r="BK346" s="682" t="s">
        <v>807</v>
      </c>
      <c r="BL346" s="682" t="s">
        <v>807</v>
      </c>
      <c r="BM346" s="706" t="s">
        <v>554</v>
      </c>
      <c r="BN346" s="598" t="s">
        <v>807</v>
      </c>
      <c r="BO346" s="598" t="s">
        <v>807</v>
      </c>
      <c r="BP346" s="603"/>
      <c r="BQ346" s="48" t="s">
        <v>554</v>
      </c>
      <c r="BR346" s="48" t="s">
        <v>554</v>
      </c>
      <c r="BS346" s="603"/>
      <c r="BT346" s="720"/>
      <c r="BU346" s="720"/>
      <c r="BV346" s="603"/>
      <c r="BW346" s="709" t="s">
        <v>560</v>
      </c>
      <c r="BX346" s="722" t="s">
        <v>554</v>
      </c>
      <c r="BY346" s="709" t="s">
        <v>560</v>
      </c>
      <c r="BZ346" s="709" t="s">
        <v>560</v>
      </c>
      <c r="CA346" s="47" t="s">
        <v>554</v>
      </c>
      <c r="CB346" s="709" t="s">
        <v>560</v>
      </c>
      <c r="CC346" s="48" t="s">
        <v>554</v>
      </c>
      <c r="CD346" s="48" t="s">
        <v>554</v>
      </c>
      <c r="CE346" s="48" t="s">
        <v>554</v>
      </c>
      <c r="CF346" s="603"/>
      <c r="CG346" s="603"/>
      <c r="CH346" s="598" t="s">
        <v>807</v>
      </c>
      <c r="CI346" s="616"/>
      <c r="CJ346" s="616"/>
      <c r="CK346" s="48" t="s">
        <v>554</v>
      </c>
      <c r="CL346" s="615" t="s">
        <v>554</v>
      </c>
      <c r="CM346" s="615" t="s">
        <v>554</v>
      </c>
      <c r="CN346" s="48" t="s">
        <v>554</v>
      </c>
      <c r="CO346" s="48" t="s">
        <v>554</v>
      </c>
      <c r="CP346" s="680" t="s">
        <v>554</v>
      </c>
      <c r="CQ346" s="679" t="s">
        <v>554</v>
      </c>
      <c r="CR346" s="47" t="s">
        <v>554</v>
      </c>
      <c r="CS346" s="706" t="s">
        <v>554</v>
      </c>
      <c r="CT346" s="603"/>
      <c r="CU346" s="723" t="s">
        <v>566</v>
      </c>
      <c r="CV346" s="722" t="s">
        <v>554</v>
      </c>
      <c r="CW346" s="720" t="s">
        <v>554</v>
      </c>
      <c r="CX346" s="47" t="s">
        <v>554</v>
      </c>
      <c r="CY346" s="47" t="s">
        <v>554</v>
      </c>
      <c r="CZ346" s="47" t="s">
        <v>554</v>
      </c>
      <c r="DA346" s="709" t="s">
        <v>560</v>
      </c>
      <c r="DB346" s="709" t="s">
        <v>560</v>
      </c>
      <c r="DC346" s="47" t="s">
        <v>554</v>
      </c>
    </row>
    <row r="347" spans="1:107" ht="14" x14ac:dyDescent="0.15">
      <c r="A347" s="678">
        <v>43694</v>
      </c>
      <c r="B347" s="47" t="s">
        <v>554</v>
      </c>
      <c r="C347" s="47" t="s">
        <v>554</v>
      </c>
      <c r="D347" s="47" t="s">
        <v>554</v>
      </c>
      <c r="E347" s="47" t="s">
        <v>554</v>
      </c>
      <c r="F347" s="47" t="s">
        <v>554</v>
      </c>
      <c r="G347" s="47" t="s">
        <v>554</v>
      </c>
      <c r="H347" s="719" t="s">
        <v>554</v>
      </c>
      <c r="I347" s="722" t="s">
        <v>554</v>
      </c>
      <c r="J347" s="47" t="s">
        <v>554</v>
      </c>
      <c r="K347" s="47" t="s">
        <v>554</v>
      </c>
      <c r="L347" s="47" t="s">
        <v>554</v>
      </c>
      <c r="M347" s="719" t="s">
        <v>554</v>
      </c>
      <c r="N347" s="47" t="s">
        <v>554</v>
      </c>
      <c r="O347" s="47" t="s">
        <v>554</v>
      </c>
      <c r="P347" s="47" t="s">
        <v>554</v>
      </c>
      <c r="Q347" s="47" t="s">
        <v>554</v>
      </c>
      <c r="R347" s="47" t="s">
        <v>554</v>
      </c>
      <c r="S347" s="47" t="s">
        <v>554</v>
      </c>
      <c r="T347" s="47" t="s">
        <v>554</v>
      </c>
      <c r="U347" s="47" t="s">
        <v>554</v>
      </c>
      <c r="V347" s="603"/>
      <c r="W347" s="706" t="s">
        <v>554</v>
      </c>
      <c r="X347" s="47" t="s">
        <v>554</v>
      </c>
      <c r="Y347" s="47" t="s">
        <v>554</v>
      </c>
      <c r="Z347" s="706" t="s">
        <v>554</v>
      </c>
      <c r="AA347" s="47" t="s">
        <v>554</v>
      </c>
      <c r="AB347" s="706" t="s">
        <v>554</v>
      </c>
      <c r="AC347" s="47" t="s">
        <v>554</v>
      </c>
      <c r="AD347" s="47" t="s">
        <v>554</v>
      </c>
      <c r="AE347" s="719" t="s">
        <v>554</v>
      </c>
      <c r="AF347" s="47" t="s">
        <v>554</v>
      </c>
      <c r="AG347" s="47" t="s">
        <v>554</v>
      </c>
      <c r="AH347" s="47" t="s">
        <v>554</v>
      </c>
      <c r="AI347" s="47" t="s">
        <v>554</v>
      </c>
      <c r="AJ347" s="47" t="s">
        <v>554</v>
      </c>
      <c r="AK347" s="47" t="s">
        <v>554</v>
      </c>
      <c r="AL347" s="47" t="s">
        <v>554</v>
      </c>
      <c r="AM347" s="722" t="s">
        <v>554</v>
      </c>
      <c r="AN347" s="47" t="s">
        <v>554</v>
      </c>
      <c r="AO347" s="603"/>
      <c r="AP347" s="603"/>
      <c r="AQ347" s="706" t="s">
        <v>554</v>
      </c>
      <c r="AR347" s="603"/>
      <c r="AS347" s="603"/>
      <c r="AT347" s="47" t="s">
        <v>554</v>
      </c>
      <c r="AU347" s="47" t="s">
        <v>554</v>
      </c>
      <c r="AV347" s="47" t="s">
        <v>554</v>
      </c>
      <c r="AW347" s="47" t="s">
        <v>554</v>
      </c>
      <c r="AX347" s="603"/>
      <c r="AY347" s="603"/>
      <c r="AZ347" s="724" t="s">
        <v>807</v>
      </c>
      <c r="BA347" s="603"/>
      <c r="BB347" s="603"/>
      <c r="BC347" s="709" t="s">
        <v>560</v>
      </c>
      <c r="BD347" s="603"/>
      <c r="BE347" s="603"/>
      <c r="BF347" s="679" t="s">
        <v>554</v>
      </c>
      <c r="BG347" s="678">
        <v>43694</v>
      </c>
      <c r="BH347" s="47" t="s">
        <v>554</v>
      </c>
      <c r="BI347" s="47" t="s">
        <v>554</v>
      </c>
      <c r="BJ347" s="47" t="s">
        <v>554</v>
      </c>
      <c r="BK347" s="682" t="s">
        <v>807</v>
      </c>
      <c r="BL347" s="682" t="s">
        <v>807</v>
      </c>
      <c r="BM347" s="706" t="s">
        <v>554</v>
      </c>
      <c r="BN347" s="598" t="s">
        <v>807</v>
      </c>
      <c r="BO347" s="598" t="s">
        <v>807</v>
      </c>
      <c r="BP347" s="603"/>
      <c r="BQ347" s="48" t="s">
        <v>554</v>
      </c>
      <c r="BR347" s="48" t="s">
        <v>554</v>
      </c>
      <c r="BS347" s="603"/>
      <c r="BT347" s="720"/>
      <c r="BU347" s="720"/>
      <c r="BV347" s="603"/>
      <c r="BW347" s="709" t="s">
        <v>560</v>
      </c>
      <c r="BX347" s="722" t="s">
        <v>554</v>
      </c>
      <c r="BY347" s="709" t="s">
        <v>560</v>
      </c>
      <c r="BZ347" s="709" t="s">
        <v>560</v>
      </c>
      <c r="CA347" s="47" t="s">
        <v>554</v>
      </c>
      <c r="CB347" s="709" t="s">
        <v>560</v>
      </c>
      <c r="CC347" s="48" t="s">
        <v>554</v>
      </c>
      <c r="CD347" s="48" t="s">
        <v>554</v>
      </c>
      <c r="CE347" s="48" t="s">
        <v>554</v>
      </c>
      <c r="CF347" s="603"/>
      <c r="CG347" s="603"/>
      <c r="CH347" s="598" t="s">
        <v>807</v>
      </c>
      <c r="CI347" s="616"/>
      <c r="CJ347" s="616"/>
      <c r="CK347" s="48" t="s">
        <v>554</v>
      </c>
      <c r="CL347" s="615" t="s">
        <v>554</v>
      </c>
      <c r="CM347" s="615" t="s">
        <v>554</v>
      </c>
      <c r="CN347" s="48" t="s">
        <v>554</v>
      </c>
      <c r="CO347" s="48" t="s">
        <v>554</v>
      </c>
      <c r="CP347" s="680" t="s">
        <v>554</v>
      </c>
      <c r="CQ347" s="679" t="s">
        <v>554</v>
      </c>
      <c r="CR347" s="47" t="s">
        <v>554</v>
      </c>
      <c r="CS347" s="706" t="s">
        <v>554</v>
      </c>
      <c r="CT347" s="603"/>
      <c r="CU347" s="723" t="s">
        <v>566</v>
      </c>
      <c r="CV347" s="709" t="s">
        <v>560</v>
      </c>
      <c r="CW347" s="720" t="s">
        <v>554</v>
      </c>
      <c r="CX347" s="47" t="s">
        <v>554</v>
      </c>
      <c r="CY347" s="47" t="s">
        <v>554</v>
      </c>
      <c r="CZ347" s="47" t="s">
        <v>554</v>
      </c>
      <c r="DA347" s="709" t="s">
        <v>560</v>
      </c>
      <c r="DB347" s="709" t="s">
        <v>560</v>
      </c>
      <c r="DC347" s="47" t="s">
        <v>554</v>
      </c>
    </row>
    <row r="348" spans="1:107" ht="14" x14ac:dyDescent="0.15">
      <c r="A348" s="678">
        <v>43695</v>
      </c>
      <c r="B348" s="47" t="s">
        <v>554</v>
      </c>
      <c r="C348" s="47" t="s">
        <v>554</v>
      </c>
      <c r="D348" s="47" t="s">
        <v>554</v>
      </c>
      <c r="E348" s="47" t="s">
        <v>554</v>
      </c>
      <c r="F348" s="47" t="s">
        <v>554</v>
      </c>
      <c r="G348" s="47" t="s">
        <v>554</v>
      </c>
      <c r="H348" s="719" t="s">
        <v>554</v>
      </c>
      <c r="I348" s="722" t="s">
        <v>554</v>
      </c>
      <c r="J348" s="47" t="s">
        <v>554</v>
      </c>
      <c r="K348" s="47" t="s">
        <v>554</v>
      </c>
      <c r="L348" s="47" t="s">
        <v>554</v>
      </c>
      <c r="M348" s="719" t="s">
        <v>554</v>
      </c>
      <c r="N348" s="47" t="s">
        <v>554</v>
      </c>
      <c r="O348" s="47" t="s">
        <v>554</v>
      </c>
      <c r="P348" s="47" t="s">
        <v>554</v>
      </c>
      <c r="Q348" s="47" t="s">
        <v>554</v>
      </c>
      <c r="R348" s="47" t="s">
        <v>554</v>
      </c>
      <c r="S348" s="47" t="s">
        <v>554</v>
      </c>
      <c r="T348" s="47" t="s">
        <v>554</v>
      </c>
      <c r="U348" s="47" t="s">
        <v>554</v>
      </c>
      <c r="V348" s="603"/>
      <c r="W348" s="706" t="s">
        <v>554</v>
      </c>
      <c r="X348" s="47" t="s">
        <v>554</v>
      </c>
      <c r="Y348" s="47" t="s">
        <v>554</v>
      </c>
      <c r="Z348" s="706" t="s">
        <v>554</v>
      </c>
      <c r="AA348" s="47" t="s">
        <v>554</v>
      </c>
      <c r="AB348" s="706" t="s">
        <v>554</v>
      </c>
      <c r="AC348" s="47" t="s">
        <v>554</v>
      </c>
      <c r="AD348" s="47" t="s">
        <v>554</v>
      </c>
      <c r="AE348" s="719" t="s">
        <v>554</v>
      </c>
      <c r="AF348" s="47" t="s">
        <v>554</v>
      </c>
      <c r="AG348" s="47" t="s">
        <v>554</v>
      </c>
      <c r="AH348" s="47" t="s">
        <v>554</v>
      </c>
      <c r="AI348" s="47" t="s">
        <v>554</v>
      </c>
      <c r="AJ348" s="47" t="s">
        <v>554</v>
      </c>
      <c r="AK348" s="47" t="s">
        <v>554</v>
      </c>
      <c r="AL348" s="47" t="s">
        <v>554</v>
      </c>
      <c r="AM348" s="722" t="s">
        <v>554</v>
      </c>
      <c r="AN348" s="47" t="s">
        <v>554</v>
      </c>
      <c r="AO348" s="603"/>
      <c r="AP348" s="603"/>
      <c r="AQ348" s="706" t="s">
        <v>554</v>
      </c>
      <c r="AR348" s="603"/>
      <c r="AS348" s="603"/>
      <c r="AT348" s="47" t="s">
        <v>554</v>
      </c>
      <c r="AU348" s="47" t="s">
        <v>554</v>
      </c>
      <c r="AV348" s="47" t="s">
        <v>554</v>
      </c>
      <c r="AW348" s="47" t="s">
        <v>554</v>
      </c>
      <c r="AX348" s="603"/>
      <c r="AY348" s="603"/>
      <c r="AZ348" s="724" t="s">
        <v>807</v>
      </c>
      <c r="BA348" s="603"/>
      <c r="BB348" s="603"/>
      <c r="BC348" s="709" t="s">
        <v>560</v>
      </c>
      <c r="BD348" s="603"/>
      <c r="BE348" s="603"/>
      <c r="BF348" s="679" t="s">
        <v>554</v>
      </c>
      <c r="BG348" s="678">
        <v>43695</v>
      </c>
      <c r="BH348" s="47" t="s">
        <v>554</v>
      </c>
      <c r="BI348" s="47" t="s">
        <v>554</v>
      </c>
      <c r="BJ348" s="47" t="s">
        <v>554</v>
      </c>
      <c r="BK348" s="682" t="s">
        <v>807</v>
      </c>
      <c r="BL348" s="682" t="s">
        <v>807</v>
      </c>
      <c r="BM348" s="706" t="s">
        <v>554</v>
      </c>
      <c r="BN348" s="598" t="s">
        <v>807</v>
      </c>
      <c r="BO348" s="598" t="s">
        <v>807</v>
      </c>
      <c r="BP348" s="603"/>
      <c r="BQ348" s="48" t="s">
        <v>554</v>
      </c>
      <c r="BR348" s="48" t="s">
        <v>554</v>
      </c>
      <c r="BS348" s="603"/>
      <c r="BT348" s="720"/>
      <c r="BU348" s="720"/>
      <c r="BV348" s="603"/>
      <c r="BW348" s="709" t="s">
        <v>560</v>
      </c>
      <c r="BX348" s="722" t="s">
        <v>554</v>
      </c>
      <c r="BY348" s="709" t="s">
        <v>560</v>
      </c>
      <c r="BZ348" s="709" t="s">
        <v>560</v>
      </c>
      <c r="CA348" s="47" t="s">
        <v>554</v>
      </c>
      <c r="CB348" s="709" t="s">
        <v>560</v>
      </c>
      <c r="CC348" s="48" t="s">
        <v>554</v>
      </c>
      <c r="CD348" s="48" t="s">
        <v>554</v>
      </c>
      <c r="CE348" s="48" t="s">
        <v>554</v>
      </c>
      <c r="CF348" s="603"/>
      <c r="CG348" s="603"/>
      <c r="CH348" s="598" t="s">
        <v>807</v>
      </c>
      <c r="CI348" s="616"/>
      <c r="CJ348" s="616"/>
      <c r="CK348" s="48" t="s">
        <v>554</v>
      </c>
      <c r="CL348" s="615" t="s">
        <v>554</v>
      </c>
      <c r="CM348" s="615" t="s">
        <v>554</v>
      </c>
      <c r="CN348" s="48" t="s">
        <v>554</v>
      </c>
      <c r="CO348" s="48" t="s">
        <v>554</v>
      </c>
      <c r="CP348" s="680" t="s">
        <v>554</v>
      </c>
      <c r="CQ348" s="679" t="s">
        <v>554</v>
      </c>
      <c r="CR348" s="47" t="s">
        <v>554</v>
      </c>
      <c r="CS348" s="706" t="s">
        <v>554</v>
      </c>
      <c r="CT348" s="603"/>
      <c r="CU348" s="719" t="s">
        <v>554</v>
      </c>
      <c r="CV348" s="709" t="s">
        <v>560</v>
      </c>
      <c r="CW348" s="720" t="s">
        <v>554</v>
      </c>
      <c r="CX348" s="47" t="s">
        <v>554</v>
      </c>
      <c r="CY348" s="47" t="s">
        <v>554</v>
      </c>
      <c r="CZ348" s="47" t="s">
        <v>554</v>
      </c>
      <c r="DA348" s="709" t="s">
        <v>560</v>
      </c>
      <c r="DB348" s="709" t="s">
        <v>560</v>
      </c>
      <c r="DC348" s="47" t="s">
        <v>554</v>
      </c>
    </row>
    <row r="349" spans="1:107" ht="14" x14ac:dyDescent="0.15">
      <c r="A349" s="678">
        <v>43696</v>
      </c>
      <c r="B349" s="47" t="s">
        <v>554</v>
      </c>
      <c r="C349" s="47" t="s">
        <v>554</v>
      </c>
      <c r="D349" s="47" t="s">
        <v>554</v>
      </c>
      <c r="E349" s="47" t="s">
        <v>554</v>
      </c>
      <c r="F349" s="47" t="s">
        <v>554</v>
      </c>
      <c r="G349" s="47" t="s">
        <v>554</v>
      </c>
      <c r="H349" s="719" t="s">
        <v>554</v>
      </c>
      <c r="I349" s="722" t="s">
        <v>554</v>
      </c>
      <c r="J349" s="47" t="s">
        <v>554</v>
      </c>
      <c r="K349" s="47" t="s">
        <v>554</v>
      </c>
      <c r="L349" s="47" t="s">
        <v>554</v>
      </c>
      <c r="M349" s="719" t="s">
        <v>554</v>
      </c>
      <c r="N349" s="47" t="s">
        <v>554</v>
      </c>
      <c r="O349" s="47" t="s">
        <v>554</v>
      </c>
      <c r="P349" s="47" t="s">
        <v>554</v>
      </c>
      <c r="Q349" s="47" t="s">
        <v>554</v>
      </c>
      <c r="R349" s="47" t="s">
        <v>554</v>
      </c>
      <c r="S349" s="47" t="s">
        <v>554</v>
      </c>
      <c r="T349" s="47" t="s">
        <v>554</v>
      </c>
      <c r="U349" s="47" t="s">
        <v>554</v>
      </c>
      <c r="V349" s="603"/>
      <c r="W349" s="706" t="s">
        <v>554</v>
      </c>
      <c r="X349" s="47" t="s">
        <v>554</v>
      </c>
      <c r="Y349" s="47" t="s">
        <v>554</v>
      </c>
      <c r="Z349" s="706" t="s">
        <v>554</v>
      </c>
      <c r="AA349" s="47" t="s">
        <v>554</v>
      </c>
      <c r="AB349" s="706" t="s">
        <v>554</v>
      </c>
      <c r="AC349" s="47" t="s">
        <v>554</v>
      </c>
      <c r="AD349" s="47" t="s">
        <v>554</v>
      </c>
      <c r="AE349" s="719" t="s">
        <v>554</v>
      </c>
      <c r="AF349" s="47" t="s">
        <v>554</v>
      </c>
      <c r="AG349" s="47" t="s">
        <v>554</v>
      </c>
      <c r="AH349" s="47" t="s">
        <v>554</v>
      </c>
      <c r="AI349" s="47" t="s">
        <v>554</v>
      </c>
      <c r="AJ349" s="47" t="s">
        <v>554</v>
      </c>
      <c r="AK349" s="47" t="s">
        <v>554</v>
      </c>
      <c r="AL349" s="47" t="s">
        <v>554</v>
      </c>
      <c r="AM349" s="722" t="s">
        <v>554</v>
      </c>
      <c r="AN349" s="47" t="s">
        <v>554</v>
      </c>
      <c r="AO349" s="603"/>
      <c r="AP349" s="603"/>
      <c r="AQ349" s="706" t="s">
        <v>554</v>
      </c>
      <c r="AR349" s="603"/>
      <c r="AS349" s="603"/>
      <c r="AT349" s="47" t="s">
        <v>554</v>
      </c>
      <c r="AU349" s="47" t="s">
        <v>554</v>
      </c>
      <c r="AV349" s="47" t="s">
        <v>554</v>
      </c>
      <c r="AW349" s="47" t="s">
        <v>554</v>
      </c>
      <c r="AX349" s="603"/>
      <c r="AY349" s="603"/>
      <c r="AZ349" s="724" t="s">
        <v>807</v>
      </c>
      <c r="BA349" s="603"/>
      <c r="BB349" s="603"/>
      <c r="BC349" s="709" t="s">
        <v>560</v>
      </c>
      <c r="BD349" s="603"/>
      <c r="BE349" s="603"/>
      <c r="BF349" s="679" t="s">
        <v>554</v>
      </c>
      <c r="BG349" s="678">
        <v>43696</v>
      </c>
      <c r="BH349" s="47" t="s">
        <v>554</v>
      </c>
      <c r="BI349" s="47" t="s">
        <v>554</v>
      </c>
      <c r="BJ349" s="47" t="s">
        <v>554</v>
      </c>
      <c r="BK349" s="682" t="s">
        <v>807</v>
      </c>
      <c r="BL349" s="682" t="s">
        <v>807</v>
      </c>
      <c r="BM349" s="706" t="s">
        <v>554</v>
      </c>
      <c r="BN349" s="598" t="s">
        <v>807</v>
      </c>
      <c r="BO349" s="598" t="s">
        <v>807</v>
      </c>
      <c r="BP349" s="603"/>
      <c r="BQ349" s="48" t="s">
        <v>554</v>
      </c>
      <c r="BR349" s="48" t="s">
        <v>554</v>
      </c>
      <c r="BS349" s="603"/>
      <c r="BT349" s="720"/>
      <c r="BU349" s="720"/>
      <c r="BV349" s="603"/>
      <c r="BW349" s="709" t="s">
        <v>560</v>
      </c>
      <c r="BX349" s="722" t="s">
        <v>554</v>
      </c>
      <c r="BY349" s="709" t="s">
        <v>560</v>
      </c>
      <c r="BZ349" s="709" t="s">
        <v>560</v>
      </c>
      <c r="CA349" s="47" t="s">
        <v>554</v>
      </c>
      <c r="CB349" s="709" t="s">
        <v>560</v>
      </c>
      <c r="CC349" s="48" t="s">
        <v>554</v>
      </c>
      <c r="CD349" s="48" t="s">
        <v>554</v>
      </c>
      <c r="CE349" s="48" t="s">
        <v>554</v>
      </c>
      <c r="CF349" s="603"/>
      <c r="CG349" s="603"/>
      <c r="CH349" s="598" t="s">
        <v>807</v>
      </c>
      <c r="CI349" s="616"/>
      <c r="CJ349" s="616"/>
      <c r="CK349" s="48" t="s">
        <v>554</v>
      </c>
      <c r="CL349" s="615" t="s">
        <v>554</v>
      </c>
      <c r="CM349" s="615" t="s">
        <v>554</v>
      </c>
      <c r="CN349" s="48" t="s">
        <v>554</v>
      </c>
      <c r="CO349" s="48" t="s">
        <v>554</v>
      </c>
      <c r="CP349" s="680" t="s">
        <v>554</v>
      </c>
      <c r="CQ349" s="679" t="s">
        <v>554</v>
      </c>
      <c r="CR349" s="47" t="s">
        <v>554</v>
      </c>
      <c r="CS349" s="706" t="s">
        <v>554</v>
      </c>
      <c r="CT349" s="603"/>
      <c r="CU349" s="709" t="s">
        <v>560</v>
      </c>
      <c r="CV349" s="709" t="s">
        <v>560</v>
      </c>
      <c r="CW349" s="720" t="s">
        <v>554</v>
      </c>
      <c r="CX349" s="47" t="s">
        <v>554</v>
      </c>
      <c r="CY349" s="47" t="s">
        <v>554</v>
      </c>
      <c r="CZ349" s="47" t="s">
        <v>554</v>
      </c>
      <c r="DA349" s="709" t="s">
        <v>560</v>
      </c>
      <c r="DB349" s="709" t="s">
        <v>560</v>
      </c>
      <c r="DC349" s="47" t="s">
        <v>554</v>
      </c>
    </row>
    <row r="350" spans="1:107" ht="14" x14ac:dyDescent="0.15">
      <c r="A350" s="678">
        <v>43697</v>
      </c>
      <c r="B350" s="47" t="s">
        <v>554</v>
      </c>
      <c r="C350" s="47" t="s">
        <v>554</v>
      </c>
      <c r="D350" s="47" t="s">
        <v>554</v>
      </c>
      <c r="E350" s="47" t="s">
        <v>554</v>
      </c>
      <c r="F350" s="47" t="s">
        <v>554</v>
      </c>
      <c r="G350" s="47" t="s">
        <v>554</v>
      </c>
      <c r="H350" s="719" t="s">
        <v>554</v>
      </c>
      <c r="I350" s="722" t="s">
        <v>554</v>
      </c>
      <c r="J350" s="47" t="s">
        <v>554</v>
      </c>
      <c r="K350" s="47" t="s">
        <v>554</v>
      </c>
      <c r="L350" s="47" t="s">
        <v>554</v>
      </c>
      <c r="M350" s="719" t="s">
        <v>554</v>
      </c>
      <c r="N350" s="47" t="s">
        <v>554</v>
      </c>
      <c r="O350" s="47" t="s">
        <v>554</v>
      </c>
      <c r="P350" s="47" t="s">
        <v>554</v>
      </c>
      <c r="Q350" s="47" t="s">
        <v>554</v>
      </c>
      <c r="R350" s="47" t="s">
        <v>554</v>
      </c>
      <c r="S350" s="47" t="s">
        <v>554</v>
      </c>
      <c r="T350" s="47" t="s">
        <v>554</v>
      </c>
      <c r="U350" s="47" t="s">
        <v>554</v>
      </c>
      <c r="V350" s="603"/>
      <c r="W350" s="706" t="s">
        <v>554</v>
      </c>
      <c r="X350" s="47" t="s">
        <v>554</v>
      </c>
      <c r="Y350" s="47" t="s">
        <v>554</v>
      </c>
      <c r="Z350" s="706" t="s">
        <v>554</v>
      </c>
      <c r="AA350" s="47" t="s">
        <v>554</v>
      </c>
      <c r="AB350" s="706" t="s">
        <v>554</v>
      </c>
      <c r="AC350" s="47" t="s">
        <v>554</v>
      </c>
      <c r="AD350" s="47" t="s">
        <v>554</v>
      </c>
      <c r="AE350" s="719" t="s">
        <v>554</v>
      </c>
      <c r="AF350" s="47" t="s">
        <v>554</v>
      </c>
      <c r="AG350" s="47" t="s">
        <v>554</v>
      </c>
      <c r="AH350" s="47" t="s">
        <v>554</v>
      </c>
      <c r="AI350" s="47" t="s">
        <v>554</v>
      </c>
      <c r="AJ350" s="47" t="s">
        <v>554</v>
      </c>
      <c r="AK350" s="47" t="s">
        <v>554</v>
      </c>
      <c r="AL350" s="47" t="s">
        <v>554</v>
      </c>
      <c r="AM350" s="722" t="s">
        <v>554</v>
      </c>
      <c r="AN350" s="47" t="s">
        <v>554</v>
      </c>
      <c r="AO350" s="603"/>
      <c r="AP350" s="603"/>
      <c r="AQ350" s="706" t="s">
        <v>554</v>
      </c>
      <c r="AR350" s="603"/>
      <c r="AS350" s="603"/>
      <c r="AT350" s="47" t="s">
        <v>554</v>
      </c>
      <c r="AU350" s="47" t="s">
        <v>554</v>
      </c>
      <c r="AV350" s="47" t="s">
        <v>554</v>
      </c>
      <c r="AW350" s="47" t="s">
        <v>554</v>
      </c>
      <c r="AX350" s="603"/>
      <c r="AY350" s="603"/>
      <c r="AZ350" s="724" t="s">
        <v>807</v>
      </c>
      <c r="BA350" s="603"/>
      <c r="BB350" s="603"/>
      <c r="BC350" s="709" t="s">
        <v>560</v>
      </c>
      <c r="BD350" s="603"/>
      <c r="BE350" s="603"/>
      <c r="BF350" s="679" t="s">
        <v>554</v>
      </c>
      <c r="BG350" s="678">
        <v>43697</v>
      </c>
      <c r="BH350" s="47" t="s">
        <v>554</v>
      </c>
      <c r="BI350" s="47" t="s">
        <v>554</v>
      </c>
      <c r="BJ350" s="47" t="s">
        <v>554</v>
      </c>
      <c r="BK350" s="682" t="s">
        <v>807</v>
      </c>
      <c r="BL350" s="682" t="s">
        <v>807</v>
      </c>
      <c r="BM350" s="706" t="s">
        <v>554</v>
      </c>
      <c r="BN350" s="598" t="s">
        <v>807</v>
      </c>
      <c r="BO350" s="598" t="s">
        <v>807</v>
      </c>
      <c r="BP350" s="603"/>
      <c r="BQ350" s="48" t="s">
        <v>554</v>
      </c>
      <c r="BR350" s="48" t="s">
        <v>554</v>
      </c>
      <c r="BS350" s="603"/>
      <c r="BT350" s="720"/>
      <c r="BU350" s="720"/>
      <c r="BV350" s="603"/>
      <c r="BW350" s="709" t="s">
        <v>560</v>
      </c>
      <c r="BX350" s="722" t="s">
        <v>554</v>
      </c>
      <c r="BY350" s="709" t="s">
        <v>560</v>
      </c>
      <c r="BZ350" s="709" t="s">
        <v>560</v>
      </c>
      <c r="CA350" s="47" t="s">
        <v>554</v>
      </c>
      <c r="CB350" s="709" t="s">
        <v>560</v>
      </c>
      <c r="CC350" s="48" t="s">
        <v>554</v>
      </c>
      <c r="CD350" s="48" t="s">
        <v>554</v>
      </c>
      <c r="CE350" s="48" t="s">
        <v>554</v>
      </c>
      <c r="CF350" s="603"/>
      <c r="CG350" s="603"/>
      <c r="CH350" s="598" t="s">
        <v>807</v>
      </c>
      <c r="CI350" s="616"/>
      <c r="CJ350" s="616"/>
      <c r="CK350" s="48" t="s">
        <v>554</v>
      </c>
      <c r="CL350" s="615" t="s">
        <v>554</v>
      </c>
      <c r="CM350" s="615" t="s">
        <v>554</v>
      </c>
      <c r="CN350" s="48" t="s">
        <v>554</v>
      </c>
      <c r="CO350" s="48" t="s">
        <v>554</v>
      </c>
      <c r="CP350" s="680" t="s">
        <v>554</v>
      </c>
      <c r="CQ350" s="679" t="s">
        <v>554</v>
      </c>
      <c r="CR350" s="47" t="s">
        <v>554</v>
      </c>
      <c r="CS350" s="706" t="s">
        <v>554</v>
      </c>
      <c r="CT350" s="603"/>
      <c r="CU350" s="709" t="s">
        <v>560</v>
      </c>
      <c r="CV350" s="709" t="s">
        <v>560</v>
      </c>
      <c r="CW350" s="720" t="s">
        <v>554</v>
      </c>
      <c r="CX350" s="47" t="s">
        <v>554</v>
      </c>
      <c r="CY350" s="47" t="s">
        <v>554</v>
      </c>
      <c r="CZ350" s="47" t="s">
        <v>554</v>
      </c>
      <c r="DA350" s="709" t="s">
        <v>560</v>
      </c>
      <c r="DB350" s="709" t="s">
        <v>560</v>
      </c>
      <c r="DC350" s="47" t="s">
        <v>554</v>
      </c>
    </row>
    <row r="351" spans="1:107" ht="14" x14ac:dyDescent="0.15">
      <c r="A351" s="678">
        <v>43698</v>
      </c>
      <c r="B351" s="47" t="s">
        <v>554</v>
      </c>
      <c r="C351" s="47" t="s">
        <v>554</v>
      </c>
      <c r="D351" s="47" t="s">
        <v>554</v>
      </c>
      <c r="E351" s="47" t="s">
        <v>554</v>
      </c>
      <c r="F351" s="47" t="s">
        <v>554</v>
      </c>
      <c r="G351" s="47" t="s">
        <v>554</v>
      </c>
      <c r="H351" s="719" t="s">
        <v>554</v>
      </c>
      <c r="I351" s="722" t="s">
        <v>554</v>
      </c>
      <c r="J351" s="47" t="s">
        <v>554</v>
      </c>
      <c r="K351" s="47" t="s">
        <v>554</v>
      </c>
      <c r="L351" s="47" t="s">
        <v>554</v>
      </c>
      <c r="M351" s="719" t="s">
        <v>554</v>
      </c>
      <c r="N351" s="47" t="s">
        <v>554</v>
      </c>
      <c r="O351" s="47" t="s">
        <v>554</v>
      </c>
      <c r="P351" s="47" t="s">
        <v>554</v>
      </c>
      <c r="Q351" s="47" t="s">
        <v>554</v>
      </c>
      <c r="R351" s="47" t="s">
        <v>554</v>
      </c>
      <c r="S351" s="47" t="s">
        <v>554</v>
      </c>
      <c r="T351" s="47" t="s">
        <v>554</v>
      </c>
      <c r="U351" s="47" t="s">
        <v>554</v>
      </c>
      <c r="V351" s="603"/>
      <c r="W351" s="706" t="s">
        <v>554</v>
      </c>
      <c r="X351" s="47" t="s">
        <v>554</v>
      </c>
      <c r="Y351" s="47" t="s">
        <v>554</v>
      </c>
      <c r="Z351" s="706" t="s">
        <v>554</v>
      </c>
      <c r="AA351" s="47" t="s">
        <v>554</v>
      </c>
      <c r="AB351" s="706" t="s">
        <v>554</v>
      </c>
      <c r="AC351" s="47" t="s">
        <v>554</v>
      </c>
      <c r="AD351" s="47" t="s">
        <v>554</v>
      </c>
      <c r="AE351" s="709" t="s">
        <v>560</v>
      </c>
      <c r="AF351" s="47" t="s">
        <v>554</v>
      </c>
      <c r="AG351" s="47" t="s">
        <v>554</v>
      </c>
      <c r="AH351" s="47" t="s">
        <v>554</v>
      </c>
      <c r="AI351" s="47" t="s">
        <v>554</v>
      </c>
      <c r="AJ351" s="47" t="s">
        <v>554</v>
      </c>
      <c r="AK351" s="47" t="s">
        <v>554</v>
      </c>
      <c r="AL351" s="47" t="s">
        <v>554</v>
      </c>
      <c r="AM351" s="722" t="s">
        <v>554</v>
      </c>
      <c r="AN351" s="47" t="s">
        <v>554</v>
      </c>
      <c r="AO351" s="603"/>
      <c r="AP351" s="603"/>
      <c r="AQ351" s="706" t="s">
        <v>554</v>
      </c>
      <c r="AR351" s="603"/>
      <c r="AS351" s="603"/>
      <c r="AT351" s="47" t="s">
        <v>554</v>
      </c>
      <c r="AU351" s="47" t="s">
        <v>554</v>
      </c>
      <c r="AV351" s="47" t="s">
        <v>554</v>
      </c>
      <c r="AW351" s="47" t="s">
        <v>554</v>
      </c>
      <c r="AX351" s="603"/>
      <c r="AY351" s="603"/>
      <c r="AZ351" s="724" t="s">
        <v>807</v>
      </c>
      <c r="BA351" s="603"/>
      <c r="BB351" s="603"/>
      <c r="BC351" s="709" t="s">
        <v>560</v>
      </c>
      <c r="BD351" s="603"/>
      <c r="BE351" s="603"/>
      <c r="BF351" s="679" t="s">
        <v>554</v>
      </c>
      <c r="BG351" s="678">
        <v>43698</v>
      </c>
      <c r="BH351" s="47" t="s">
        <v>554</v>
      </c>
      <c r="BI351" s="47" t="s">
        <v>554</v>
      </c>
      <c r="BJ351" s="47" t="s">
        <v>554</v>
      </c>
      <c r="BK351" s="682" t="s">
        <v>807</v>
      </c>
      <c r="BL351" s="682" t="s">
        <v>807</v>
      </c>
      <c r="BM351" s="706" t="s">
        <v>554</v>
      </c>
      <c r="BN351" s="598" t="s">
        <v>807</v>
      </c>
      <c r="BO351" s="598" t="s">
        <v>807</v>
      </c>
      <c r="BP351" s="603"/>
      <c r="BQ351" s="48" t="s">
        <v>554</v>
      </c>
      <c r="BR351" s="48" t="s">
        <v>554</v>
      </c>
      <c r="BS351" s="603"/>
      <c r="BT351" s="720"/>
      <c r="BU351" s="720"/>
      <c r="BV351" s="603"/>
      <c r="BW351" s="719" t="s">
        <v>554</v>
      </c>
      <c r="BX351" s="722" t="s">
        <v>554</v>
      </c>
      <c r="BY351" s="719" t="s">
        <v>554</v>
      </c>
      <c r="BZ351" s="719" t="s">
        <v>554</v>
      </c>
      <c r="CA351" s="47" t="s">
        <v>554</v>
      </c>
      <c r="CB351" s="709" t="s">
        <v>560</v>
      </c>
      <c r="CC351" s="48" t="s">
        <v>554</v>
      </c>
      <c r="CD351" s="48" t="s">
        <v>554</v>
      </c>
      <c r="CE351" s="48" t="s">
        <v>554</v>
      </c>
      <c r="CF351" s="603"/>
      <c r="CG351" s="603"/>
      <c r="CH351" s="598" t="s">
        <v>807</v>
      </c>
      <c r="CI351" s="616"/>
      <c r="CJ351" s="616"/>
      <c r="CK351" s="48" t="s">
        <v>554</v>
      </c>
      <c r="CL351" s="615" t="s">
        <v>554</v>
      </c>
      <c r="CM351" s="615" t="s">
        <v>554</v>
      </c>
      <c r="CN351" s="48" t="s">
        <v>554</v>
      </c>
      <c r="CO351" s="48" t="s">
        <v>554</v>
      </c>
      <c r="CP351" s="680" t="s">
        <v>554</v>
      </c>
      <c r="CQ351" s="679" t="s">
        <v>554</v>
      </c>
      <c r="CR351" s="47" t="s">
        <v>554</v>
      </c>
      <c r="CS351" s="706" t="s">
        <v>554</v>
      </c>
      <c r="CT351" s="603"/>
      <c r="CU351" s="709" t="s">
        <v>560</v>
      </c>
      <c r="CV351" s="709" t="s">
        <v>560</v>
      </c>
      <c r="CW351" s="720" t="s">
        <v>554</v>
      </c>
      <c r="CX351" s="47" t="s">
        <v>554</v>
      </c>
      <c r="CY351" s="47" t="s">
        <v>554</v>
      </c>
      <c r="CZ351" s="47" t="s">
        <v>554</v>
      </c>
      <c r="DA351" s="709" t="s">
        <v>560</v>
      </c>
      <c r="DB351" s="709" t="s">
        <v>560</v>
      </c>
      <c r="DC351" s="47" t="s">
        <v>554</v>
      </c>
    </row>
    <row r="352" spans="1:107" ht="14" x14ac:dyDescent="0.15">
      <c r="A352" s="678">
        <v>43699</v>
      </c>
      <c r="B352" s="47" t="s">
        <v>554</v>
      </c>
      <c r="C352" s="47" t="s">
        <v>554</v>
      </c>
      <c r="D352" s="47" t="s">
        <v>554</v>
      </c>
      <c r="E352" s="47" t="s">
        <v>554</v>
      </c>
      <c r="F352" s="47" t="s">
        <v>554</v>
      </c>
      <c r="G352" s="47" t="s">
        <v>554</v>
      </c>
      <c r="H352" s="719" t="s">
        <v>554</v>
      </c>
      <c r="I352" s="722" t="s">
        <v>554</v>
      </c>
      <c r="J352" s="47" t="s">
        <v>554</v>
      </c>
      <c r="K352" s="47" t="s">
        <v>554</v>
      </c>
      <c r="L352" s="47" t="s">
        <v>554</v>
      </c>
      <c r="M352" s="719" t="s">
        <v>554</v>
      </c>
      <c r="N352" s="47" t="s">
        <v>554</v>
      </c>
      <c r="O352" s="47" t="s">
        <v>554</v>
      </c>
      <c r="P352" s="47" t="s">
        <v>554</v>
      </c>
      <c r="Q352" s="47" t="s">
        <v>554</v>
      </c>
      <c r="R352" s="47" t="s">
        <v>554</v>
      </c>
      <c r="S352" s="47" t="s">
        <v>554</v>
      </c>
      <c r="T352" s="47" t="s">
        <v>554</v>
      </c>
      <c r="U352" s="47" t="s">
        <v>554</v>
      </c>
      <c r="V352" s="603"/>
      <c r="W352" s="706" t="s">
        <v>554</v>
      </c>
      <c r="X352" s="47" t="s">
        <v>554</v>
      </c>
      <c r="Y352" s="47" t="s">
        <v>554</v>
      </c>
      <c r="Z352" s="706" t="s">
        <v>554</v>
      </c>
      <c r="AA352" s="47" t="s">
        <v>554</v>
      </c>
      <c r="AB352" s="706" t="s">
        <v>554</v>
      </c>
      <c r="AC352" s="47" t="s">
        <v>554</v>
      </c>
      <c r="AD352" s="47" t="s">
        <v>554</v>
      </c>
      <c r="AE352" s="719" t="s">
        <v>554</v>
      </c>
      <c r="AF352" s="47" t="s">
        <v>554</v>
      </c>
      <c r="AG352" s="47" t="s">
        <v>554</v>
      </c>
      <c r="AH352" s="47" t="s">
        <v>554</v>
      </c>
      <c r="AI352" s="47" t="s">
        <v>554</v>
      </c>
      <c r="AJ352" s="47" t="s">
        <v>554</v>
      </c>
      <c r="AK352" s="47" t="s">
        <v>554</v>
      </c>
      <c r="AL352" s="47" t="s">
        <v>554</v>
      </c>
      <c r="AM352" s="722" t="s">
        <v>554</v>
      </c>
      <c r="AN352" s="47" t="s">
        <v>554</v>
      </c>
      <c r="AO352" s="603"/>
      <c r="AP352" s="603"/>
      <c r="AQ352" s="706" t="s">
        <v>554</v>
      </c>
      <c r="AR352" s="603"/>
      <c r="AS352" s="603"/>
      <c r="AT352" s="47" t="s">
        <v>554</v>
      </c>
      <c r="AU352" s="47" t="s">
        <v>554</v>
      </c>
      <c r="AV352" s="47" t="s">
        <v>554</v>
      </c>
      <c r="AW352" s="47" t="s">
        <v>554</v>
      </c>
      <c r="AX352" s="603"/>
      <c r="AY352" s="603"/>
      <c r="AZ352" s="724" t="s">
        <v>807</v>
      </c>
      <c r="BA352" s="603"/>
      <c r="BB352" s="603"/>
      <c r="BC352" s="709" t="s">
        <v>560</v>
      </c>
      <c r="BD352" s="603"/>
      <c r="BE352" s="603"/>
      <c r="BF352" s="679" t="s">
        <v>554</v>
      </c>
      <c r="BG352" s="678">
        <v>43699</v>
      </c>
      <c r="BH352" s="47" t="s">
        <v>554</v>
      </c>
      <c r="BI352" s="47" t="s">
        <v>554</v>
      </c>
      <c r="BJ352" s="47" t="s">
        <v>554</v>
      </c>
      <c r="BK352" s="682" t="s">
        <v>807</v>
      </c>
      <c r="BL352" s="682" t="s">
        <v>807</v>
      </c>
      <c r="BM352" s="706" t="s">
        <v>554</v>
      </c>
      <c r="BN352" s="598" t="s">
        <v>807</v>
      </c>
      <c r="BO352" s="598" t="s">
        <v>807</v>
      </c>
      <c r="BP352" s="603"/>
      <c r="BQ352" s="48" t="s">
        <v>554</v>
      </c>
      <c r="BR352" s="48" t="s">
        <v>554</v>
      </c>
      <c r="BS352" s="603"/>
      <c r="BT352" s="720"/>
      <c r="BU352" s="720"/>
      <c r="BV352" s="603"/>
      <c r="BW352" s="719" t="s">
        <v>554</v>
      </c>
      <c r="BX352" s="722" t="s">
        <v>554</v>
      </c>
      <c r="BY352" s="719" t="s">
        <v>554</v>
      </c>
      <c r="BZ352" s="719" t="s">
        <v>554</v>
      </c>
      <c r="CA352" s="47" t="s">
        <v>554</v>
      </c>
      <c r="CB352" s="709" t="s">
        <v>560</v>
      </c>
      <c r="CC352" s="48" t="s">
        <v>554</v>
      </c>
      <c r="CD352" s="48" t="s">
        <v>554</v>
      </c>
      <c r="CE352" s="48" t="s">
        <v>554</v>
      </c>
      <c r="CF352" s="603"/>
      <c r="CG352" s="603"/>
      <c r="CH352" s="598" t="s">
        <v>807</v>
      </c>
      <c r="CI352" s="616"/>
      <c r="CJ352" s="616"/>
      <c r="CK352" s="48" t="s">
        <v>554</v>
      </c>
      <c r="CL352" s="615" t="s">
        <v>554</v>
      </c>
      <c r="CM352" s="615" t="s">
        <v>554</v>
      </c>
      <c r="CN352" s="48" t="s">
        <v>554</v>
      </c>
      <c r="CO352" s="48" t="s">
        <v>554</v>
      </c>
      <c r="CP352" s="680" t="s">
        <v>554</v>
      </c>
      <c r="CQ352" s="679" t="s">
        <v>554</v>
      </c>
      <c r="CR352" s="47" t="s">
        <v>554</v>
      </c>
      <c r="CS352" s="706" t="s">
        <v>554</v>
      </c>
      <c r="CT352" s="603"/>
      <c r="CU352" s="709" t="s">
        <v>560</v>
      </c>
      <c r="CV352" s="709" t="s">
        <v>560</v>
      </c>
      <c r="CW352" s="720" t="s">
        <v>554</v>
      </c>
      <c r="CX352" s="47" t="s">
        <v>554</v>
      </c>
      <c r="CY352" s="47" t="s">
        <v>554</v>
      </c>
      <c r="CZ352" s="47" t="s">
        <v>554</v>
      </c>
      <c r="DA352" s="709" t="s">
        <v>560</v>
      </c>
      <c r="DB352" s="709" t="s">
        <v>560</v>
      </c>
      <c r="DC352" s="47" t="s">
        <v>554</v>
      </c>
    </row>
    <row r="353" spans="1:107" ht="14" x14ac:dyDescent="0.15">
      <c r="A353" s="678">
        <v>43700</v>
      </c>
      <c r="B353" s="47" t="s">
        <v>554</v>
      </c>
      <c r="C353" s="47" t="s">
        <v>554</v>
      </c>
      <c r="D353" s="47" t="s">
        <v>554</v>
      </c>
      <c r="E353" s="47" t="s">
        <v>554</v>
      </c>
      <c r="F353" s="47" t="s">
        <v>554</v>
      </c>
      <c r="G353" s="47" t="s">
        <v>554</v>
      </c>
      <c r="H353" s="719" t="s">
        <v>554</v>
      </c>
      <c r="I353" s="722" t="s">
        <v>554</v>
      </c>
      <c r="J353" s="47" t="s">
        <v>554</v>
      </c>
      <c r="K353" s="47" t="s">
        <v>554</v>
      </c>
      <c r="L353" s="47" t="s">
        <v>554</v>
      </c>
      <c r="M353" s="719" t="s">
        <v>554</v>
      </c>
      <c r="N353" s="47" t="s">
        <v>554</v>
      </c>
      <c r="O353" s="47" t="s">
        <v>554</v>
      </c>
      <c r="P353" s="47" t="s">
        <v>554</v>
      </c>
      <c r="Q353" s="47" t="s">
        <v>554</v>
      </c>
      <c r="R353" s="47" t="s">
        <v>554</v>
      </c>
      <c r="S353" s="47" t="s">
        <v>554</v>
      </c>
      <c r="T353" s="47" t="s">
        <v>554</v>
      </c>
      <c r="U353" s="47" t="s">
        <v>554</v>
      </c>
      <c r="V353" s="603"/>
      <c r="W353" s="706" t="s">
        <v>554</v>
      </c>
      <c r="X353" s="47" t="s">
        <v>554</v>
      </c>
      <c r="Y353" s="47" t="s">
        <v>554</v>
      </c>
      <c r="Z353" s="47" t="s">
        <v>554</v>
      </c>
      <c r="AA353" s="705" t="s">
        <v>554</v>
      </c>
      <c r="AB353" s="706" t="s">
        <v>554</v>
      </c>
      <c r="AC353" s="47" t="s">
        <v>554</v>
      </c>
      <c r="AD353" s="47" t="s">
        <v>554</v>
      </c>
      <c r="AE353" s="719" t="s">
        <v>554</v>
      </c>
      <c r="AF353" s="47" t="s">
        <v>554</v>
      </c>
      <c r="AG353" s="47" t="s">
        <v>554</v>
      </c>
      <c r="AH353" s="47" t="s">
        <v>554</v>
      </c>
      <c r="AI353" s="47" t="s">
        <v>554</v>
      </c>
      <c r="AJ353" s="47" t="s">
        <v>554</v>
      </c>
      <c r="AK353" s="47" t="s">
        <v>554</v>
      </c>
      <c r="AL353" s="47" t="s">
        <v>554</v>
      </c>
      <c r="AM353" s="722" t="s">
        <v>554</v>
      </c>
      <c r="AN353" s="47" t="s">
        <v>554</v>
      </c>
      <c r="AO353" s="603"/>
      <c r="AP353" s="603"/>
      <c r="AQ353" s="706" t="s">
        <v>554</v>
      </c>
      <c r="AR353" s="603"/>
      <c r="AS353" s="603"/>
      <c r="AT353" s="47" t="s">
        <v>554</v>
      </c>
      <c r="AU353" s="47" t="s">
        <v>554</v>
      </c>
      <c r="AV353" s="47" t="s">
        <v>554</v>
      </c>
      <c r="AW353" s="47" t="s">
        <v>554</v>
      </c>
      <c r="AX353" s="603"/>
      <c r="AY353" s="603"/>
      <c r="AZ353" s="724" t="s">
        <v>807</v>
      </c>
      <c r="BA353" s="603"/>
      <c r="BB353" s="603"/>
      <c r="BC353" s="709" t="s">
        <v>560</v>
      </c>
      <c r="BD353" s="603"/>
      <c r="BE353" s="603"/>
      <c r="BF353" s="679" t="s">
        <v>554</v>
      </c>
      <c r="BG353" s="678">
        <v>43700</v>
      </c>
      <c r="BH353" s="47" t="s">
        <v>554</v>
      </c>
      <c r="BI353" s="47" t="s">
        <v>554</v>
      </c>
      <c r="BJ353" s="47" t="s">
        <v>554</v>
      </c>
      <c r="BK353" s="682" t="s">
        <v>807</v>
      </c>
      <c r="BL353" s="682" t="s">
        <v>807</v>
      </c>
      <c r="BM353" s="706" t="s">
        <v>554</v>
      </c>
      <c r="BN353" s="598" t="s">
        <v>807</v>
      </c>
      <c r="BO353" s="598" t="s">
        <v>807</v>
      </c>
      <c r="BP353" s="603"/>
      <c r="BQ353" s="48" t="s">
        <v>554</v>
      </c>
      <c r="BR353" s="48" t="s">
        <v>554</v>
      </c>
      <c r="BS353" s="603"/>
      <c r="BT353" s="720"/>
      <c r="BU353" s="720"/>
      <c r="BV353" s="603"/>
      <c r="BW353" s="709" t="s">
        <v>560</v>
      </c>
      <c r="BX353" s="722" t="s">
        <v>554</v>
      </c>
      <c r="BY353" s="719" t="s">
        <v>554</v>
      </c>
      <c r="BZ353" s="709" t="s">
        <v>560</v>
      </c>
      <c r="CA353" s="47" t="s">
        <v>554</v>
      </c>
      <c r="CB353" s="709" t="s">
        <v>560</v>
      </c>
      <c r="CC353" s="48" t="s">
        <v>554</v>
      </c>
      <c r="CD353" s="48" t="s">
        <v>554</v>
      </c>
      <c r="CE353" s="48" t="s">
        <v>554</v>
      </c>
      <c r="CF353" s="603"/>
      <c r="CG353" s="603"/>
      <c r="CH353" s="598" t="s">
        <v>807</v>
      </c>
      <c r="CI353" s="616"/>
      <c r="CJ353" s="616"/>
      <c r="CK353" s="48" t="s">
        <v>554</v>
      </c>
      <c r="CL353" s="615" t="s">
        <v>554</v>
      </c>
      <c r="CM353" s="615" t="s">
        <v>554</v>
      </c>
      <c r="CN353" s="48" t="s">
        <v>554</v>
      </c>
      <c r="CO353" s="48" t="s">
        <v>554</v>
      </c>
      <c r="CP353" s="680" t="s">
        <v>554</v>
      </c>
      <c r="CQ353" s="679" t="s">
        <v>554</v>
      </c>
      <c r="CR353" s="47" t="s">
        <v>554</v>
      </c>
      <c r="CS353" s="706" t="s">
        <v>554</v>
      </c>
      <c r="CT353" s="603"/>
      <c r="CU353" s="723" t="s">
        <v>566</v>
      </c>
      <c r="CV353" s="709" t="s">
        <v>560</v>
      </c>
      <c r="CW353" s="720" t="s">
        <v>554</v>
      </c>
      <c r="CX353" s="47" t="s">
        <v>554</v>
      </c>
      <c r="CY353" s="47" t="s">
        <v>554</v>
      </c>
      <c r="CZ353" s="47" t="s">
        <v>554</v>
      </c>
      <c r="DA353" s="709" t="s">
        <v>560</v>
      </c>
      <c r="DB353" s="709" t="s">
        <v>560</v>
      </c>
      <c r="DC353" s="47" t="s">
        <v>554</v>
      </c>
    </row>
    <row r="354" spans="1:107" ht="14" x14ac:dyDescent="0.15">
      <c r="A354" s="678">
        <v>43701</v>
      </c>
      <c r="B354" s="47" t="s">
        <v>554</v>
      </c>
      <c r="C354" s="47" t="s">
        <v>554</v>
      </c>
      <c r="D354" s="47" t="s">
        <v>554</v>
      </c>
      <c r="E354" s="47" t="s">
        <v>554</v>
      </c>
      <c r="F354" s="47" t="s">
        <v>554</v>
      </c>
      <c r="G354" s="47" t="s">
        <v>554</v>
      </c>
      <c r="H354" s="47" t="s">
        <v>554</v>
      </c>
      <c r="I354" s="47" t="s">
        <v>554</v>
      </c>
      <c r="J354" s="47" t="s">
        <v>554</v>
      </c>
      <c r="K354" s="47" t="s">
        <v>554</v>
      </c>
      <c r="L354" s="47" t="s">
        <v>554</v>
      </c>
      <c r="M354" s="47" t="s">
        <v>554</v>
      </c>
      <c r="N354" s="47" t="s">
        <v>554</v>
      </c>
      <c r="O354" s="47" t="s">
        <v>554</v>
      </c>
      <c r="P354" s="47" t="s">
        <v>554</v>
      </c>
      <c r="Q354" s="47" t="s">
        <v>554</v>
      </c>
      <c r="R354" s="47" t="s">
        <v>554</v>
      </c>
      <c r="S354" s="47" t="s">
        <v>554</v>
      </c>
      <c r="T354" s="47" t="s">
        <v>554</v>
      </c>
      <c r="U354" s="47" t="s">
        <v>554</v>
      </c>
      <c r="V354" s="603"/>
      <c r="W354" s="705" t="s">
        <v>554</v>
      </c>
      <c r="X354" s="47" t="s">
        <v>554</v>
      </c>
      <c r="Y354" s="47" t="s">
        <v>554</v>
      </c>
      <c r="Z354" s="47" t="s">
        <v>554</v>
      </c>
      <c r="AA354" s="706" t="s">
        <v>554</v>
      </c>
      <c r="AB354" s="706" t="s">
        <v>554</v>
      </c>
      <c r="AC354" s="47" t="s">
        <v>554</v>
      </c>
      <c r="AD354" s="47" t="s">
        <v>554</v>
      </c>
      <c r="AE354" s="47" t="s">
        <v>554</v>
      </c>
      <c r="AF354" s="47" t="s">
        <v>554</v>
      </c>
      <c r="AG354" s="47" t="s">
        <v>554</v>
      </c>
      <c r="AH354" s="47" t="s">
        <v>554</v>
      </c>
      <c r="AI354" s="47" t="s">
        <v>554</v>
      </c>
      <c r="AJ354" s="47" t="s">
        <v>554</v>
      </c>
      <c r="AK354" s="47" t="s">
        <v>554</v>
      </c>
      <c r="AL354" s="47" t="s">
        <v>554</v>
      </c>
      <c r="AM354" s="47" t="s">
        <v>554</v>
      </c>
      <c r="AN354" s="47" t="s">
        <v>554</v>
      </c>
      <c r="AO354" s="603"/>
      <c r="AP354" s="603"/>
      <c r="AQ354" s="706" t="s">
        <v>554</v>
      </c>
      <c r="AR354" s="603"/>
      <c r="AS354" s="603"/>
      <c r="AT354" s="47" t="s">
        <v>554</v>
      </c>
      <c r="AU354" s="47" t="s">
        <v>554</v>
      </c>
      <c r="AV354" s="47" t="s">
        <v>554</v>
      </c>
      <c r="AW354" s="47" t="s">
        <v>554</v>
      </c>
      <c r="AX354" s="603"/>
      <c r="AY354" s="603"/>
      <c r="AZ354" s="724" t="s">
        <v>807</v>
      </c>
      <c r="BA354" s="603"/>
      <c r="BB354" s="603"/>
      <c r="BC354" s="679" t="s">
        <v>554</v>
      </c>
      <c r="BD354" s="603"/>
      <c r="BE354" s="603"/>
      <c r="BF354" s="679" t="s">
        <v>554</v>
      </c>
      <c r="BG354" s="678">
        <v>43701</v>
      </c>
      <c r="BH354" s="47" t="s">
        <v>554</v>
      </c>
      <c r="BI354" s="47" t="s">
        <v>554</v>
      </c>
      <c r="BJ354" s="47" t="s">
        <v>554</v>
      </c>
      <c r="BK354" s="682" t="s">
        <v>807</v>
      </c>
      <c r="BL354" s="682" t="s">
        <v>807</v>
      </c>
      <c r="BM354" s="706" t="s">
        <v>554</v>
      </c>
      <c r="BN354" s="598" t="s">
        <v>807</v>
      </c>
      <c r="BO354" s="598" t="s">
        <v>807</v>
      </c>
      <c r="BP354" s="603"/>
      <c r="BQ354" s="48" t="s">
        <v>554</v>
      </c>
      <c r="BR354" s="48" t="s">
        <v>554</v>
      </c>
      <c r="BS354" s="603"/>
      <c r="BT354" s="720"/>
      <c r="BU354" s="720"/>
      <c r="BV354" s="603"/>
      <c r="BW354" s="47" t="s">
        <v>554</v>
      </c>
      <c r="BX354" s="47" t="s">
        <v>554</v>
      </c>
      <c r="BY354" s="47" t="s">
        <v>554</v>
      </c>
      <c r="BZ354" s="47" t="s">
        <v>554</v>
      </c>
      <c r="CA354" s="47" t="s">
        <v>554</v>
      </c>
      <c r="CB354" s="709" t="s">
        <v>560</v>
      </c>
      <c r="CC354" s="48" t="s">
        <v>554</v>
      </c>
      <c r="CD354" s="48" t="s">
        <v>554</v>
      </c>
      <c r="CE354" s="48" t="s">
        <v>554</v>
      </c>
      <c r="CF354" s="603"/>
      <c r="CG354" s="603"/>
      <c r="CH354" s="598" t="s">
        <v>807</v>
      </c>
      <c r="CI354" s="616"/>
      <c r="CJ354" s="616"/>
      <c r="CK354" s="48" t="s">
        <v>554</v>
      </c>
      <c r="CL354" s="615" t="s">
        <v>554</v>
      </c>
      <c r="CM354" s="615" t="s">
        <v>554</v>
      </c>
      <c r="CN354" s="48" t="s">
        <v>554</v>
      </c>
      <c r="CO354" s="48" t="s">
        <v>554</v>
      </c>
      <c r="CP354" s="680" t="s">
        <v>554</v>
      </c>
      <c r="CQ354" s="679" t="s">
        <v>554</v>
      </c>
      <c r="CR354" s="47" t="s">
        <v>554</v>
      </c>
      <c r="CS354" s="706" t="s">
        <v>554</v>
      </c>
      <c r="CT354" s="603"/>
      <c r="CU354" s="709" t="s">
        <v>560</v>
      </c>
      <c r="CV354" s="709" t="s">
        <v>560</v>
      </c>
      <c r="CW354" s="720" t="s">
        <v>554</v>
      </c>
      <c r="CX354" s="47" t="s">
        <v>554</v>
      </c>
      <c r="CY354" s="47" t="s">
        <v>554</v>
      </c>
      <c r="CZ354" s="47" t="s">
        <v>554</v>
      </c>
      <c r="DA354" s="682" t="s">
        <v>560</v>
      </c>
      <c r="DB354" s="709" t="s">
        <v>560</v>
      </c>
      <c r="DC354" s="47" t="s">
        <v>554</v>
      </c>
    </row>
    <row r="355" spans="1:107" ht="14" x14ac:dyDescent="0.15">
      <c r="A355" s="678">
        <v>43702</v>
      </c>
      <c r="B355" s="47" t="s">
        <v>554</v>
      </c>
      <c r="C355" s="47" t="s">
        <v>554</v>
      </c>
      <c r="D355" s="47" t="s">
        <v>554</v>
      </c>
      <c r="E355" s="47" t="s">
        <v>554</v>
      </c>
      <c r="F355" s="47" t="s">
        <v>554</v>
      </c>
      <c r="G355" s="47" t="s">
        <v>554</v>
      </c>
      <c r="H355" s="47" t="s">
        <v>554</v>
      </c>
      <c r="I355" s="47" t="s">
        <v>554</v>
      </c>
      <c r="J355" s="47" t="s">
        <v>554</v>
      </c>
      <c r="K355" s="47" t="s">
        <v>554</v>
      </c>
      <c r="L355" s="47" t="s">
        <v>554</v>
      </c>
      <c r="M355" s="47" t="s">
        <v>554</v>
      </c>
      <c r="N355" s="47" t="s">
        <v>554</v>
      </c>
      <c r="O355" s="47" t="s">
        <v>554</v>
      </c>
      <c r="P355" s="47" t="s">
        <v>554</v>
      </c>
      <c r="Q355" s="47" t="s">
        <v>554</v>
      </c>
      <c r="R355" s="47" t="s">
        <v>554</v>
      </c>
      <c r="S355" s="47" t="s">
        <v>554</v>
      </c>
      <c r="T355" s="47" t="s">
        <v>554</v>
      </c>
      <c r="U355" s="47" t="s">
        <v>554</v>
      </c>
      <c r="V355" s="603"/>
      <c r="W355" s="706" t="s">
        <v>554</v>
      </c>
      <c r="X355" s="47" t="s">
        <v>554</v>
      </c>
      <c r="Y355" s="47" t="s">
        <v>554</v>
      </c>
      <c r="Z355" s="47" t="s">
        <v>554</v>
      </c>
      <c r="AA355" s="706" t="s">
        <v>554</v>
      </c>
      <c r="AB355" s="706" t="s">
        <v>554</v>
      </c>
      <c r="AC355" s="47" t="s">
        <v>554</v>
      </c>
      <c r="AD355" s="47" t="s">
        <v>554</v>
      </c>
      <c r="AE355" s="47" t="s">
        <v>554</v>
      </c>
      <c r="AF355" s="47" t="s">
        <v>554</v>
      </c>
      <c r="AG355" s="47" t="s">
        <v>554</v>
      </c>
      <c r="AH355" s="47" t="s">
        <v>554</v>
      </c>
      <c r="AI355" s="47" t="s">
        <v>554</v>
      </c>
      <c r="AJ355" s="47" t="s">
        <v>554</v>
      </c>
      <c r="AK355" s="47" t="s">
        <v>554</v>
      </c>
      <c r="AL355" s="47" t="s">
        <v>554</v>
      </c>
      <c r="AM355" s="47" t="s">
        <v>554</v>
      </c>
      <c r="AN355" s="47" t="s">
        <v>554</v>
      </c>
      <c r="AO355" s="603"/>
      <c r="AP355" s="603"/>
      <c r="AQ355" s="706" t="s">
        <v>554</v>
      </c>
      <c r="AR355" s="603"/>
      <c r="AS355" s="603"/>
      <c r="AT355" s="47" t="s">
        <v>554</v>
      </c>
      <c r="AU355" s="47" t="s">
        <v>554</v>
      </c>
      <c r="AV355" s="47" t="s">
        <v>554</v>
      </c>
      <c r="AW355" s="47" t="s">
        <v>554</v>
      </c>
      <c r="AX355" s="603"/>
      <c r="AY355" s="603"/>
      <c r="AZ355" s="724" t="s">
        <v>807</v>
      </c>
      <c r="BA355" s="603"/>
      <c r="BB355" s="603"/>
      <c r="BC355" s="679" t="s">
        <v>554</v>
      </c>
      <c r="BD355" s="603"/>
      <c r="BE355" s="603"/>
      <c r="BF355" s="679" t="s">
        <v>554</v>
      </c>
      <c r="BG355" s="678">
        <v>43702</v>
      </c>
      <c r="BH355" s="47" t="s">
        <v>554</v>
      </c>
      <c r="BI355" s="47" t="s">
        <v>554</v>
      </c>
      <c r="BJ355" s="47" t="s">
        <v>554</v>
      </c>
      <c r="BK355" s="682" t="s">
        <v>807</v>
      </c>
      <c r="BL355" s="682" t="s">
        <v>807</v>
      </c>
      <c r="BM355" s="706" t="s">
        <v>554</v>
      </c>
      <c r="BN355" s="598" t="s">
        <v>807</v>
      </c>
      <c r="BO355" s="598" t="s">
        <v>807</v>
      </c>
      <c r="BP355" s="603"/>
      <c r="BQ355" s="48" t="s">
        <v>554</v>
      </c>
      <c r="BR355" s="48" t="s">
        <v>554</v>
      </c>
      <c r="BS355" s="603"/>
      <c r="BT355" s="720"/>
      <c r="BU355" s="720"/>
      <c r="BV355" s="603"/>
      <c r="BW355" s="47" t="s">
        <v>554</v>
      </c>
      <c r="BX355" s="47" t="s">
        <v>554</v>
      </c>
      <c r="BY355" s="47" t="s">
        <v>554</v>
      </c>
      <c r="BZ355" s="47" t="s">
        <v>554</v>
      </c>
      <c r="CA355" s="47" t="s">
        <v>554</v>
      </c>
      <c r="CB355" s="709" t="s">
        <v>560</v>
      </c>
      <c r="CC355" s="48" t="s">
        <v>554</v>
      </c>
      <c r="CD355" s="48" t="s">
        <v>554</v>
      </c>
      <c r="CE355" s="48" t="s">
        <v>554</v>
      </c>
      <c r="CF355" s="603"/>
      <c r="CG355" s="603"/>
      <c r="CH355" s="598" t="s">
        <v>807</v>
      </c>
      <c r="CI355" s="616"/>
      <c r="CJ355" s="616"/>
      <c r="CK355" s="48" t="s">
        <v>554</v>
      </c>
      <c r="CL355" s="615" t="s">
        <v>554</v>
      </c>
      <c r="CM355" s="615" t="s">
        <v>554</v>
      </c>
      <c r="CN355" s="48" t="s">
        <v>554</v>
      </c>
      <c r="CO355" s="48" t="s">
        <v>554</v>
      </c>
      <c r="CP355" s="680" t="s">
        <v>554</v>
      </c>
      <c r="CQ355" s="679" t="s">
        <v>554</v>
      </c>
      <c r="CR355" s="47" t="s">
        <v>554</v>
      </c>
      <c r="CS355" s="706" t="s">
        <v>554</v>
      </c>
      <c r="CT355" s="603"/>
      <c r="CU355" s="709" t="s">
        <v>560</v>
      </c>
      <c r="CV355" s="709" t="s">
        <v>560</v>
      </c>
      <c r="CW355" s="720" t="s">
        <v>554</v>
      </c>
      <c r="CX355" s="47" t="s">
        <v>554</v>
      </c>
      <c r="CY355" s="47" t="s">
        <v>554</v>
      </c>
      <c r="CZ355" s="47" t="s">
        <v>554</v>
      </c>
      <c r="DA355" s="682" t="s">
        <v>560</v>
      </c>
      <c r="DB355" s="709" t="s">
        <v>560</v>
      </c>
      <c r="DC355" s="47" t="s">
        <v>554</v>
      </c>
    </row>
    <row r="356" spans="1:107" ht="14" x14ac:dyDescent="0.15">
      <c r="A356" s="678">
        <v>43703</v>
      </c>
      <c r="B356" s="47" t="s">
        <v>554</v>
      </c>
      <c r="C356" s="47" t="s">
        <v>554</v>
      </c>
      <c r="D356" s="47" t="s">
        <v>554</v>
      </c>
      <c r="E356" s="47" t="s">
        <v>554</v>
      </c>
      <c r="F356" s="47" t="s">
        <v>554</v>
      </c>
      <c r="G356" s="47" t="s">
        <v>554</v>
      </c>
      <c r="H356" s="47" t="s">
        <v>554</v>
      </c>
      <c r="I356" s="47" t="s">
        <v>554</v>
      </c>
      <c r="J356" s="47" t="s">
        <v>554</v>
      </c>
      <c r="K356" s="47" t="s">
        <v>554</v>
      </c>
      <c r="L356" s="47" t="s">
        <v>554</v>
      </c>
      <c r="M356" s="47" t="s">
        <v>554</v>
      </c>
      <c r="N356" s="47" t="s">
        <v>554</v>
      </c>
      <c r="O356" s="47" t="s">
        <v>554</v>
      </c>
      <c r="P356" s="47" t="s">
        <v>554</v>
      </c>
      <c r="Q356" s="47" t="s">
        <v>554</v>
      </c>
      <c r="R356" s="47" t="s">
        <v>554</v>
      </c>
      <c r="S356" s="47" t="s">
        <v>554</v>
      </c>
      <c r="T356" s="47" t="s">
        <v>554</v>
      </c>
      <c r="U356" s="47" t="s">
        <v>554</v>
      </c>
      <c r="V356" s="603"/>
      <c r="W356" s="706" t="s">
        <v>554</v>
      </c>
      <c r="X356" s="47" t="s">
        <v>554</v>
      </c>
      <c r="Y356" s="47" t="s">
        <v>554</v>
      </c>
      <c r="Z356" s="47" t="s">
        <v>554</v>
      </c>
      <c r="AA356" s="706" t="s">
        <v>554</v>
      </c>
      <c r="AB356" s="706" t="s">
        <v>554</v>
      </c>
      <c r="AC356" s="47" t="s">
        <v>554</v>
      </c>
      <c r="AD356" s="47" t="s">
        <v>554</v>
      </c>
      <c r="AE356" s="47" t="s">
        <v>554</v>
      </c>
      <c r="AF356" s="47" t="s">
        <v>554</v>
      </c>
      <c r="AG356" s="47" t="s">
        <v>554</v>
      </c>
      <c r="AH356" s="47" t="s">
        <v>554</v>
      </c>
      <c r="AI356" s="47" t="s">
        <v>554</v>
      </c>
      <c r="AJ356" s="47" t="s">
        <v>554</v>
      </c>
      <c r="AK356" s="47" t="s">
        <v>554</v>
      </c>
      <c r="AL356" s="47" t="s">
        <v>554</v>
      </c>
      <c r="AM356" s="47" t="s">
        <v>554</v>
      </c>
      <c r="AN356" s="47" t="s">
        <v>554</v>
      </c>
      <c r="AO356" s="603"/>
      <c r="AP356" s="603"/>
      <c r="AQ356" s="706" t="s">
        <v>554</v>
      </c>
      <c r="AR356" s="603"/>
      <c r="AS356" s="603"/>
      <c r="AT356" s="47" t="s">
        <v>554</v>
      </c>
      <c r="AU356" s="47" t="s">
        <v>554</v>
      </c>
      <c r="AV356" s="47" t="s">
        <v>554</v>
      </c>
      <c r="AW356" s="47" t="s">
        <v>554</v>
      </c>
      <c r="AX356" s="603"/>
      <c r="AY356" s="603"/>
      <c r="AZ356" s="724" t="s">
        <v>807</v>
      </c>
      <c r="BA356" s="603"/>
      <c r="BB356" s="603"/>
      <c r="BC356" s="679" t="s">
        <v>554</v>
      </c>
      <c r="BD356" s="603"/>
      <c r="BE356" s="603"/>
      <c r="BF356" s="679" t="s">
        <v>554</v>
      </c>
      <c r="BG356" s="678">
        <v>43703</v>
      </c>
      <c r="BH356" s="47" t="s">
        <v>554</v>
      </c>
      <c r="BI356" s="47" t="s">
        <v>554</v>
      </c>
      <c r="BJ356" s="47" t="s">
        <v>554</v>
      </c>
      <c r="BK356" s="682" t="s">
        <v>807</v>
      </c>
      <c r="BL356" s="682" t="s">
        <v>807</v>
      </c>
      <c r="BM356" s="706" t="s">
        <v>554</v>
      </c>
      <c r="BN356" s="598" t="s">
        <v>807</v>
      </c>
      <c r="BO356" s="598" t="s">
        <v>807</v>
      </c>
      <c r="BP356" s="603"/>
      <c r="BQ356" s="48" t="s">
        <v>554</v>
      </c>
      <c r="BR356" s="48" t="s">
        <v>554</v>
      </c>
      <c r="BS356" s="603"/>
      <c r="BT356" s="720"/>
      <c r="BU356" s="720"/>
      <c r="BV356" s="603"/>
      <c r="BW356" s="47" t="s">
        <v>554</v>
      </c>
      <c r="BX356" s="47" t="s">
        <v>554</v>
      </c>
      <c r="BY356" s="47" t="s">
        <v>554</v>
      </c>
      <c r="BZ356" s="47" t="s">
        <v>554</v>
      </c>
      <c r="CA356" s="47" t="s">
        <v>554</v>
      </c>
      <c r="CB356" s="709" t="s">
        <v>560</v>
      </c>
      <c r="CC356" s="48" t="s">
        <v>554</v>
      </c>
      <c r="CD356" s="48" t="s">
        <v>554</v>
      </c>
      <c r="CE356" s="48" t="s">
        <v>554</v>
      </c>
      <c r="CF356" s="603"/>
      <c r="CG356" s="603"/>
      <c r="CH356" s="598" t="s">
        <v>807</v>
      </c>
      <c r="CI356" s="616"/>
      <c r="CJ356" s="616"/>
      <c r="CK356" s="48" t="s">
        <v>554</v>
      </c>
      <c r="CL356" s="615" t="s">
        <v>554</v>
      </c>
      <c r="CM356" s="615" t="s">
        <v>554</v>
      </c>
      <c r="CN356" s="48" t="s">
        <v>554</v>
      </c>
      <c r="CO356" s="48" t="s">
        <v>554</v>
      </c>
      <c r="CP356" s="680" t="s">
        <v>554</v>
      </c>
      <c r="CQ356" s="679" t="s">
        <v>554</v>
      </c>
      <c r="CR356" s="47" t="s">
        <v>554</v>
      </c>
      <c r="CS356" s="706" t="s">
        <v>554</v>
      </c>
      <c r="CT356" s="603"/>
      <c r="CU356" s="709" t="s">
        <v>560</v>
      </c>
      <c r="CV356" s="709" t="s">
        <v>560</v>
      </c>
      <c r="CW356" s="720" t="s">
        <v>554</v>
      </c>
      <c r="CX356" s="47" t="s">
        <v>554</v>
      </c>
      <c r="CY356" s="47" t="s">
        <v>554</v>
      </c>
      <c r="CZ356" s="47" t="s">
        <v>554</v>
      </c>
      <c r="DA356" s="682" t="s">
        <v>560</v>
      </c>
      <c r="DB356" s="709" t="s">
        <v>560</v>
      </c>
      <c r="DC356" s="47" t="s">
        <v>554</v>
      </c>
    </row>
    <row r="357" spans="1:107" ht="14" x14ac:dyDescent="0.15">
      <c r="A357" s="678">
        <v>43704</v>
      </c>
      <c r="B357" s="47" t="s">
        <v>554</v>
      </c>
      <c r="C357" s="47" t="s">
        <v>554</v>
      </c>
      <c r="D357" s="47" t="s">
        <v>554</v>
      </c>
      <c r="E357" s="47" t="s">
        <v>554</v>
      </c>
      <c r="F357" s="47" t="s">
        <v>554</v>
      </c>
      <c r="G357" s="47" t="s">
        <v>554</v>
      </c>
      <c r="H357" s="47" t="s">
        <v>554</v>
      </c>
      <c r="I357" s="47" t="s">
        <v>554</v>
      </c>
      <c r="J357" s="47" t="s">
        <v>554</v>
      </c>
      <c r="K357" s="47" t="s">
        <v>554</v>
      </c>
      <c r="L357" s="47" t="s">
        <v>554</v>
      </c>
      <c r="M357" s="47" t="s">
        <v>554</v>
      </c>
      <c r="N357" s="47" t="s">
        <v>554</v>
      </c>
      <c r="O357" s="47" t="s">
        <v>554</v>
      </c>
      <c r="P357" s="47" t="s">
        <v>554</v>
      </c>
      <c r="Q357" s="47" t="s">
        <v>554</v>
      </c>
      <c r="R357" s="47" t="s">
        <v>554</v>
      </c>
      <c r="S357" s="47" t="s">
        <v>554</v>
      </c>
      <c r="T357" s="47" t="s">
        <v>554</v>
      </c>
      <c r="U357" s="47" t="s">
        <v>554</v>
      </c>
      <c r="V357" s="603"/>
      <c r="W357" s="706" t="s">
        <v>554</v>
      </c>
      <c r="X357" s="47" t="s">
        <v>554</v>
      </c>
      <c r="Y357" s="47" t="s">
        <v>554</v>
      </c>
      <c r="Z357" s="47" t="s">
        <v>554</v>
      </c>
      <c r="AA357" s="706" t="s">
        <v>554</v>
      </c>
      <c r="AB357" s="706" t="s">
        <v>554</v>
      </c>
      <c r="AC357" s="47" t="s">
        <v>554</v>
      </c>
      <c r="AD357" s="47" t="s">
        <v>554</v>
      </c>
      <c r="AE357" s="47" t="s">
        <v>554</v>
      </c>
      <c r="AF357" s="47" t="s">
        <v>554</v>
      </c>
      <c r="AG357" s="47" t="s">
        <v>554</v>
      </c>
      <c r="AH357" s="47" t="s">
        <v>554</v>
      </c>
      <c r="AI357" s="47" t="s">
        <v>554</v>
      </c>
      <c r="AJ357" s="47" t="s">
        <v>554</v>
      </c>
      <c r="AK357" s="47" t="s">
        <v>554</v>
      </c>
      <c r="AL357" s="47" t="s">
        <v>554</v>
      </c>
      <c r="AM357" s="47" t="s">
        <v>554</v>
      </c>
      <c r="AN357" s="47" t="s">
        <v>554</v>
      </c>
      <c r="AO357" s="603"/>
      <c r="AP357" s="603"/>
      <c r="AQ357" s="706" t="s">
        <v>554</v>
      </c>
      <c r="AR357" s="603"/>
      <c r="AS357" s="603"/>
      <c r="AT357" s="47" t="s">
        <v>554</v>
      </c>
      <c r="AU357" s="47" t="s">
        <v>554</v>
      </c>
      <c r="AV357" s="47" t="s">
        <v>554</v>
      </c>
      <c r="AW357" s="47" t="s">
        <v>554</v>
      </c>
      <c r="AX357" s="603"/>
      <c r="AY357" s="603"/>
      <c r="AZ357" s="724" t="s">
        <v>807</v>
      </c>
      <c r="BA357" s="603"/>
      <c r="BB357" s="603"/>
      <c r="BC357" s="679" t="s">
        <v>554</v>
      </c>
      <c r="BD357" s="603"/>
      <c r="BE357" s="603"/>
      <c r="BF357" s="679" t="s">
        <v>554</v>
      </c>
      <c r="BG357" s="678">
        <v>43704</v>
      </c>
      <c r="BH357" s="47" t="s">
        <v>554</v>
      </c>
      <c r="BI357" s="47" t="s">
        <v>554</v>
      </c>
      <c r="BJ357" s="47" t="s">
        <v>554</v>
      </c>
      <c r="BK357" s="682" t="s">
        <v>807</v>
      </c>
      <c r="BL357" s="682" t="s">
        <v>807</v>
      </c>
      <c r="BM357" s="706" t="s">
        <v>554</v>
      </c>
      <c r="BN357" s="598" t="s">
        <v>807</v>
      </c>
      <c r="BO357" s="598" t="s">
        <v>807</v>
      </c>
      <c r="BP357" s="603"/>
      <c r="BQ357" s="48" t="s">
        <v>554</v>
      </c>
      <c r="BR357" s="48" t="s">
        <v>554</v>
      </c>
      <c r="BS357" s="603"/>
      <c r="BT357" s="720"/>
      <c r="BU357" s="720"/>
      <c r="BV357" s="603"/>
      <c r="BW357" s="47" t="s">
        <v>554</v>
      </c>
      <c r="BX357" s="47" t="s">
        <v>554</v>
      </c>
      <c r="BY357" s="47" t="s">
        <v>554</v>
      </c>
      <c r="BZ357" s="47" t="s">
        <v>554</v>
      </c>
      <c r="CA357" s="47" t="s">
        <v>554</v>
      </c>
      <c r="CB357" s="709" t="s">
        <v>560</v>
      </c>
      <c r="CC357" s="48" t="s">
        <v>554</v>
      </c>
      <c r="CD357" s="48" t="s">
        <v>554</v>
      </c>
      <c r="CE357" s="48" t="s">
        <v>554</v>
      </c>
      <c r="CF357" s="603"/>
      <c r="CG357" s="603"/>
      <c r="CH357" s="598" t="s">
        <v>807</v>
      </c>
      <c r="CI357" s="616"/>
      <c r="CJ357" s="616"/>
      <c r="CK357" s="48" t="s">
        <v>554</v>
      </c>
      <c r="CL357" s="615" t="s">
        <v>554</v>
      </c>
      <c r="CM357" s="615" t="s">
        <v>554</v>
      </c>
      <c r="CN357" s="48" t="s">
        <v>554</v>
      </c>
      <c r="CO357" s="48" t="s">
        <v>554</v>
      </c>
      <c r="CP357" s="680" t="s">
        <v>554</v>
      </c>
      <c r="CQ357" s="679" t="s">
        <v>554</v>
      </c>
      <c r="CR357" s="47" t="s">
        <v>554</v>
      </c>
      <c r="CS357" s="706" t="s">
        <v>554</v>
      </c>
      <c r="CT357" s="603"/>
      <c r="CU357" s="709" t="s">
        <v>560</v>
      </c>
      <c r="CV357" s="709" t="s">
        <v>560</v>
      </c>
      <c r="CW357" s="720" t="s">
        <v>554</v>
      </c>
      <c r="CX357" s="47" t="s">
        <v>554</v>
      </c>
      <c r="CY357" s="47" t="s">
        <v>554</v>
      </c>
      <c r="CZ357" s="47" t="s">
        <v>554</v>
      </c>
      <c r="DA357" s="682" t="s">
        <v>560</v>
      </c>
      <c r="DB357" s="709" t="s">
        <v>560</v>
      </c>
      <c r="DC357" s="47" t="s">
        <v>554</v>
      </c>
    </row>
    <row r="358" spans="1:107" ht="14" x14ac:dyDescent="0.15">
      <c r="A358" s="678">
        <v>43705</v>
      </c>
      <c r="B358" s="47" t="s">
        <v>554</v>
      </c>
      <c r="C358" s="47" t="s">
        <v>554</v>
      </c>
      <c r="D358" s="47" t="s">
        <v>554</v>
      </c>
      <c r="E358" s="47" t="s">
        <v>554</v>
      </c>
      <c r="F358" s="47" t="s">
        <v>554</v>
      </c>
      <c r="G358" s="47" t="s">
        <v>554</v>
      </c>
      <c r="H358" s="47" t="s">
        <v>554</v>
      </c>
      <c r="I358" s="47" t="s">
        <v>554</v>
      </c>
      <c r="J358" s="47" t="s">
        <v>554</v>
      </c>
      <c r="K358" s="47" t="s">
        <v>554</v>
      </c>
      <c r="L358" s="47" t="s">
        <v>554</v>
      </c>
      <c r="M358" s="47" t="s">
        <v>554</v>
      </c>
      <c r="N358" s="47" t="s">
        <v>554</v>
      </c>
      <c r="O358" s="47" t="s">
        <v>554</v>
      </c>
      <c r="P358" s="47" t="s">
        <v>554</v>
      </c>
      <c r="Q358" s="47" t="s">
        <v>554</v>
      </c>
      <c r="R358" s="47" t="s">
        <v>554</v>
      </c>
      <c r="S358" s="47" t="s">
        <v>554</v>
      </c>
      <c r="T358" s="47" t="s">
        <v>554</v>
      </c>
      <c r="U358" s="47" t="s">
        <v>554</v>
      </c>
      <c r="V358" s="603"/>
      <c r="W358" s="706" t="s">
        <v>554</v>
      </c>
      <c r="X358" s="47" t="s">
        <v>554</v>
      </c>
      <c r="Y358" s="47" t="s">
        <v>554</v>
      </c>
      <c r="Z358" s="47" t="s">
        <v>554</v>
      </c>
      <c r="AA358" s="706" t="s">
        <v>554</v>
      </c>
      <c r="AB358" s="706" t="s">
        <v>554</v>
      </c>
      <c r="AC358" s="47" t="s">
        <v>554</v>
      </c>
      <c r="AD358" s="47" t="s">
        <v>554</v>
      </c>
      <c r="AE358" s="47" t="s">
        <v>554</v>
      </c>
      <c r="AF358" s="47" t="s">
        <v>554</v>
      </c>
      <c r="AG358" s="47" t="s">
        <v>554</v>
      </c>
      <c r="AH358" s="47" t="s">
        <v>554</v>
      </c>
      <c r="AI358" s="47" t="s">
        <v>554</v>
      </c>
      <c r="AJ358" s="47" t="s">
        <v>554</v>
      </c>
      <c r="AK358" s="47" t="s">
        <v>554</v>
      </c>
      <c r="AL358" s="47" t="s">
        <v>554</v>
      </c>
      <c r="AM358" s="47" t="s">
        <v>554</v>
      </c>
      <c r="AN358" s="47" t="s">
        <v>554</v>
      </c>
      <c r="AO358" s="603"/>
      <c r="AP358" s="603"/>
      <c r="AQ358" s="706" t="s">
        <v>554</v>
      </c>
      <c r="AR358" s="603"/>
      <c r="AS358" s="603"/>
      <c r="AT358" s="47" t="s">
        <v>554</v>
      </c>
      <c r="AU358" s="47" t="s">
        <v>554</v>
      </c>
      <c r="AV358" s="47" t="s">
        <v>554</v>
      </c>
      <c r="AW358" s="47" t="s">
        <v>554</v>
      </c>
      <c r="AX358" s="603"/>
      <c r="AY358" s="603"/>
      <c r="AZ358" s="724" t="s">
        <v>807</v>
      </c>
      <c r="BA358" s="603"/>
      <c r="BB358" s="603"/>
      <c r="BC358" s="679" t="s">
        <v>554</v>
      </c>
      <c r="BD358" s="603"/>
      <c r="BE358" s="603"/>
      <c r="BF358" s="679" t="s">
        <v>554</v>
      </c>
      <c r="BG358" s="678">
        <v>43705</v>
      </c>
      <c r="BH358" s="47" t="s">
        <v>554</v>
      </c>
      <c r="BI358" s="47" t="s">
        <v>554</v>
      </c>
      <c r="BJ358" s="47" t="s">
        <v>554</v>
      </c>
      <c r="BK358" s="682" t="s">
        <v>807</v>
      </c>
      <c r="BL358" s="682" t="s">
        <v>807</v>
      </c>
      <c r="BM358" s="706" t="s">
        <v>554</v>
      </c>
      <c r="BN358" s="598" t="s">
        <v>807</v>
      </c>
      <c r="BO358" s="598" t="s">
        <v>807</v>
      </c>
      <c r="BP358" s="603"/>
      <c r="BQ358" s="48" t="s">
        <v>554</v>
      </c>
      <c r="BR358" s="48" t="s">
        <v>554</v>
      </c>
      <c r="BS358" s="603"/>
      <c r="BT358" s="720"/>
      <c r="BU358" s="720"/>
      <c r="BV358" s="603"/>
      <c r="BW358" s="47" t="s">
        <v>554</v>
      </c>
      <c r="BX358" s="47" t="s">
        <v>554</v>
      </c>
      <c r="BY358" s="47" t="s">
        <v>554</v>
      </c>
      <c r="BZ358" s="47" t="s">
        <v>554</v>
      </c>
      <c r="CA358" s="47" t="s">
        <v>554</v>
      </c>
      <c r="CB358" s="709" t="s">
        <v>560</v>
      </c>
      <c r="CC358" s="48" t="s">
        <v>554</v>
      </c>
      <c r="CD358" s="48" t="s">
        <v>554</v>
      </c>
      <c r="CE358" s="48" t="s">
        <v>554</v>
      </c>
      <c r="CF358" s="603"/>
      <c r="CG358" s="603"/>
      <c r="CH358" s="598" t="s">
        <v>807</v>
      </c>
      <c r="CI358" s="616"/>
      <c r="CJ358" s="616"/>
      <c r="CK358" s="48" t="s">
        <v>554</v>
      </c>
      <c r="CL358" s="615" t="s">
        <v>554</v>
      </c>
      <c r="CM358" s="615" t="s">
        <v>554</v>
      </c>
      <c r="CN358" s="48" t="s">
        <v>554</v>
      </c>
      <c r="CO358" s="48" t="s">
        <v>554</v>
      </c>
      <c r="CP358" s="680" t="s">
        <v>554</v>
      </c>
      <c r="CQ358" s="679" t="s">
        <v>554</v>
      </c>
      <c r="CR358" s="47" t="s">
        <v>554</v>
      </c>
      <c r="CS358" s="706" t="s">
        <v>554</v>
      </c>
      <c r="CT358" s="603"/>
      <c r="CU358" s="709" t="s">
        <v>560</v>
      </c>
      <c r="CV358" s="709" t="s">
        <v>560</v>
      </c>
      <c r="CW358" s="720" t="s">
        <v>554</v>
      </c>
      <c r="CX358" s="47" t="s">
        <v>554</v>
      </c>
      <c r="CY358" s="47" t="s">
        <v>554</v>
      </c>
      <c r="CZ358" s="47" t="s">
        <v>554</v>
      </c>
      <c r="DA358" s="682" t="s">
        <v>560</v>
      </c>
      <c r="DB358" s="709" t="s">
        <v>560</v>
      </c>
      <c r="DC358" s="47" t="s">
        <v>554</v>
      </c>
    </row>
    <row r="359" spans="1:107" ht="14" x14ac:dyDescent="0.15">
      <c r="A359" s="678">
        <v>43706</v>
      </c>
      <c r="B359" s="47" t="s">
        <v>554</v>
      </c>
      <c r="C359" s="47" t="s">
        <v>554</v>
      </c>
      <c r="D359" s="47" t="s">
        <v>554</v>
      </c>
      <c r="E359" s="47" t="s">
        <v>554</v>
      </c>
      <c r="F359" s="47" t="s">
        <v>554</v>
      </c>
      <c r="G359" s="47" t="s">
        <v>554</v>
      </c>
      <c r="H359" s="47" t="s">
        <v>554</v>
      </c>
      <c r="I359" s="47" t="s">
        <v>554</v>
      </c>
      <c r="J359" s="47" t="s">
        <v>554</v>
      </c>
      <c r="K359" s="47" t="s">
        <v>554</v>
      </c>
      <c r="L359" s="47" t="s">
        <v>554</v>
      </c>
      <c r="M359" s="47" t="s">
        <v>554</v>
      </c>
      <c r="N359" s="47" t="s">
        <v>554</v>
      </c>
      <c r="O359" s="47" t="s">
        <v>554</v>
      </c>
      <c r="P359" s="47" t="s">
        <v>554</v>
      </c>
      <c r="Q359" s="47" t="s">
        <v>554</v>
      </c>
      <c r="R359" s="47" t="s">
        <v>554</v>
      </c>
      <c r="S359" s="47" t="s">
        <v>554</v>
      </c>
      <c r="T359" s="47" t="s">
        <v>554</v>
      </c>
      <c r="U359" s="47" t="s">
        <v>554</v>
      </c>
      <c r="V359" s="603"/>
      <c r="W359" s="706" t="s">
        <v>554</v>
      </c>
      <c r="X359" s="47" t="s">
        <v>554</v>
      </c>
      <c r="Y359" s="47" t="s">
        <v>554</v>
      </c>
      <c r="Z359" s="47" t="s">
        <v>554</v>
      </c>
      <c r="AA359" s="706" t="s">
        <v>554</v>
      </c>
      <c r="AB359" s="706" t="s">
        <v>554</v>
      </c>
      <c r="AC359" s="47" t="s">
        <v>554</v>
      </c>
      <c r="AD359" s="47" t="s">
        <v>554</v>
      </c>
      <c r="AE359" s="47" t="s">
        <v>554</v>
      </c>
      <c r="AF359" s="47" t="s">
        <v>554</v>
      </c>
      <c r="AG359" s="47" t="s">
        <v>554</v>
      </c>
      <c r="AH359" s="47" t="s">
        <v>554</v>
      </c>
      <c r="AI359" s="47" t="s">
        <v>554</v>
      </c>
      <c r="AJ359" s="47" t="s">
        <v>554</v>
      </c>
      <c r="AK359" s="47" t="s">
        <v>554</v>
      </c>
      <c r="AL359" s="47" t="s">
        <v>554</v>
      </c>
      <c r="AM359" s="47" t="s">
        <v>554</v>
      </c>
      <c r="AN359" s="47" t="s">
        <v>554</v>
      </c>
      <c r="AO359" s="603"/>
      <c r="AP359" s="603"/>
      <c r="AQ359" s="706" t="s">
        <v>554</v>
      </c>
      <c r="AR359" s="603"/>
      <c r="AS359" s="603"/>
      <c r="AT359" s="47" t="s">
        <v>554</v>
      </c>
      <c r="AU359" s="47" t="s">
        <v>554</v>
      </c>
      <c r="AV359" s="47" t="s">
        <v>554</v>
      </c>
      <c r="AW359" s="47" t="s">
        <v>554</v>
      </c>
      <c r="AX359" s="603"/>
      <c r="AY359" s="603"/>
      <c r="AZ359" s="724" t="s">
        <v>807</v>
      </c>
      <c r="BA359" s="603"/>
      <c r="BB359" s="603"/>
      <c r="BC359" s="679" t="s">
        <v>554</v>
      </c>
      <c r="BD359" s="603"/>
      <c r="BE359" s="603"/>
      <c r="BF359" s="679" t="s">
        <v>554</v>
      </c>
      <c r="BG359" s="678">
        <v>43706</v>
      </c>
      <c r="BH359" s="47" t="s">
        <v>554</v>
      </c>
      <c r="BI359" s="47" t="s">
        <v>554</v>
      </c>
      <c r="BJ359" s="47" t="s">
        <v>554</v>
      </c>
      <c r="BK359" s="682" t="s">
        <v>807</v>
      </c>
      <c r="BL359" s="682" t="s">
        <v>807</v>
      </c>
      <c r="BM359" s="706" t="s">
        <v>554</v>
      </c>
      <c r="BN359" s="598" t="s">
        <v>807</v>
      </c>
      <c r="BO359" s="598" t="s">
        <v>807</v>
      </c>
      <c r="BP359" s="603"/>
      <c r="BQ359" s="48" t="s">
        <v>554</v>
      </c>
      <c r="BR359" s="48" t="s">
        <v>554</v>
      </c>
      <c r="BS359" s="603"/>
      <c r="BT359" s="720"/>
      <c r="BU359" s="720"/>
      <c r="BV359" s="603"/>
      <c r="BW359" s="47" t="s">
        <v>554</v>
      </c>
      <c r="BX359" s="47" t="s">
        <v>554</v>
      </c>
      <c r="BY359" s="47" t="s">
        <v>554</v>
      </c>
      <c r="BZ359" s="47" t="s">
        <v>554</v>
      </c>
      <c r="CA359" s="47" t="s">
        <v>554</v>
      </c>
      <c r="CB359" s="709" t="s">
        <v>560</v>
      </c>
      <c r="CC359" s="48" t="s">
        <v>554</v>
      </c>
      <c r="CD359" s="48" t="s">
        <v>554</v>
      </c>
      <c r="CE359" s="48" t="s">
        <v>554</v>
      </c>
      <c r="CF359" s="603"/>
      <c r="CG359" s="603"/>
      <c r="CH359" s="598" t="s">
        <v>807</v>
      </c>
      <c r="CI359" s="616"/>
      <c r="CJ359" s="616"/>
      <c r="CK359" s="48" t="s">
        <v>554</v>
      </c>
      <c r="CL359" s="615" t="s">
        <v>554</v>
      </c>
      <c r="CM359" s="615" t="s">
        <v>554</v>
      </c>
      <c r="CN359" s="48" t="s">
        <v>554</v>
      </c>
      <c r="CO359" s="48" t="s">
        <v>554</v>
      </c>
      <c r="CP359" s="680" t="s">
        <v>554</v>
      </c>
      <c r="CQ359" s="679" t="s">
        <v>554</v>
      </c>
      <c r="CR359" s="47" t="s">
        <v>554</v>
      </c>
      <c r="CS359" s="706" t="s">
        <v>554</v>
      </c>
      <c r="CT359" s="603"/>
      <c r="CU359" s="709" t="s">
        <v>560</v>
      </c>
      <c r="CV359" s="709" t="s">
        <v>560</v>
      </c>
      <c r="CW359" s="720" t="s">
        <v>554</v>
      </c>
      <c r="CX359" s="47" t="s">
        <v>554</v>
      </c>
      <c r="CY359" s="47" t="s">
        <v>554</v>
      </c>
      <c r="CZ359" s="47" t="s">
        <v>554</v>
      </c>
      <c r="DA359" s="682" t="s">
        <v>560</v>
      </c>
      <c r="DB359" s="709" t="s">
        <v>560</v>
      </c>
      <c r="DC359" s="47" t="s">
        <v>554</v>
      </c>
    </row>
    <row r="360" spans="1:107" ht="14" x14ac:dyDescent="0.15">
      <c r="A360" s="678">
        <v>43707</v>
      </c>
      <c r="B360" s="47" t="s">
        <v>554</v>
      </c>
      <c r="C360" s="47" t="s">
        <v>554</v>
      </c>
      <c r="D360" s="47" t="s">
        <v>554</v>
      </c>
      <c r="E360" s="47" t="s">
        <v>554</v>
      </c>
      <c r="F360" s="47" t="s">
        <v>554</v>
      </c>
      <c r="G360" s="47" t="s">
        <v>554</v>
      </c>
      <c r="H360" s="47" t="s">
        <v>554</v>
      </c>
      <c r="I360" s="47" t="s">
        <v>554</v>
      </c>
      <c r="J360" s="47" t="s">
        <v>554</v>
      </c>
      <c r="K360" s="47" t="s">
        <v>554</v>
      </c>
      <c r="L360" s="47" t="s">
        <v>554</v>
      </c>
      <c r="M360" s="47" t="s">
        <v>554</v>
      </c>
      <c r="N360" s="47" t="s">
        <v>554</v>
      </c>
      <c r="O360" s="47" t="s">
        <v>554</v>
      </c>
      <c r="P360" s="47" t="s">
        <v>554</v>
      </c>
      <c r="Q360" s="47" t="s">
        <v>554</v>
      </c>
      <c r="R360" s="47" t="s">
        <v>554</v>
      </c>
      <c r="S360" s="47" t="s">
        <v>554</v>
      </c>
      <c r="T360" s="47" t="s">
        <v>554</v>
      </c>
      <c r="U360" s="47" t="s">
        <v>554</v>
      </c>
      <c r="V360" s="603"/>
      <c r="W360" s="706" t="s">
        <v>554</v>
      </c>
      <c r="X360" s="47" t="s">
        <v>554</v>
      </c>
      <c r="Y360" s="47" t="s">
        <v>554</v>
      </c>
      <c r="Z360" s="47" t="s">
        <v>554</v>
      </c>
      <c r="AA360" s="706" t="s">
        <v>554</v>
      </c>
      <c r="AB360" s="706" t="s">
        <v>554</v>
      </c>
      <c r="AC360" s="47" t="s">
        <v>554</v>
      </c>
      <c r="AD360" s="47" t="s">
        <v>554</v>
      </c>
      <c r="AE360" s="47" t="s">
        <v>554</v>
      </c>
      <c r="AF360" s="47" t="s">
        <v>554</v>
      </c>
      <c r="AG360" s="47" t="s">
        <v>554</v>
      </c>
      <c r="AH360" s="47" t="s">
        <v>554</v>
      </c>
      <c r="AI360" s="47" t="s">
        <v>554</v>
      </c>
      <c r="AJ360" s="47" t="s">
        <v>554</v>
      </c>
      <c r="AK360" s="47" t="s">
        <v>554</v>
      </c>
      <c r="AL360" s="47" t="s">
        <v>554</v>
      </c>
      <c r="AM360" s="47" t="s">
        <v>554</v>
      </c>
      <c r="AN360" s="47" t="s">
        <v>554</v>
      </c>
      <c r="AO360" s="603"/>
      <c r="AP360" s="603"/>
      <c r="AQ360" s="706" t="s">
        <v>554</v>
      </c>
      <c r="AR360" s="603"/>
      <c r="AS360" s="603"/>
      <c r="AT360" s="47" t="s">
        <v>554</v>
      </c>
      <c r="AU360" s="47" t="s">
        <v>554</v>
      </c>
      <c r="AV360" s="47" t="s">
        <v>554</v>
      </c>
      <c r="AW360" s="47" t="s">
        <v>554</v>
      </c>
      <c r="AX360" s="603"/>
      <c r="AY360" s="603"/>
      <c r="AZ360" s="724" t="s">
        <v>807</v>
      </c>
      <c r="BA360" s="603"/>
      <c r="BB360" s="603"/>
      <c r="BC360" s="679" t="s">
        <v>554</v>
      </c>
      <c r="BD360" s="603"/>
      <c r="BE360" s="603"/>
      <c r="BF360" s="679" t="s">
        <v>554</v>
      </c>
      <c r="BG360" s="678">
        <v>43707</v>
      </c>
      <c r="BH360" s="47" t="s">
        <v>554</v>
      </c>
      <c r="BI360" s="47" t="s">
        <v>554</v>
      </c>
      <c r="BJ360" s="47" t="s">
        <v>554</v>
      </c>
      <c r="BK360" s="682" t="s">
        <v>807</v>
      </c>
      <c r="BL360" s="682" t="s">
        <v>807</v>
      </c>
      <c r="BM360" s="706" t="s">
        <v>554</v>
      </c>
      <c r="BN360" s="598" t="s">
        <v>807</v>
      </c>
      <c r="BO360" s="598" t="s">
        <v>807</v>
      </c>
      <c r="BP360" s="603"/>
      <c r="BQ360" s="48" t="s">
        <v>554</v>
      </c>
      <c r="BR360" s="48" t="s">
        <v>554</v>
      </c>
      <c r="BS360" s="603"/>
      <c r="BT360" s="720"/>
      <c r="BU360" s="720"/>
      <c r="BV360" s="603"/>
      <c r="BW360" s="47" t="s">
        <v>554</v>
      </c>
      <c r="BX360" s="47" t="s">
        <v>554</v>
      </c>
      <c r="BY360" s="47" t="s">
        <v>554</v>
      </c>
      <c r="BZ360" s="47" t="s">
        <v>554</v>
      </c>
      <c r="CA360" s="47" t="s">
        <v>554</v>
      </c>
      <c r="CB360" s="709" t="s">
        <v>560</v>
      </c>
      <c r="CC360" s="48" t="s">
        <v>554</v>
      </c>
      <c r="CD360" s="48" t="s">
        <v>554</v>
      </c>
      <c r="CE360" s="48" t="s">
        <v>554</v>
      </c>
      <c r="CF360" s="603"/>
      <c r="CG360" s="603"/>
      <c r="CH360" s="598" t="s">
        <v>807</v>
      </c>
      <c r="CI360" s="616"/>
      <c r="CJ360" s="616"/>
      <c r="CK360" s="48" t="s">
        <v>554</v>
      </c>
      <c r="CL360" s="615" t="s">
        <v>554</v>
      </c>
      <c r="CM360" s="615" t="s">
        <v>554</v>
      </c>
      <c r="CN360" s="48" t="s">
        <v>554</v>
      </c>
      <c r="CO360" s="48" t="s">
        <v>554</v>
      </c>
      <c r="CP360" s="680" t="s">
        <v>554</v>
      </c>
      <c r="CQ360" s="679" t="s">
        <v>554</v>
      </c>
      <c r="CR360" s="47" t="s">
        <v>554</v>
      </c>
      <c r="CS360" s="706" t="s">
        <v>554</v>
      </c>
      <c r="CT360" s="603"/>
      <c r="CU360" s="709" t="s">
        <v>560</v>
      </c>
      <c r="CV360" s="709" t="s">
        <v>560</v>
      </c>
      <c r="CW360" s="720" t="s">
        <v>554</v>
      </c>
      <c r="CX360" s="47" t="s">
        <v>554</v>
      </c>
      <c r="CY360" s="47" t="s">
        <v>554</v>
      </c>
      <c r="CZ360" s="47" t="s">
        <v>554</v>
      </c>
      <c r="DA360" s="682" t="s">
        <v>560</v>
      </c>
      <c r="DB360" s="709" t="s">
        <v>560</v>
      </c>
      <c r="DC360" s="47" t="s">
        <v>554</v>
      </c>
    </row>
    <row r="361" spans="1:107" ht="14" x14ac:dyDescent="0.15">
      <c r="A361" s="678">
        <v>43708</v>
      </c>
      <c r="B361" s="47" t="s">
        <v>554</v>
      </c>
      <c r="C361" s="47" t="s">
        <v>554</v>
      </c>
      <c r="D361" s="47" t="s">
        <v>554</v>
      </c>
      <c r="E361" s="47" t="s">
        <v>554</v>
      </c>
      <c r="F361" s="47" t="s">
        <v>554</v>
      </c>
      <c r="G361" s="47" t="s">
        <v>554</v>
      </c>
      <c r="H361" s="47" t="s">
        <v>554</v>
      </c>
      <c r="I361" s="47" t="s">
        <v>554</v>
      </c>
      <c r="J361" s="47" t="s">
        <v>554</v>
      </c>
      <c r="K361" s="47" t="s">
        <v>554</v>
      </c>
      <c r="L361" s="47" t="s">
        <v>554</v>
      </c>
      <c r="M361" s="47" t="s">
        <v>554</v>
      </c>
      <c r="N361" s="47" t="s">
        <v>554</v>
      </c>
      <c r="O361" s="47" t="s">
        <v>554</v>
      </c>
      <c r="P361" s="47" t="s">
        <v>554</v>
      </c>
      <c r="Q361" s="47" t="s">
        <v>554</v>
      </c>
      <c r="R361" s="47" t="s">
        <v>554</v>
      </c>
      <c r="S361" s="47" t="s">
        <v>554</v>
      </c>
      <c r="T361" s="47" t="s">
        <v>554</v>
      </c>
      <c r="U361" s="47" t="s">
        <v>554</v>
      </c>
      <c r="V361" s="603"/>
      <c r="W361" s="706" t="s">
        <v>554</v>
      </c>
      <c r="X361" s="47" t="s">
        <v>554</v>
      </c>
      <c r="Y361" s="47" t="s">
        <v>554</v>
      </c>
      <c r="Z361" s="47" t="s">
        <v>554</v>
      </c>
      <c r="AA361" s="706" t="s">
        <v>554</v>
      </c>
      <c r="AB361" s="705" t="s">
        <v>554</v>
      </c>
      <c r="AC361" s="47" t="s">
        <v>554</v>
      </c>
      <c r="AD361" s="47" t="s">
        <v>554</v>
      </c>
      <c r="AE361" s="47" t="s">
        <v>554</v>
      </c>
      <c r="AF361" s="47" t="s">
        <v>554</v>
      </c>
      <c r="AG361" s="47" t="s">
        <v>554</v>
      </c>
      <c r="AH361" s="47" t="s">
        <v>554</v>
      </c>
      <c r="AI361" s="47" t="s">
        <v>554</v>
      </c>
      <c r="AJ361" s="47" t="s">
        <v>554</v>
      </c>
      <c r="AK361" s="47" t="s">
        <v>554</v>
      </c>
      <c r="AL361" s="47" t="s">
        <v>554</v>
      </c>
      <c r="AM361" s="47" t="s">
        <v>554</v>
      </c>
      <c r="AN361" s="47" t="s">
        <v>554</v>
      </c>
      <c r="AO361" s="603"/>
      <c r="AP361" s="603"/>
      <c r="AQ361" s="706" t="s">
        <v>554</v>
      </c>
      <c r="AR361" s="603"/>
      <c r="AS361" s="603"/>
      <c r="AT361" s="47" t="s">
        <v>554</v>
      </c>
      <c r="AU361" s="47" t="s">
        <v>554</v>
      </c>
      <c r="AV361" s="47" t="s">
        <v>554</v>
      </c>
      <c r="AW361" s="47" t="s">
        <v>554</v>
      </c>
      <c r="AX361" s="603"/>
      <c r="AY361" s="603"/>
      <c r="AZ361" s="724" t="s">
        <v>807</v>
      </c>
      <c r="BA361" s="603"/>
      <c r="BB361" s="603"/>
      <c r="BC361" s="679" t="s">
        <v>554</v>
      </c>
      <c r="BD361" s="603"/>
      <c r="BE361" s="603"/>
      <c r="BF361" s="679" t="s">
        <v>554</v>
      </c>
      <c r="BG361" s="678">
        <v>43708</v>
      </c>
      <c r="BH361" s="47" t="s">
        <v>554</v>
      </c>
      <c r="BI361" s="47" t="s">
        <v>554</v>
      </c>
      <c r="BJ361" s="47" t="s">
        <v>554</v>
      </c>
      <c r="BK361" s="682" t="s">
        <v>807</v>
      </c>
      <c r="BL361" s="682" t="s">
        <v>807</v>
      </c>
      <c r="BM361" s="706" t="s">
        <v>554</v>
      </c>
      <c r="BN361" s="598" t="s">
        <v>807</v>
      </c>
      <c r="BO361" s="598" t="s">
        <v>807</v>
      </c>
      <c r="BP361" s="603"/>
      <c r="BQ361" s="48" t="s">
        <v>554</v>
      </c>
      <c r="BR361" s="48" t="s">
        <v>554</v>
      </c>
      <c r="BS361" s="603"/>
      <c r="BT361" s="720"/>
      <c r="BU361" s="720"/>
      <c r="BV361" s="603"/>
      <c r="BW361" s="47" t="s">
        <v>554</v>
      </c>
      <c r="BX361" s="47" t="s">
        <v>554</v>
      </c>
      <c r="BY361" s="47" t="s">
        <v>554</v>
      </c>
      <c r="BZ361" s="47" t="s">
        <v>554</v>
      </c>
      <c r="CA361" s="47" t="s">
        <v>554</v>
      </c>
      <c r="CB361" s="709" t="s">
        <v>560</v>
      </c>
      <c r="CC361" s="48" t="s">
        <v>554</v>
      </c>
      <c r="CD361" s="48" t="s">
        <v>554</v>
      </c>
      <c r="CE361" s="48" t="s">
        <v>554</v>
      </c>
      <c r="CF361" s="603"/>
      <c r="CG361" s="603"/>
      <c r="CH361" s="598" t="s">
        <v>807</v>
      </c>
      <c r="CI361" s="616"/>
      <c r="CJ361" s="616"/>
      <c r="CK361" s="48" t="s">
        <v>554</v>
      </c>
      <c r="CL361" s="615" t="s">
        <v>554</v>
      </c>
      <c r="CM361" s="615" t="s">
        <v>554</v>
      </c>
      <c r="CN361" s="48" t="s">
        <v>554</v>
      </c>
      <c r="CO361" s="48" t="s">
        <v>554</v>
      </c>
      <c r="CP361" s="680" t="s">
        <v>554</v>
      </c>
      <c r="CQ361" s="679" t="s">
        <v>554</v>
      </c>
      <c r="CR361" s="47" t="s">
        <v>554</v>
      </c>
      <c r="CS361" s="706" t="s">
        <v>554</v>
      </c>
      <c r="CT361" s="603"/>
      <c r="CU361" s="709" t="s">
        <v>560</v>
      </c>
      <c r="CV361" s="709" t="s">
        <v>560</v>
      </c>
      <c r="CW361" s="720" t="s">
        <v>554</v>
      </c>
      <c r="CX361" s="47" t="s">
        <v>554</v>
      </c>
      <c r="CY361" s="47" t="s">
        <v>554</v>
      </c>
      <c r="CZ361" s="47" t="s">
        <v>554</v>
      </c>
      <c r="DA361" s="682" t="s">
        <v>560</v>
      </c>
      <c r="DB361" s="709" t="s">
        <v>560</v>
      </c>
      <c r="DC361" s="47" t="s">
        <v>554</v>
      </c>
    </row>
    <row r="362" spans="1:107" ht="14" x14ac:dyDescent="0.15">
      <c r="A362" s="678">
        <v>43709</v>
      </c>
      <c r="B362" s="47" t="s">
        <v>554</v>
      </c>
      <c r="C362" s="47" t="s">
        <v>554</v>
      </c>
      <c r="D362" s="47" t="s">
        <v>554</v>
      </c>
      <c r="E362" s="47" t="s">
        <v>554</v>
      </c>
      <c r="F362" s="47" t="s">
        <v>554</v>
      </c>
      <c r="G362" s="47" t="s">
        <v>554</v>
      </c>
      <c r="H362" s="47" t="s">
        <v>554</v>
      </c>
      <c r="I362" s="47" t="s">
        <v>554</v>
      </c>
      <c r="J362" s="47" t="s">
        <v>554</v>
      </c>
      <c r="K362" s="47" t="s">
        <v>554</v>
      </c>
      <c r="L362" s="47" t="s">
        <v>554</v>
      </c>
      <c r="M362" s="47" t="s">
        <v>554</v>
      </c>
      <c r="N362" s="47" t="s">
        <v>554</v>
      </c>
      <c r="O362" s="47" t="s">
        <v>554</v>
      </c>
      <c r="P362" s="47" t="s">
        <v>554</v>
      </c>
      <c r="Q362" s="47" t="s">
        <v>554</v>
      </c>
      <c r="R362" s="47" t="s">
        <v>554</v>
      </c>
      <c r="S362" s="47" t="s">
        <v>554</v>
      </c>
      <c r="T362" s="47" t="s">
        <v>554</v>
      </c>
      <c r="U362" s="47" t="s">
        <v>554</v>
      </c>
      <c r="V362" s="603"/>
      <c r="W362" s="706" t="s">
        <v>554</v>
      </c>
      <c r="X362" s="47" t="s">
        <v>554</v>
      </c>
      <c r="Y362" s="47" t="s">
        <v>554</v>
      </c>
      <c r="Z362" s="47" t="s">
        <v>554</v>
      </c>
      <c r="AA362" s="706" t="s">
        <v>554</v>
      </c>
      <c r="AB362" s="706" t="s">
        <v>554</v>
      </c>
      <c r="AC362" s="47" t="s">
        <v>554</v>
      </c>
      <c r="AD362" s="47" t="s">
        <v>554</v>
      </c>
      <c r="AE362" s="47" t="s">
        <v>554</v>
      </c>
      <c r="AF362" s="47" t="s">
        <v>554</v>
      </c>
      <c r="AG362" s="47" t="s">
        <v>554</v>
      </c>
      <c r="AH362" s="47" t="s">
        <v>554</v>
      </c>
      <c r="AI362" s="47" t="s">
        <v>554</v>
      </c>
      <c r="AJ362" s="47" t="s">
        <v>554</v>
      </c>
      <c r="AK362" s="47" t="s">
        <v>554</v>
      </c>
      <c r="AL362" s="47" t="s">
        <v>554</v>
      </c>
      <c r="AM362" s="47" t="s">
        <v>554</v>
      </c>
      <c r="AN362" s="47" t="s">
        <v>554</v>
      </c>
      <c r="AO362" s="603"/>
      <c r="AP362" s="603"/>
      <c r="AQ362" s="706" t="s">
        <v>554</v>
      </c>
      <c r="AR362" s="603"/>
      <c r="AS362" s="603"/>
      <c r="AT362" s="47" t="s">
        <v>554</v>
      </c>
      <c r="AU362" s="47" t="s">
        <v>554</v>
      </c>
      <c r="AV362" s="47" t="s">
        <v>554</v>
      </c>
      <c r="AW362" s="47" t="s">
        <v>554</v>
      </c>
      <c r="AX362" s="603"/>
      <c r="AY362" s="603"/>
      <c r="AZ362" s="724" t="s">
        <v>807</v>
      </c>
      <c r="BA362" s="603"/>
      <c r="BB362" s="603"/>
      <c r="BC362" s="679" t="s">
        <v>554</v>
      </c>
      <c r="BD362" s="603"/>
      <c r="BE362" s="603"/>
      <c r="BF362" s="679" t="s">
        <v>554</v>
      </c>
      <c r="BG362" s="678">
        <v>43709</v>
      </c>
      <c r="BH362" s="47" t="s">
        <v>554</v>
      </c>
      <c r="BI362" s="47" t="s">
        <v>554</v>
      </c>
      <c r="BJ362" s="47" t="s">
        <v>554</v>
      </c>
      <c r="BK362" s="682" t="s">
        <v>807</v>
      </c>
      <c r="BL362" s="682" t="s">
        <v>807</v>
      </c>
      <c r="BM362" s="706" t="s">
        <v>554</v>
      </c>
      <c r="BN362" s="598" t="s">
        <v>807</v>
      </c>
      <c r="BO362" s="598" t="s">
        <v>807</v>
      </c>
      <c r="BP362" s="603"/>
      <c r="BQ362" s="48" t="s">
        <v>554</v>
      </c>
      <c r="BR362" s="48" t="s">
        <v>554</v>
      </c>
      <c r="BS362" s="603"/>
      <c r="BT362" s="720"/>
      <c r="BU362" s="720"/>
      <c r="BV362" s="603"/>
      <c r="BW362" s="47" t="s">
        <v>554</v>
      </c>
      <c r="BX362" s="47" t="s">
        <v>554</v>
      </c>
      <c r="BY362" s="47" t="s">
        <v>554</v>
      </c>
      <c r="BZ362" s="47" t="s">
        <v>554</v>
      </c>
      <c r="CA362" s="47" t="s">
        <v>554</v>
      </c>
      <c r="CB362" s="709" t="s">
        <v>560</v>
      </c>
      <c r="CC362" s="48" t="s">
        <v>554</v>
      </c>
      <c r="CD362" s="48" t="s">
        <v>554</v>
      </c>
      <c r="CE362" s="48" t="s">
        <v>554</v>
      </c>
      <c r="CF362" s="603"/>
      <c r="CG362" s="603"/>
      <c r="CH362" s="598" t="s">
        <v>807</v>
      </c>
      <c r="CI362" s="616"/>
      <c r="CJ362" s="616"/>
      <c r="CK362" s="48" t="s">
        <v>554</v>
      </c>
      <c r="CL362" s="615" t="s">
        <v>554</v>
      </c>
      <c r="CM362" s="615" t="s">
        <v>554</v>
      </c>
      <c r="CN362" s="48" t="s">
        <v>554</v>
      </c>
      <c r="CO362" s="48" t="s">
        <v>554</v>
      </c>
      <c r="CP362" s="680" t="s">
        <v>554</v>
      </c>
      <c r="CQ362" s="679" t="s">
        <v>554</v>
      </c>
      <c r="CR362" s="47" t="s">
        <v>554</v>
      </c>
      <c r="CS362" s="706" t="s">
        <v>554</v>
      </c>
      <c r="CT362" s="603"/>
      <c r="CU362" s="709" t="s">
        <v>560</v>
      </c>
      <c r="CV362" s="709" t="s">
        <v>560</v>
      </c>
      <c r="CW362" s="720" t="s">
        <v>554</v>
      </c>
      <c r="CX362" s="47" t="s">
        <v>554</v>
      </c>
      <c r="CY362" s="47" t="s">
        <v>554</v>
      </c>
      <c r="CZ362" s="47" t="s">
        <v>554</v>
      </c>
      <c r="DA362" s="682" t="s">
        <v>560</v>
      </c>
      <c r="DB362" s="709" t="s">
        <v>560</v>
      </c>
      <c r="DC362" s="47" t="s">
        <v>554</v>
      </c>
    </row>
    <row r="363" spans="1:107" ht="14" x14ac:dyDescent="0.15">
      <c r="A363" s="678">
        <v>43710</v>
      </c>
      <c r="B363" s="47" t="s">
        <v>554</v>
      </c>
      <c r="C363" s="47" t="s">
        <v>554</v>
      </c>
      <c r="D363" s="47" t="s">
        <v>554</v>
      </c>
      <c r="E363" s="47" t="s">
        <v>554</v>
      </c>
      <c r="F363" s="47" t="s">
        <v>554</v>
      </c>
      <c r="G363" s="47" t="s">
        <v>554</v>
      </c>
      <c r="H363" s="47" t="s">
        <v>554</v>
      </c>
      <c r="I363" s="47" t="s">
        <v>554</v>
      </c>
      <c r="J363" s="47" t="s">
        <v>554</v>
      </c>
      <c r="K363" s="47" t="s">
        <v>554</v>
      </c>
      <c r="L363" s="47" t="s">
        <v>554</v>
      </c>
      <c r="M363" s="47" t="s">
        <v>554</v>
      </c>
      <c r="N363" s="47" t="s">
        <v>554</v>
      </c>
      <c r="O363" s="47" t="s">
        <v>554</v>
      </c>
      <c r="P363" s="47" t="s">
        <v>554</v>
      </c>
      <c r="Q363" s="47" t="s">
        <v>554</v>
      </c>
      <c r="R363" s="47" t="s">
        <v>554</v>
      </c>
      <c r="S363" s="47" t="s">
        <v>554</v>
      </c>
      <c r="T363" s="47" t="s">
        <v>554</v>
      </c>
      <c r="U363" s="47" t="s">
        <v>554</v>
      </c>
      <c r="V363" s="603"/>
      <c r="W363" s="706" t="s">
        <v>554</v>
      </c>
      <c r="X363" s="47" t="s">
        <v>554</v>
      </c>
      <c r="Y363" s="47" t="s">
        <v>554</v>
      </c>
      <c r="Z363" s="47" t="s">
        <v>554</v>
      </c>
      <c r="AA363" s="706" t="s">
        <v>554</v>
      </c>
      <c r="AB363" s="706" t="s">
        <v>554</v>
      </c>
      <c r="AC363" s="47" t="s">
        <v>554</v>
      </c>
      <c r="AD363" s="47" t="s">
        <v>554</v>
      </c>
      <c r="AE363" s="47" t="s">
        <v>554</v>
      </c>
      <c r="AF363" s="47" t="s">
        <v>554</v>
      </c>
      <c r="AG363" s="47" t="s">
        <v>554</v>
      </c>
      <c r="AH363" s="47" t="s">
        <v>554</v>
      </c>
      <c r="AI363" s="47" t="s">
        <v>554</v>
      </c>
      <c r="AJ363" s="47" t="s">
        <v>554</v>
      </c>
      <c r="AK363" s="47" t="s">
        <v>554</v>
      </c>
      <c r="AL363" s="47" t="s">
        <v>554</v>
      </c>
      <c r="AM363" s="47" t="s">
        <v>554</v>
      </c>
      <c r="AN363" s="47" t="s">
        <v>554</v>
      </c>
      <c r="AO363" s="603"/>
      <c r="AP363" s="603"/>
      <c r="AQ363" s="706" t="s">
        <v>554</v>
      </c>
      <c r="AR363" s="603"/>
      <c r="AS363" s="603"/>
      <c r="AT363" s="47" t="s">
        <v>554</v>
      </c>
      <c r="AU363" s="47" t="s">
        <v>554</v>
      </c>
      <c r="AV363" s="47" t="s">
        <v>554</v>
      </c>
      <c r="AW363" s="47" t="s">
        <v>554</v>
      </c>
      <c r="AX363" s="603"/>
      <c r="AY363" s="603"/>
      <c r="AZ363" s="724" t="s">
        <v>807</v>
      </c>
      <c r="BA363" s="603"/>
      <c r="BB363" s="603"/>
      <c r="BC363" s="679" t="s">
        <v>554</v>
      </c>
      <c r="BD363" s="603"/>
      <c r="BE363" s="603"/>
      <c r="BF363" s="679" t="s">
        <v>554</v>
      </c>
      <c r="BG363" s="678">
        <v>43710</v>
      </c>
      <c r="BH363" s="47" t="s">
        <v>554</v>
      </c>
      <c r="BI363" s="47" t="s">
        <v>554</v>
      </c>
      <c r="BJ363" s="47" t="s">
        <v>554</v>
      </c>
      <c r="BK363" s="682" t="s">
        <v>807</v>
      </c>
      <c r="BL363" s="682" t="s">
        <v>807</v>
      </c>
      <c r="BM363" s="706" t="s">
        <v>554</v>
      </c>
      <c r="BN363" s="598" t="s">
        <v>807</v>
      </c>
      <c r="BO363" s="598" t="s">
        <v>807</v>
      </c>
      <c r="BP363" s="603"/>
      <c r="BQ363" s="48" t="s">
        <v>554</v>
      </c>
      <c r="BR363" s="48" t="s">
        <v>554</v>
      </c>
      <c r="BS363" s="603"/>
      <c r="BT363" s="720"/>
      <c r="BU363" s="720"/>
      <c r="BV363" s="603"/>
      <c r="BW363" s="47" t="s">
        <v>554</v>
      </c>
      <c r="BX363" s="47" t="s">
        <v>554</v>
      </c>
      <c r="BY363" s="47" t="s">
        <v>554</v>
      </c>
      <c r="BZ363" s="47" t="s">
        <v>554</v>
      </c>
      <c r="CA363" s="47" t="s">
        <v>554</v>
      </c>
      <c r="CB363" s="709" t="s">
        <v>560</v>
      </c>
      <c r="CC363" s="48" t="s">
        <v>554</v>
      </c>
      <c r="CD363" s="48" t="s">
        <v>554</v>
      </c>
      <c r="CE363" s="48" t="s">
        <v>554</v>
      </c>
      <c r="CF363" s="603"/>
      <c r="CG363" s="603"/>
      <c r="CH363" s="598" t="s">
        <v>807</v>
      </c>
      <c r="CI363" s="616"/>
      <c r="CJ363" s="616"/>
      <c r="CK363" s="48" t="s">
        <v>554</v>
      </c>
      <c r="CL363" s="615" t="s">
        <v>554</v>
      </c>
      <c r="CM363" s="615" t="s">
        <v>554</v>
      </c>
      <c r="CN363" s="48" t="s">
        <v>554</v>
      </c>
      <c r="CO363" s="48" t="s">
        <v>554</v>
      </c>
      <c r="CP363" s="680" t="s">
        <v>554</v>
      </c>
      <c r="CQ363" s="679" t="s">
        <v>554</v>
      </c>
      <c r="CR363" s="47" t="s">
        <v>554</v>
      </c>
      <c r="CS363" s="705" t="s">
        <v>554</v>
      </c>
      <c r="CT363" s="603"/>
      <c r="CU363" s="709" t="s">
        <v>560</v>
      </c>
      <c r="CV363" s="709" t="s">
        <v>560</v>
      </c>
      <c r="CW363" s="720" t="s">
        <v>554</v>
      </c>
      <c r="CX363" s="47" t="s">
        <v>554</v>
      </c>
      <c r="CY363" s="47" t="s">
        <v>554</v>
      </c>
      <c r="CZ363" s="47" t="s">
        <v>554</v>
      </c>
      <c r="DA363" s="682" t="s">
        <v>560</v>
      </c>
      <c r="DB363" s="709" t="s">
        <v>560</v>
      </c>
      <c r="DC363" s="47" t="s">
        <v>554</v>
      </c>
    </row>
    <row r="364" spans="1:107" ht="14" x14ac:dyDescent="0.15">
      <c r="A364" s="678">
        <v>43711</v>
      </c>
      <c r="B364" s="47" t="s">
        <v>554</v>
      </c>
      <c r="C364" s="47" t="s">
        <v>554</v>
      </c>
      <c r="D364" s="47" t="s">
        <v>554</v>
      </c>
      <c r="E364" s="47" t="s">
        <v>554</v>
      </c>
      <c r="F364" s="47" t="s">
        <v>554</v>
      </c>
      <c r="G364" s="47" t="s">
        <v>554</v>
      </c>
      <c r="H364" s="47" t="s">
        <v>554</v>
      </c>
      <c r="I364" s="47" t="s">
        <v>554</v>
      </c>
      <c r="J364" s="47" t="s">
        <v>554</v>
      </c>
      <c r="K364" s="47" t="s">
        <v>554</v>
      </c>
      <c r="L364" s="47" t="s">
        <v>554</v>
      </c>
      <c r="M364" s="47" t="s">
        <v>554</v>
      </c>
      <c r="N364" s="47" t="s">
        <v>554</v>
      </c>
      <c r="O364" s="47" t="s">
        <v>554</v>
      </c>
      <c r="P364" s="47" t="s">
        <v>554</v>
      </c>
      <c r="Q364" s="47" t="s">
        <v>554</v>
      </c>
      <c r="R364" s="47" t="s">
        <v>554</v>
      </c>
      <c r="S364" s="47" t="s">
        <v>554</v>
      </c>
      <c r="T364" s="47" t="s">
        <v>554</v>
      </c>
      <c r="U364" s="47" t="s">
        <v>554</v>
      </c>
      <c r="V364" s="603"/>
      <c r="W364" s="706" t="s">
        <v>554</v>
      </c>
      <c r="X364" s="47" t="s">
        <v>554</v>
      </c>
      <c r="Y364" s="47" t="s">
        <v>554</v>
      </c>
      <c r="Z364" s="47" t="s">
        <v>554</v>
      </c>
      <c r="AA364" s="706" t="s">
        <v>554</v>
      </c>
      <c r="AB364" s="706" t="s">
        <v>554</v>
      </c>
      <c r="AC364" s="47" t="s">
        <v>554</v>
      </c>
      <c r="AD364" s="47" t="s">
        <v>554</v>
      </c>
      <c r="AE364" s="47" t="s">
        <v>554</v>
      </c>
      <c r="AF364" s="47" t="s">
        <v>554</v>
      </c>
      <c r="AG364" s="47" t="s">
        <v>554</v>
      </c>
      <c r="AH364" s="47" t="s">
        <v>554</v>
      </c>
      <c r="AI364" s="47" t="s">
        <v>554</v>
      </c>
      <c r="AJ364" s="47" t="s">
        <v>554</v>
      </c>
      <c r="AK364" s="47" t="s">
        <v>554</v>
      </c>
      <c r="AL364" s="47" t="s">
        <v>554</v>
      </c>
      <c r="AM364" s="47" t="s">
        <v>554</v>
      </c>
      <c r="AN364" s="47" t="s">
        <v>554</v>
      </c>
      <c r="AO364" s="603"/>
      <c r="AP364" s="603"/>
      <c r="AQ364" s="706" t="s">
        <v>554</v>
      </c>
      <c r="AR364" s="603"/>
      <c r="AS364" s="603"/>
      <c r="AT364" s="47" t="s">
        <v>554</v>
      </c>
      <c r="AU364" s="47" t="s">
        <v>554</v>
      </c>
      <c r="AV364" s="47" t="s">
        <v>554</v>
      </c>
      <c r="AW364" s="47" t="s">
        <v>554</v>
      </c>
      <c r="AX364" s="603"/>
      <c r="AY364" s="603"/>
      <c r="AZ364" s="724" t="s">
        <v>807</v>
      </c>
      <c r="BA364" s="603"/>
      <c r="BB364" s="603"/>
      <c r="BC364" s="679" t="s">
        <v>554</v>
      </c>
      <c r="BD364" s="603"/>
      <c r="BE364" s="603"/>
      <c r="BF364" s="679" t="s">
        <v>554</v>
      </c>
      <c r="BG364" s="678">
        <v>43711</v>
      </c>
      <c r="BH364" s="47" t="s">
        <v>554</v>
      </c>
      <c r="BI364" s="47" t="s">
        <v>554</v>
      </c>
      <c r="BJ364" s="47" t="s">
        <v>554</v>
      </c>
      <c r="BK364" s="682" t="s">
        <v>807</v>
      </c>
      <c r="BL364" s="682" t="s">
        <v>807</v>
      </c>
      <c r="BM364" s="706" t="s">
        <v>554</v>
      </c>
      <c r="BN364" s="598" t="s">
        <v>807</v>
      </c>
      <c r="BO364" s="598" t="s">
        <v>807</v>
      </c>
      <c r="BP364" s="603"/>
      <c r="BQ364" s="48" t="s">
        <v>554</v>
      </c>
      <c r="BR364" s="48" t="s">
        <v>554</v>
      </c>
      <c r="BS364" s="603"/>
      <c r="BT364" s="720"/>
      <c r="BU364" s="720"/>
      <c r="BV364" s="603"/>
      <c r="BW364" s="47" t="s">
        <v>554</v>
      </c>
      <c r="BX364" s="47" t="s">
        <v>554</v>
      </c>
      <c r="BY364" s="47" t="s">
        <v>554</v>
      </c>
      <c r="BZ364" s="47" t="s">
        <v>554</v>
      </c>
      <c r="CA364" s="47" t="s">
        <v>554</v>
      </c>
      <c r="CB364" s="709" t="s">
        <v>560</v>
      </c>
      <c r="CC364" s="48" t="s">
        <v>554</v>
      </c>
      <c r="CD364" s="48" t="s">
        <v>554</v>
      </c>
      <c r="CE364" s="48" t="s">
        <v>554</v>
      </c>
      <c r="CF364" s="603"/>
      <c r="CG364" s="603"/>
      <c r="CH364" s="598" t="s">
        <v>807</v>
      </c>
      <c r="CI364" s="616"/>
      <c r="CJ364" s="616"/>
      <c r="CK364" s="48" t="s">
        <v>554</v>
      </c>
      <c r="CL364" s="615" t="s">
        <v>554</v>
      </c>
      <c r="CM364" s="615" t="s">
        <v>554</v>
      </c>
      <c r="CN364" s="48" t="s">
        <v>554</v>
      </c>
      <c r="CO364" s="48" t="s">
        <v>554</v>
      </c>
      <c r="CP364" s="680" t="s">
        <v>554</v>
      </c>
      <c r="CQ364" s="679" t="s">
        <v>554</v>
      </c>
      <c r="CR364" s="47" t="s">
        <v>554</v>
      </c>
      <c r="CS364" s="705" t="s">
        <v>554</v>
      </c>
      <c r="CT364" s="603"/>
      <c r="CU364" s="709" t="s">
        <v>560</v>
      </c>
      <c r="CV364" s="709" t="s">
        <v>560</v>
      </c>
      <c r="CW364" s="720" t="s">
        <v>554</v>
      </c>
      <c r="CX364" s="47" t="s">
        <v>554</v>
      </c>
      <c r="CY364" s="47" t="s">
        <v>554</v>
      </c>
      <c r="CZ364" s="47" t="s">
        <v>554</v>
      </c>
      <c r="DA364" s="682" t="s">
        <v>560</v>
      </c>
      <c r="DB364" s="709" t="s">
        <v>560</v>
      </c>
      <c r="DC364" s="47" t="s">
        <v>554</v>
      </c>
    </row>
    <row r="365" spans="1:107" ht="14" x14ac:dyDescent="0.15">
      <c r="A365" s="678">
        <v>43712</v>
      </c>
      <c r="B365" s="47" t="s">
        <v>554</v>
      </c>
      <c r="C365" s="47" t="s">
        <v>554</v>
      </c>
      <c r="D365" s="47" t="s">
        <v>554</v>
      </c>
      <c r="E365" s="47" t="s">
        <v>554</v>
      </c>
      <c r="F365" s="47" t="s">
        <v>554</v>
      </c>
      <c r="G365" s="47" t="s">
        <v>554</v>
      </c>
      <c r="H365" s="47" t="s">
        <v>554</v>
      </c>
      <c r="I365" s="47" t="s">
        <v>554</v>
      </c>
      <c r="J365" s="47" t="s">
        <v>554</v>
      </c>
      <c r="K365" s="47" t="s">
        <v>554</v>
      </c>
      <c r="L365" s="47" t="s">
        <v>554</v>
      </c>
      <c r="M365" s="47" t="s">
        <v>554</v>
      </c>
      <c r="N365" s="47" t="s">
        <v>554</v>
      </c>
      <c r="O365" s="47" t="s">
        <v>554</v>
      </c>
      <c r="P365" s="47" t="s">
        <v>554</v>
      </c>
      <c r="Q365" s="47" t="s">
        <v>554</v>
      </c>
      <c r="R365" s="47" t="s">
        <v>554</v>
      </c>
      <c r="S365" s="47" t="s">
        <v>554</v>
      </c>
      <c r="T365" s="47" t="s">
        <v>554</v>
      </c>
      <c r="U365" s="47" t="s">
        <v>554</v>
      </c>
      <c r="V365" s="603"/>
      <c r="W365" s="706" t="s">
        <v>554</v>
      </c>
      <c r="X365" s="47" t="s">
        <v>554</v>
      </c>
      <c r="Y365" s="47" t="s">
        <v>554</v>
      </c>
      <c r="Z365" s="47" t="s">
        <v>554</v>
      </c>
      <c r="AA365" s="706" t="s">
        <v>554</v>
      </c>
      <c r="AB365" s="706" t="s">
        <v>554</v>
      </c>
      <c r="AC365" s="47" t="s">
        <v>554</v>
      </c>
      <c r="AD365" s="47" t="s">
        <v>554</v>
      </c>
      <c r="AE365" s="47" t="s">
        <v>554</v>
      </c>
      <c r="AF365" s="47" t="s">
        <v>554</v>
      </c>
      <c r="AG365" s="47" t="s">
        <v>554</v>
      </c>
      <c r="AH365" s="47" t="s">
        <v>554</v>
      </c>
      <c r="AI365" s="47" t="s">
        <v>554</v>
      </c>
      <c r="AJ365" s="47" t="s">
        <v>554</v>
      </c>
      <c r="AK365" s="47" t="s">
        <v>554</v>
      </c>
      <c r="AL365" s="47" t="s">
        <v>554</v>
      </c>
      <c r="AM365" s="47" t="s">
        <v>554</v>
      </c>
      <c r="AN365" s="47" t="s">
        <v>554</v>
      </c>
      <c r="AO365" s="603"/>
      <c r="AP365" s="603"/>
      <c r="AQ365" s="706" t="s">
        <v>554</v>
      </c>
      <c r="AR365" s="603"/>
      <c r="AS365" s="603"/>
      <c r="AT365" s="47" t="s">
        <v>554</v>
      </c>
      <c r="AU365" s="47" t="s">
        <v>554</v>
      </c>
      <c r="AV365" s="47" t="s">
        <v>554</v>
      </c>
      <c r="AW365" s="47" t="s">
        <v>554</v>
      </c>
      <c r="AX365" s="603"/>
      <c r="AY365" s="603"/>
      <c r="AZ365" s="724" t="s">
        <v>807</v>
      </c>
      <c r="BA365" s="603"/>
      <c r="BB365" s="603"/>
      <c r="BC365" s="679" t="s">
        <v>554</v>
      </c>
      <c r="BD365" s="603"/>
      <c r="BE365" s="603"/>
      <c r="BF365" s="679" t="s">
        <v>554</v>
      </c>
      <c r="BG365" s="678">
        <v>43712</v>
      </c>
      <c r="BH365" s="47" t="s">
        <v>554</v>
      </c>
      <c r="BI365" s="47" t="s">
        <v>554</v>
      </c>
      <c r="BJ365" s="47" t="s">
        <v>554</v>
      </c>
      <c r="BK365" s="682" t="s">
        <v>807</v>
      </c>
      <c r="BL365" s="682" t="s">
        <v>807</v>
      </c>
      <c r="BM365" s="706" t="s">
        <v>554</v>
      </c>
      <c r="BN365" s="598" t="s">
        <v>807</v>
      </c>
      <c r="BO365" s="598" t="s">
        <v>807</v>
      </c>
      <c r="BP365" s="603"/>
      <c r="BQ365" s="48" t="s">
        <v>554</v>
      </c>
      <c r="BR365" s="48" t="s">
        <v>554</v>
      </c>
      <c r="BS365" s="603"/>
      <c r="BT365" s="720"/>
      <c r="BU365" s="720"/>
      <c r="BV365" s="603"/>
      <c r="BW365" s="47" t="s">
        <v>554</v>
      </c>
      <c r="BX365" s="47" t="s">
        <v>554</v>
      </c>
      <c r="BY365" s="47" t="s">
        <v>554</v>
      </c>
      <c r="BZ365" s="47" t="s">
        <v>554</v>
      </c>
      <c r="CA365" s="47" t="s">
        <v>554</v>
      </c>
      <c r="CB365" s="709" t="s">
        <v>560</v>
      </c>
      <c r="CC365" s="48" t="s">
        <v>554</v>
      </c>
      <c r="CD365" s="48" t="s">
        <v>554</v>
      </c>
      <c r="CE365" s="48" t="s">
        <v>554</v>
      </c>
      <c r="CF365" s="603"/>
      <c r="CG365" s="603"/>
      <c r="CH365" s="598" t="s">
        <v>807</v>
      </c>
      <c r="CI365" s="616"/>
      <c r="CJ365" s="616"/>
      <c r="CK365" s="48" t="s">
        <v>554</v>
      </c>
      <c r="CL365" s="615" t="s">
        <v>554</v>
      </c>
      <c r="CM365" s="615" t="s">
        <v>554</v>
      </c>
      <c r="CN365" s="48" t="s">
        <v>554</v>
      </c>
      <c r="CO365" s="48" t="s">
        <v>554</v>
      </c>
      <c r="CP365" s="680" t="s">
        <v>554</v>
      </c>
      <c r="CQ365" s="679" t="s">
        <v>554</v>
      </c>
      <c r="CR365" s="47" t="s">
        <v>554</v>
      </c>
      <c r="CS365" s="706" t="s">
        <v>554</v>
      </c>
      <c r="CT365" s="603"/>
      <c r="CU365" s="709" t="s">
        <v>560</v>
      </c>
      <c r="CV365" s="709" t="s">
        <v>560</v>
      </c>
      <c r="CW365" s="720" t="s">
        <v>554</v>
      </c>
      <c r="CX365" s="47" t="s">
        <v>554</v>
      </c>
      <c r="CY365" s="47" t="s">
        <v>554</v>
      </c>
      <c r="CZ365" s="47" t="s">
        <v>554</v>
      </c>
      <c r="DA365" s="682" t="s">
        <v>560</v>
      </c>
      <c r="DB365" s="709" t="s">
        <v>560</v>
      </c>
      <c r="DC365" s="47" t="s">
        <v>554</v>
      </c>
    </row>
    <row r="366" spans="1:107" ht="14" x14ac:dyDescent="0.15">
      <c r="A366" s="678">
        <v>43713</v>
      </c>
      <c r="B366" s="47" t="s">
        <v>554</v>
      </c>
      <c r="C366" s="47" t="s">
        <v>554</v>
      </c>
      <c r="D366" s="47" t="s">
        <v>554</v>
      </c>
      <c r="E366" s="47" t="s">
        <v>554</v>
      </c>
      <c r="F366" s="47" t="s">
        <v>554</v>
      </c>
      <c r="G366" s="47" t="s">
        <v>554</v>
      </c>
      <c r="H366" s="47" t="s">
        <v>554</v>
      </c>
      <c r="I366" s="47" t="s">
        <v>554</v>
      </c>
      <c r="J366" s="47" t="s">
        <v>554</v>
      </c>
      <c r="K366" s="47" t="s">
        <v>554</v>
      </c>
      <c r="L366" s="47" t="s">
        <v>554</v>
      </c>
      <c r="M366" s="47" t="s">
        <v>554</v>
      </c>
      <c r="N366" s="47" t="s">
        <v>554</v>
      </c>
      <c r="O366" s="47" t="s">
        <v>554</v>
      </c>
      <c r="P366" s="47" t="s">
        <v>554</v>
      </c>
      <c r="Q366" s="47" t="s">
        <v>554</v>
      </c>
      <c r="R366" s="47" t="s">
        <v>554</v>
      </c>
      <c r="S366" s="47" t="s">
        <v>554</v>
      </c>
      <c r="T366" s="47" t="s">
        <v>554</v>
      </c>
      <c r="U366" s="47" t="s">
        <v>554</v>
      </c>
      <c r="V366" s="603"/>
      <c r="W366" s="706" t="s">
        <v>554</v>
      </c>
      <c r="X366" s="47" t="s">
        <v>554</v>
      </c>
      <c r="Y366" s="47" t="s">
        <v>554</v>
      </c>
      <c r="Z366" s="47" t="s">
        <v>554</v>
      </c>
      <c r="AA366" s="706" t="s">
        <v>554</v>
      </c>
      <c r="AB366" s="706" t="s">
        <v>554</v>
      </c>
      <c r="AC366" s="47" t="s">
        <v>554</v>
      </c>
      <c r="AD366" s="47" t="s">
        <v>554</v>
      </c>
      <c r="AE366" s="47" t="s">
        <v>554</v>
      </c>
      <c r="AF366" s="47" t="s">
        <v>554</v>
      </c>
      <c r="AG366" s="47" t="s">
        <v>554</v>
      </c>
      <c r="AH366" s="47" t="s">
        <v>554</v>
      </c>
      <c r="AI366" s="47" t="s">
        <v>554</v>
      </c>
      <c r="AJ366" s="47" t="s">
        <v>554</v>
      </c>
      <c r="AK366" s="47" t="s">
        <v>554</v>
      </c>
      <c r="AL366" s="47" t="s">
        <v>554</v>
      </c>
      <c r="AM366" s="47" t="s">
        <v>554</v>
      </c>
      <c r="AN366" s="47" t="s">
        <v>554</v>
      </c>
      <c r="AO366" s="603"/>
      <c r="AP366" s="603"/>
      <c r="AQ366" s="706" t="s">
        <v>554</v>
      </c>
      <c r="AR366" s="603"/>
      <c r="AS366" s="603"/>
      <c r="AT366" s="47" t="s">
        <v>554</v>
      </c>
      <c r="AU366" s="47" t="s">
        <v>554</v>
      </c>
      <c r="AV366" s="47" t="s">
        <v>554</v>
      </c>
      <c r="AW366" s="47" t="s">
        <v>554</v>
      </c>
      <c r="AX366" s="603"/>
      <c r="AY366" s="603"/>
      <c r="AZ366" s="724" t="s">
        <v>807</v>
      </c>
      <c r="BA366" s="603"/>
      <c r="BB366" s="603"/>
      <c r="BC366" s="679" t="s">
        <v>554</v>
      </c>
      <c r="BD366" s="603"/>
      <c r="BE366" s="603"/>
      <c r="BF366" s="679" t="s">
        <v>554</v>
      </c>
      <c r="BG366" s="678">
        <v>43713</v>
      </c>
      <c r="BH366" s="47" t="s">
        <v>554</v>
      </c>
      <c r="BI366" s="47" t="s">
        <v>554</v>
      </c>
      <c r="BJ366" s="47" t="s">
        <v>554</v>
      </c>
      <c r="BK366" s="682" t="s">
        <v>807</v>
      </c>
      <c r="BL366" s="682" t="s">
        <v>807</v>
      </c>
      <c r="BM366" s="706" t="s">
        <v>554</v>
      </c>
      <c r="BN366" s="598" t="s">
        <v>807</v>
      </c>
      <c r="BO366" s="598" t="s">
        <v>807</v>
      </c>
      <c r="BP366" s="603"/>
      <c r="BQ366" s="48" t="s">
        <v>554</v>
      </c>
      <c r="BR366" s="48" t="s">
        <v>554</v>
      </c>
      <c r="BS366" s="603"/>
      <c r="BT366" s="720"/>
      <c r="BU366" s="720"/>
      <c r="BV366" s="603"/>
      <c r="BW366" s="47" t="s">
        <v>554</v>
      </c>
      <c r="BX366" s="47" t="s">
        <v>554</v>
      </c>
      <c r="BY366" s="47" t="s">
        <v>554</v>
      </c>
      <c r="BZ366" s="47" t="s">
        <v>554</v>
      </c>
      <c r="CA366" s="47" t="s">
        <v>554</v>
      </c>
      <c r="CB366" s="709" t="s">
        <v>560</v>
      </c>
      <c r="CC366" s="48" t="s">
        <v>554</v>
      </c>
      <c r="CD366" s="48" t="s">
        <v>554</v>
      </c>
      <c r="CE366" s="48" t="s">
        <v>554</v>
      </c>
      <c r="CF366" s="603"/>
      <c r="CG366" s="603"/>
      <c r="CH366" s="598" t="s">
        <v>807</v>
      </c>
      <c r="CI366" s="616"/>
      <c r="CJ366" s="616"/>
      <c r="CK366" s="48" t="s">
        <v>554</v>
      </c>
      <c r="CL366" s="615" t="s">
        <v>554</v>
      </c>
      <c r="CM366" s="615" t="s">
        <v>554</v>
      </c>
      <c r="CN366" s="48" t="s">
        <v>554</v>
      </c>
      <c r="CO366" s="48" t="s">
        <v>554</v>
      </c>
      <c r="CP366" s="680" t="s">
        <v>554</v>
      </c>
      <c r="CQ366" s="679" t="s">
        <v>554</v>
      </c>
      <c r="CR366" s="47" t="s">
        <v>554</v>
      </c>
      <c r="CS366" s="706" t="s">
        <v>554</v>
      </c>
      <c r="CT366" s="603"/>
      <c r="CU366" s="709" t="s">
        <v>560</v>
      </c>
      <c r="CV366" s="709" t="s">
        <v>560</v>
      </c>
      <c r="CW366" s="720" t="s">
        <v>554</v>
      </c>
      <c r="CX366" s="47" t="s">
        <v>554</v>
      </c>
      <c r="CY366" s="47" t="s">
        <v>554</v>
      </c>
      <c r="CZ366" s="47" t="s">
        <v>554</v>
      </c>
      <c r="DA366" s="682" t="s">
        <v>560</v>
      </c>
      <c r="DB366" s="709" t="s">
        <v>560</v>
      </c>
      <c r="DC366" s="47" t="s">
        <v>554</v>
      </c>
    </row>
    <row r="367" spans="1:107" ht="14" x14ac:dyDescent="0.15">
      <c r="A367" s="678">
        <v>43714</v>
      </c>
      <c r="B367" s="47" t="s">
        <v>554</v>
      </c>
      <c r="C367" s="47" t="s">
        <v>554</v>
      </c>
      <c r="D367" s="47" t="s">
        <v>554</v>
      </c>
      <c r="E367" s="47" t="s">
        <v>554</v>
      </c>
      <c r="F367" s="47" t="s">
        <v>554</v>
      </c>
      <c r="G367" s="47" t="s">
        <v>554</v>
      </c>
      <c r="H367" s="47" t="s">
        <v>554</v>
      </c>
      <c r="I367" s="47" t="s">
        <v>554</v>
      </c>
      <c r="J367" s="47" t="s">
        <v>554</v>
      </c>
      <c r="K367" s="47" t="s">
        <v>554</v>
      </c>
      <c r="L367" s="47" t="s">
        <v>554</v>
      </c>
      <c r="M367" s="47" t="s">
        <v>554</v>
      </c>
      <c r="N367" s="47" t="s">
        <v>554</v>
      </c>
      <c r="O367" s="47" t="s">
        <v>554</v>
      </c>
      <c r="P367" s="47" t="s">
        <v>554</v>
      </c>
      <c r="Q367" s="47" t="s">
        <v>554</v>
      </c>
      <c r="R367" s="47" t="s">
        <v>554</v>
      </c>
      <c r="S367" s="47" t="s">
        <v>554</v>
      </c>
      <c r="T367" s="47" t="s">
        <v>554</v>
      </c>
      <c r="U367" s="47" t="s">
        <v>554</v>
      </c>
      <c r="V367" s="603"/>
      <c r="W367" s="706" t="s">
        <v>554</v>
      </c>
      <c r="X367" s="47" t="s">
        <v>554</v>
      </c>
      <c r="Y367" s="47" t="s">
        <v>554</v>
      </c>
      <c r="Z367" s="47" t="s">
        <v>554</v>
      </c>
      <c r="AA367" s="706" t="s">
        <v>554</v>
      </c>
      <c r="AB367" s="706" t="s">
        <v>554</v>
      </c>
      <c r="AC367" s="47" t="s">
        <v>554</v>
      </c>
      <c r="AD367" s="47" t="s">
        <v>554</v>
      </c>
      <c r="AE367" s="47" t="s">
        <v>554</v>
      </c>
      <c r="AF367" s="47" t="s">
        <v>554</v>
      </c>
      <c r="AG367" s="47" t="s">
        <v>554</v>
      </c>
      <c r="AH367" s="47" t="s">
        <v>554</v>
      </c>
      <c r="AI367" s="47" t="s">
        <v>554</v>
      </c>
      <c r="AJ367" s="47" t="s">
        <v>554</v>
      </c>
      <c r="AK367" s="47" t="s">
        <v>554</v>
      </c>
      <c r="AL367" s="47" t="s">
        <v>554</v>
      </c>
      <c r="AM367" s="47" t="s">
        <v>554</v>
      </c>
      <c r="AN367" s="47" t="s">
        <v>554</v>
      </c>
      <c r="AO367" s="603"/>
      <c r="AP367" s="603"/>
      <c r="AQ367" s="706" t="s">
        <v>554</v>
      </c>
      <c r="AR367" s="603"/>
      <c r="AS367" s="603"/>
      <c r="AT367" s="47" t="s">
        <v>554</v>
      </c>
      <c r="AU367" s="47" t="s">
        <v>554</v>
      </c>
      <c r="AV367" s="47" t="s">
        <v>554</v>
      </c>
      <c r="AW367" s="47" t="s">
        <v>554</v>
      </c>
      <c r="AX367" s="603"/>
      <c r="AY367" s="603"/>
      <c r="AZ367" s="724" t="s">
        <v>807</v>
      </c>
      <c r="BA367" s="603"/>
      <c r="BB367" s="603"/>
      <c r="BC367" s="679" t="s">
        <v>554</v>
      </c>
      <c r="BD367" s="603"/>
      <c r="BE367" s="603"/>
      <c r="BF367" s="679" t="s">
        <v>554</v>
      </c>
      <c r="BG367" s="678">
        <v>43714</v>
      </c>
      <c r="BH367" s="47" t="s">
        <v>554</v>
      </c>
      <c r="BI367" s="47" t="s">
        <v>554</v>
      </c>
      <c r="BJ367" s="47" t="s">
        <v>554</v>
      </c>
      <c r="BK367" s="682" t="s">
        <v>807</v>
      </c>
      <c r="BL367" s="682" t="s">
        <v>807</v>
      </c>
      <c r="BM367" s="705" t="s">
        <v>554</v>
      </c>
      <c r="BN367" s="598" t="s">
        <v>807</v>
      </c>
      <c r="BO367" s="598" t="s">
        <v>807</v>
      </c>
      <c r="BP367" s="603"/>
      <c r="BQ367" s="48" t="s">
        <v>554</v>
      </c>
      <c r="BR367" s="48" t="s">
        <v>554</v>
      </c>
      <c r="BS367" s="603"/>
      <c r="BT367" s="720"/>
      <c r="BU367" s="720"/>
      <c r="BV367" s="603"/>
      <c r="BW367" s="47" t="s">
        <v>554</v>
      </c>
      <c r="BX367" s="47" t="s">
        <v>554</v>
      </c>
      <c r="BY367" s="47" t="s">
        <v>554</v>
      </c>
      <c r="BZ367" s="47" t="s">
        <v>554</v>
      </c>
      <c r="CA367" s="47" t="s">
        <v>554</v>
      </c>
      <c r="CB367" s="709" t="s">
        <v>560</v>
      </c>
      <c r="CC367" s="48" t="s">
        <v>554</v>
      </c>
      <c r="CD367" s="48" t="s">
        <v>554</v>
      </c>
      <c r="CE367" s="48" t="s">
        <v>554</v>
      </c>
      <c r="CF367" s="603"/>
      <c r="CG367" s="603"/>
      <c r="CH367" s="598" t="s">
        <v>807</v>
      </c>
      <c r="CI367" s="616"/>
      <c r="CJ367" s="616"/>
      <c r="CK367" s="48" t="s">
        <v>554</v>
      </c>
      <c r="CL367" s="615" t="s">
        <v>554</v>
      </c>
      <c r="CM367" s="615" t="s">
        <v>554</v>
      </c>
      <c r="CN367" s="48" t="s">
        <v>554</v>
      </c>
      <c r="CO367" s="48" t="s">
        <v>554</v>
      </c>
      <c r="CP367" s="680" t="s">
        <v>554</v>
      </c>
      <c r="CQ367" s="679" t="s">
        <v>554</v>
      </c>
      <c r="CR367" s="47" t="s">
        <v>554</v>
      </c>
      <c r="CS367" s="706" t="s">
        <v>554</v>
      </c>
      <c r="CT367" s="603"/>
      <c r="CU367" s="709" t="s">
        <v>560</v>
      </c>
      <c r="CV367" s="709" t="s">
        <v>560</v>
      </c>
      <c r="CW367" s="720" t="s">
        <v>554</v>
      </c>
      <c r="CX367" s="47" t="s">
        <v>554</v>
      </c>
      <c r="CY367" s="47" t="s">
        <v>554</v>
      </c>
      <c r="CZ367" s="47" t="s">
        <v>554</v>
      </c>
      <c r="DA367" s="682" t="s">
        <v>560</v>
      </c>
      <c r="DB367" s="709" t="s">
        <v>560</v>
      </c>
      <c r="DC367" s="47" t="s">
        <v>554</v>
      </c>
    </row>
    <row r="368" spans="1:107" ht="14" x14ac:dyDescent="0.15">
      <c r="A368" s="678">
        <v>43715</v>
      </c>
      <c r="B368" s="47" t="s">
        <v>554</v>
      </c>
      <c r="C368" s="47" t="s">
        <v>554</v>
      </c>
      <c r="D368" s="47" t="s">
        <v>554</v>
      </c>
      <c r="E368" s="47" t="s">
        <v>554</v>
      </c>
      <c r="F368" s="47" t="s">
        <v>554</v>
      </c>
      <c r="G368" s="47" t="s">
        <v>554</v>
      </c>
      <c r="H368" s="47" t="s">
        <v>554</v>
      </c>
      <c r="I368" s="47" t="s">
        <v>554</v>
      </c>
      <c r="J368" s="47" t="s">
        <v>554</v>
      </c>
      <c r="K368" s="47" t="s">
        <v>554</v>
      </c>
      <c r="L368" s="47" t="s">
        <v>554</v>
      </c>
      <c r="M368" s="47" t="s">
        <v>554</v>
      </c>
      <c r="N368" s="47" t="s">
        <v>554</v>
      </c>
      <c r="O368" s="47" t="s">
        <v>554</v>
      </c>
      <c r="P368" s="47" t="s">
        <v>554</v>
      </c>
      <c r="Q368" s="47" t="s">
        <v>554</v>
      </c>
      <c r="R368" s="47" t="s">
        <v>554</v>
      </c>
      <c r="S368" s="47" t="s">
        <v>554</v>
      </c>
      <c r="T368" s="47" t="s">
        <v>554</v>
      </c>
      <c r="U368" s="47" t="s">
        <v>554</v>
      </c>
      <c r="V368" s="603"/>
      <c r="W368" s="706" t="s">
        <v>554</v>
      </c>
      <c r="X368" s="47" t="s">
        <v>554</v>
      </c>
      <c r="Y368" s="47" t="s">
        <v>554</v>
      </c>
      <c r="Z368" s="47" t="s">
        <v>554</v>
      </c>
      <c r="AA368" s="706" t="s">
        <v>554</v>
      </c>
      <c r="AB368" s="706" t="s">
        <v>554</v>
      </c>
      <c r="AC368" s="47" t="s">
        <v>554</v>
      </c>
      <c r="AD368" s="47" t="s">
        <v>554</v>
      </c>
      <c r="AE368" s="47" t="s">
        <v>554</v>
      </c>
      <c r="AF368" s="47" t="s">
        <v>554</v>
      </c>
      <c r="AG368" s="47" t="s">
        <v>554</v>
      </c>
      <c r="AH368" s="47" t="s">
        <v>554</v>
      </c>
      <c r="AI368" s="47" t="s">
        <v>554</v>
      </c>
      <c r="AJ368" s="47" t="s">
        <v>554</v>
      </c>
      <c r="AK368" s="47" t="s">
        <v>554</v>
      </c>
      <c r="AL368" s="47" t="s">
        <v>554</v>
      </c>
      <c r="AM368" s="47" t="s">
        <v>554</v>
      </c>
      <c r="AN368" s="47" t="s">
        <v>554</v>
      </c>
      <c r="AO368" s="603"/>
      <c r="AP368" s="603"/>
      <c r="AQ368" s="706" t="s">
        <v>554</v>
      </c>
      <c r="AR368" s="603"/>
      <c r="AS368" s="603"/>
      <c r="AT368" s="47" t="s">
        <v>554</v>
      </c>
      <c r="AU368" s="47" t="s">
        <v>554</v>
      </c>
      <c r="AV368" s="47" t="s">
        <v>554</v>
      </c>
      <c r="AW368" s="47" t="s">
        <v>554</v>
      </c>
      <c r="AX368" s="603"/>
      <c r="AY368" s="603"/>
      <c r="AZ368" s="724" t="s">
        <v>807</v>
      </c>
      <c r="BA368" s="603"/>
      <c r="BB368" s="603"/>
      <c r="BC368" s="679" t="s">
        <v>554</v>
      </c>
      <c r="BD368" s="603"/>
      <c r="BE368" s="603"/>
      <c r="BF368" s="679" t="s">
        <v>554</v>
      </c>
      <c r="BG368" s="678">
        <v>43715</v>
      </c>
      <c r="BH368" s="47" t="s">
        <v>554</v>
      </c>
      <c r="BI368" s="47" t="s">
        <v>554</v>
      </c>
      <c r="BJ368" s="47" t="s">
        <v>554</v>
      </c>
      <c r="BK368" s="682" t="s">
        <v>807</v>
      </c>
      <c r="BL368" s="682" t="s">
        <v>807</v>
      </c>
      <c r="BM368" s="706" t="s">
        <v>554</v>
      </c>
      <c r="BN368" s="598" t="s">
        <v>807</v>
      </c>
      <c r="BO368" s="598" t="s">
        <v>807</v>
      </c>
      <c r="BP368" s="603"/>
      <c r="BQ368" s="48" t="s">
        <v>554</v>
      </c>
      <c r="BR368" s="48" t="s">
        <v>554</v>
      </c>
      <c r="BS368" s="603"/>
      <c r="BT368" s="720"/>
      <c r="BU368" s="720"/>
      <c r="BV368" s="603"/>
      <c r="BW368" s="47" t="s">
        <v>554</v>
      </c>
      <c r="BX368" s="47" t="s">
        <v>554</v>
      </c>
      <c r="BY368" s="47" t="s">
        <v>554</v>
      </c>
      <c r="BZ368" s="47" t="s">
        <v>554</v>
      </c>
      <c r="CA368" s="47" t="s">
        <v>554</v>
      </c>
      <c r="CB368" s="709" t="s">
        <v>560</v>
      </c>
      <c r="CC368" s="48" t="s">
        <v>554</v>
      </c>
      <c r="CD368" s="48" t="s">
        <v>554</v>
      </c>
      <c r="CE368" s="48" t="s">
        <v>554</v>
      </c>
      <c r="CF368" s="603"/>
      <c r="CG368" s="603"/>
      <c r="CH368" s="598" t="s">
        <v>807</v>
      </c>
      <c r="CI368" s="616"/>
      <c r="CJ368" s="616"/>
      <c r="CK368" s="48" t="s">
        <v>554</v>
      </c>
      <c r="CL368" s="615" t="s">
        <v>554</v>
      </c>
      <c r="CM368" s="615" t="s">
        <v>554</v>
      </c>
      <c r="CN368" s="48" t="s">
        <v>554</v>
      </c>
      <c r="CO368" s="48" t="s">
        <v>554</v>
      </c>
      <c r="CP368" s="680" t="s">
        <v>554</v>
      </c>
      <c r="CQ368" s="679" t="s">
        <v>554</v>
      </c>
      <c r="CR368" s="47" t="s">
        <v>554</v>
      </c>
      <c r="CS368" s="706" t="s">
        <v>554</v>
      </c>
      <c r="CT368" s="603"/>
      <c r="CU368" s="709" t="s">
        <v>560</v>
      </c>
      <c r="CV368" s="709" t="s">
        <v>560</v>
      </c>
      <c r="CW368" s="720" t="s">
        <v>554</v>
      </c>
      <c r="CX368" s="47" t="s">
        <v>554</v>
      </c>
      <c r="CY368" s="47" t="s">
        <v>554</v>
      </c>
      <c r="CZ368" s="47" t="s">
        <v>554</v>
      </c>
      <c r="DA368" s="682" t="s">
        <v>560</v>
      </c>
      <c r="DB368" s="709" t="s">
        <v>560</v>
      </c>
      <c r="DC368" s="47" t="s">
        <v>554</v>
      </c>
    </row>
    <row r="369" spans="1:109" ht="14" x14ac:dyDescent="0.15">
      <c r="A369" s="678">
        <v>43716</v>
      </c>
      <c r="B369" s="47" t="s">
        <v>554</v>
      </c>
      <c r="C369" s="47" t="s">
        <v>554</v>
      </c>
      <c r="D369" s="47" t="s">
        <v>554</v>
      </c>
      <c r="E369" s="47" t="s">
        <v>554</v>
      </c>
      <c r="F369" s="47" t="s">
        <v>554</v>
      </c>
      <c r="G369" s="47" t="s">
        <v>554</v>
      </c>
      <c r="H369" s="47" t="s">
        <v>554</v>
      </c>
      <c r="I369" s="47" t="s">
        <v>554</v>
      </c>
      <c r="J369" s="47" t="s">
        <v>554</v>
      </c>
      <c r="K369" s="47" t="s">
        <v>554</v>
      </c>
      <c r="L369" s="47" t="s">
        <v>554</v>
      </c>
      <c r="M369" s="47" t="s">
        <v>554</v>
      </c>
      <c r="N369" s="47" t="s">
        <v>554</v>
      </c>
      <c r="O369" s="47" t="s">
        <v>554</v>
      </c>
      <c r="P369" s="47" t="s">
        <v>554</v>
      </c>
      <c r="Q369" s="47" t="s">
        <v>554</v>
      </c>
      <c r="R369" s="47" t="s">
        <v>554</v>
      </c>
      <c r="S369" s="47" t="s">
        <v>554</v>
      </c>
      <c r="T369" s="47" t="s">
        <v>554</v>
      </c>
      <c r="U369" s="47" t="s">
        <v>554</v>
      </c>
      <c r="V369" s="603"/>
      <c r="W369" s="706" t="s">
        <v>554</v>
      </c>
      <c r="X369" s="47" t="s">
        <v>554</v>
      </c>
      <c r="Y369" s="47" t="s">
        <v>554</v>
      </c>
      <c r="Z369" s="47" t="s">
        <v>554</v>
      </c>
      <c r="AA369" s="706" t="s">
        <v>554</v>
      </c>
      <c r="AB369" s="706" t="s">
        <v>554</v>
      </c>
      <c r="AC369" s="47" t="s">
        <v>554</v>
      </c>
      <c r="AD369" s="47" t="s">
        <v>554</v>
      </c>
      <c r="AE369" s="47" t="s">
        <v>554</v>
      </c>
      <c r="AF369" s="47" t="s">
        <v>554</v>
      </c>
      <c r="AG369" s="47" t="s">
        <v>554</v>
      </c>
      <c r="AH369" s="47" t="s">
        <v>554</v>
      </c>
      <c r="AI369" s="47" t="s">
        <v>554</v>
      </c>
      <c r="AJ369" s="47" t="s">
        <v>554</v>
      </c>
      <c r="AK369" s="47" t="s">
        <v>554</v>
      </c>
      <c r="AL369" s="47" t="s">
        <v>554</v>
      </c>
      <c r="AM369" s="47" t="s">
        <v>554</v>
      </c>
      <c r="AN369" s="47" t="s">
        <v>554</v>
      </c>
      <c r="AO369" s="603"/>
      <c r="AP369" s="603"/>
      <c r="AQ369" s="705" t="s">
        <v>554</v>
      </c>
      <c r="AR369" s="603"/>
      <c r="AS369" s="603"/>
      <c r="AT369" s="47" t="s">
        <v>554</v>
      </c>
      <c r="AU369" s="47" t="s">
        <v>554</v>
      </c>
      <c r="AV369" s="47" t="s">
        <v>554</v>
      </c>
      <c r="AW369" s="47" t="s">
        <v>554</v>
      </c>
      <c r="AX369" s="603"/>
      <c r="AY369" s="603"/>
      <c r="AZ369" s="724" t="s">
        <v>807</v>
      </c>
      <c r="BA369" s="603"/>
      <c r="BB369" s="603"/>
      <c r="BC369" s="679" t="s">
        <v>554</v>
      </c>
      <c r="BD369" s="603"/>
      <c r="BE369" s="603"/>
      <c r="BF369" s="679" t="s">
        <v>554</v>
      </c>
      <c r="BG369" s="678">
        <v>43716</v>
      </c>
      <c r="BH369" s="47" t="s">
        <v>554</v>
      </c>
      <c r="BI369" s="47" t="s">
        <v>554</v>
      </c>
      <c r="BJ369" s="47" t="s">
        <v>554</v>
      </c>
      <c r="BK369" s="682" t="s">
        <v>807</v>
      </c>
      <c r="BL369" s="682" t="s">
        <v>807</v>
      </c>
      <c r="BM369" s="706" t="s">
        <v>554</v>
      </c>
      <c r="BN369" s="598" t="s">
        <v>807</v>
      </c>
      <c r="BO369" s="598" t="s">
        <v>807</v>
      </c>
      <c r="BP369" s="603"/>
      <c r="BQ369" s="48" t="s">
        <v>554</v>
      </c>
      <c r="BR369" s="48" t="s">
        <v>554</v>
      </c>
      <c r="BS369" s="603"/>
      <c r="BT369" s="720"/>
      <c r="BU369" s="720"/>
      <c r="BV369" s="603"/>
      <c r="BW369" s="47" t="s">
        <v>554</v>
      </c>
      <c r="BX369" s="47" t="s">
        <v>554</v>
      </c>
      <c r="BY369" s="47" t="s">
        <v>554</v>
      </c>
      <c r="BZ369" s="47" t="s">
        <v>554</v>
      </c>
      <c r="CA369" s="47" t="s">
        <v>554</v>
      </c>
      <c r="CB369" s="709" t="s">
        <v>560</v>
      </c>
      <c r="CC369" s="48" t="s">
        <v>554</v>
      </c>
      <c r="CD369" s="48" t="s">
        <v>554</v>
      </c>
      <c r="CE369" s="48" t="s">
        <v>554</v>
      </c>
      <c r="CF369" s="603"/>
      <c r="CG369" s="603"/>
      <c r="CH369" s="598" t="s">
        <v>807</v>
      </c>
      <c r="CI369" s="616"/>
      <c r="CJ369" s="616"/>
      <c r="CK369" s="48" t="s">
        <v>554</v>
      </c>
      <c r="CL369" s="615" t="s">
        <v>554</v>
      </c>
      <c r="CM369" s="615" t="s">
        <v>554</v>
      </c>
      <c r="CN369" s="48" t="s">
        <v>554</v>
      </c>
      <c r="CO369" s="48" t="s">
        <v>554</v>
      </c>
      <c r="CP369" s="680" t="s">
        <v>554</v>
      </c>
      <c r="CQ369" s="679" t="s">
        <v>554</v>
      </c>
      <c r="CR369" s="47" t="s">
        <v>554</v>
      </c>
      <c r="CS369" s="706" t="s">
        <v>554</v>
      </c>
      <c r="CT369" s="603"/>
      <c r="CU369" s="709" t="s">
        <v>560</v>
      </c>
      <c r="CV369" s="709" t="s">
        <v>560</v>
      </c>
      <c r="CW369" s="720" t="s">
        <v>554</v>
      </c>
      <c r="CX369" s="47" t="s">
        <v>554</v>
      </c>
      <c r="CY369" s="47" t="s">
        <v>554</v>
      </c>
      <c r="CZ369" s="47" t="s">
        <v>554</v>
      </c>
      <c r="DA369" s="682" t="s">
        <v>560</v>
      </c>
      <c r="DB369" s="709" t="s">
        <v>560</v>
      </c>
      <c r="DC369" s="47" t="s">
        <v>554</v>
      </c>
    </row>
    <row r="370" spans="1:109" ht="14" x14ac:dyDescent="0.15">
      <c r="A370" s="678">
        <v>43717</v>
      </c>
      <c r="B370" s="47" t="s">
        <v>554</v>
      </c>
      <c r="C370" s="47" t="s">
        <v>554</v>
      </c>
      <c r="D370" s="47" t="s">
        <v>554</v>
      </c>
      <c r="E370" s="47" t="s">
        <v>554</v>
      </c>
      <c r="F370" s="47" t="s">
        <v>554</v>
      </c>
      <c r="G370" s="47" t="s">
        <v>554</v>
      </c>
      <c r="H370" s="47" t="s">
        <v>554</v>
      </c>
      <c r="I370" s="47" t="s">
        <v>554</v>
      </c>
      <c r="J370" s="47" t="s">
        <v>554</v>
      </c>
      <c r="K370" s="47" t="s">
        <v>554</v>
      </c>
      <c r="L370" s="47" t="s">
        <v>554</v>
      </c>
      <c r="M370" s="47" t="s">
        <v>554</v>
      </c>
      <c r="N370" s="47" t="s">
        <v>554</v>
      </c>
      <c r="O370" s="47" t="s">
        <v>554</v>
      </c>
      <c r="P370" s="47" t="s">
        <v>554</v>
      </c>
      <c r="Q370" s="47" t="s">
        <v>554</v>
      </c>
      <c r="R370" s="47" t="s">
        <v>554</v>
      </c>
      <c r="S370" s="47" t="s">
        <v>554</v>
      </c>
      <c r="T370" s="47" t="s">
        <v>554</v>
      </c>
      <c r="U370" s="47" t="s">
        <v>554</v>
      </c>
      <c r="V370" s="603"/>
      <c r="W370" s="706" t="s">
        <v>554</v>
      </c>
      <c r="X370" s="47" t="s">
        <v>554</v>
      </c>
      <c r="Y370" s="47" t="s">
        <v>554</v>
      </c>
      <c r="Z370" s="47" t="s">
        <v>554</v>
      </c>
      <c r="AA370" s="706" t="s">
        <v>554</v>
      </c>
      <c r="AB370" s="706" t="s">
        <v>554</v>
      </c>
      <c r="AC370" s="47" t="s">
        <v>554</v>
      </c>
      <c r="AD370" s="47" t="s">
        <v>554</v>
      </c>
      <c r="AE370" s="47" t="s">
        <v>554</v>
      </c>
      <c r="AF370" s="47" t="s">
        <v>554</v>
      </c>
      <c r="AG370" s="47" t="s">
        <v>554</v>
      </c>
      <c r="AH370" s="47" t="s">
        <v>554</v>
      </c>
      <c r="AI370" s="47" t="s">
        <v>554</v>
      </c>
      <c r="AJ370" s="47" t="s">
        <v>554</v>
      </c>
      <c r="AK370" s="47" t="s">
        <v>554</v>
      </c>
      <c r="AL370" s="47" t="s">
        <v>554</v>
      </c>
      <c r="AM370" s="47" t="s">
        <v>554</v>
      </c>
      <c r="AN370" s="47" t="s">
        <v>554</v>
      </c>
      <c r="AO370" s="603"/>
      <c r="AP370" s="603"/>
      <c r="AQ370" s="706" t="s">
        <v>554</v>
      </c>
      <c r="AR370" s="603"/>
      <c r="AS370" s="603"/>
      <c r="AT370" s="47" t="s">
        <v>554</v>
      </c>
      <c r="AU370" s="47" t="s">
        <v>554</v>
      </c>
      <c r="AV370" s="47" t="s">
        <v>554</v>
      </c>
      <c r="AW370" s="47" t="s">
        <v>554</v>
      </c>
      <c r="AX370" s="603"/>
      <c r="AY370" s="603"/>
      <c r="AZ370" s="724" t="s">
        <v>807</v>
      </c>
      <c r="BA370" s="603"/>
      <c r="BB370" s="603"/>
      <c r="BC370" s="679" t="s">
        <v>554</v>
      </c>
      <c r="BD370" s="603"/>
      <c r="BE370" s="603"/>
      <c r="BF370" s="679" t="s">
        <v>554</v>
      </c>
      <c r="BG370" s="678">
        <v>43717</v>
      </c>
      <c r="BH370" s="47" t="s">
        <v>554</v>
      </c>
      <c r="BI370" s="47" t="s">
        <v>554</v>
      </c>
      <c r="BJ370" s="47" t="s">
        <v>554</v>
      </c>
      <c r="BK370" s="682" t="s">
        <v>807</v>
      </c>
      <c r="BL370" s="682" t="s">
        <v>807</v>
      </c>
      <c r="BM370" s="706" t="s">
        <v>554</v>
      </c>
      <c r="BN370" s="598" t="s">
        <v>807</v>
      </c>
      <c r="BO370" s="598" t="s">
        <v>807</v>
      </c>
      <c r="BP370" s="603"/>
      <c r="BQ370" s="48" t="s">
        <v>554</v>
      </c>
      <c r="BR370" s="48" t="s">
        <v>554</v>
      </c>
      <c r="BS370" s="603"/>
      <c r="BT370" s="720"/>
      <c r="BU370" s="720"/>
      <c r="BV370" s="603"/>
      <c r="BW370" s="47" t="s">
        <v>554</v>
      </c>
      <c r="BX370" s="47" t="s">
        <v>554</v>
      </c>
      <c r="BY370" s="47" t="s">
        <v>554</v>
      </c>
      <c r="BZ370" s="47" t="s">
        <v>554</v>
      </c>
      <c r="CA370" s="47" t="s">
        <v>554</v>
      </c>
      <c r="CB370" s="709" t="s">
        <v>560</v>
      </c>
      <c r="CC370" s="48" t="s">
        <v>554</v>
      </c>
      <c r="CD370" s="48" t="s">
        <v>554</v>
      </c>
      <c r="CE370" s="48" t="s">
        <v>554</v>
      </c>
      <c r="CF370" s="603"/>
      <c r="CG370" s="603"/>
      <c r="CH370" s="598" t="s">
        <v>807</v>
      </c>
      <c r="CI370" s="616"/>
      <c r="CJ370" s="616"/>
      <c r="CK370" s="48" t="s">
        <v>554</v>
      </c>
      <c r="CL370" s="615" t="s">
        <v>554</v>
      </c>
      <c r="CM370" s="615" t="s">
        <v>554</v>
      </c>
      <c r="CN370" s="48" t="s">
        <v>554</v>
      </c>
      <c r="CO370" s="48" t="s">
        <v>554</v>
      </c>
      <c r="CP370" s="680" t="s">
        <v>554</v>
      </c>
      <c r="CQ370" s="679" t="s">
        <v>554</v>
      </c>
      <c r="CR370" s="47" t="s">
        <v>554</v>
      </c>
      <c r="CS370" s="706" t="s">
        <v>554</v>
      </c>
      <c r="CT370" s="603"/>
      <c r="CU370" s="709" t="s">
        <v>560</v>
      </c>
      <c r="CV370" s="709" t="s">
        <v>560</v>
      </c>
      <c r="CW370" s="720" t="s">
        <v>554</v>
      </c>
      <c r="CX370" s="47" t="s">
        <v>554</v>
      </c>
      <c r="CY370" s="47" t="s">
        <v>554</v>
      </c>
      <c r="CZ370" s="47" t="s">
        <v>554</v>
      </c>
      <c r="DA370" s="682" t="s">
        <v>560</v>
      </c>
      <c r="DB370" s="709" t="s">
        <v>560</v>
      </c>
      <c r="DC370" s="47" t="s">
        <v>554</v>
      </c>
    </row>
    <row r="371" spans="1:109" ht="14" x14ac:dyDescent="0.15">
      <c r="A371" s="678">
        <v>43718</v>
      </c>
      <c r="B371" s="47" t="s">
        <v>554</v>
      </c>
      <c r="C371" s="47" t="s">
        <v>554</v>
      </c>
      <c r="D371" s="47" t="s">
        <v>554</v>
      </c>
      <c r="E371" s="47" t="s">
        <v>554</v>
      </c>
      <c r="F371" s="47" t="s">
        <v>554</v>
      </c>
      <c r="G371" s="47" t="s">
        <v>554</v>
      </c>
      <c r="H371" s="47" t="s">
        <v>554</v>
      </c>
      <c r="I371" s="47" t="s">
        <v>554</v>
      </c>
      <c r="J371" s="47" t="s">
        <v>554</v>
      </c>
      <c r="K371" s="47" t="s">
        <v>554</v>
      </c>
      <c r="L371" s="47" t="s">
        <v>554</v>
      </c>
      <c r="M371" s="47" t="s">
        <v>554</v>
      </c>
      <c r="N371" s="47" t="s">
        <v>554</v>
      </c>
      <c r="O371" s="47" t="s">
        <v>554</v>
      </c>
      <c r="P371" s="47" t="s">
        <v>554</v>
      </c>
      <c r="Q371" s="47" t="s">
        <v>554</v>
      </c>
      <c r="R371" s="47" t="s">
        <v>554</v>
      </c>
      <c r="S371" s="47" t="s">
        <v>554</v>
      </c>
      <c r="T371" s="47" t="s">
        <v>554</v>
      </c>
      <c r="U371" s="47" t="s">
        <v>554</v>
      </c>
      <c r="V371" s="603"/>
      <c r="W371" s="706" t="s">
        <v>554</v>
      </c>
      <c r="X371" s="47" t="s">
        <v>554</v>
      </c>
      <c r="Y371" s="47" t="s">
        <v>554</v>
      </c>
      <c r="Z371" s="47" t="s">
        <v>554</v>
      </c>
      <c r="AA371" s="706" t="s">
        <v>554</v>
      </c>
      <c r="AB371" s="706" t="s">
        <v>554</v>
      </c>
      <c r="AC371" s="47" t="s">
        <v>554</v>
      </c>
      <c r="AD371" s="47" t="s">
        <v>554</v>
      </c>
      <c r="AE371" s="47" t="s">
        <v>554</v>
      </c>
      <c r="AF371" s="47" t="s">
        <v>554</v>
      </c>
      <c r="AG371" s="47" t="s">
        <v>554</v>
      </c>
      <c r="AH371" s="47" t="s">
        <v>554</v>
      </c>
      <c r="AI371" s="47" t="s">
        <v>554</v>
      </c>
      <c r="AJ371" s="47" t="s">
        <v>554</v>
      </c>
      <c r="AK371" s="47" t="s">
        <v>554</v>
      </c>
      <c r="AL371" s="47" t="s">
        <v>554</v>
      </c>
      <c r="AM371" s="47" t="s">
        <v>554</v>
      </c>
      <c r="AN371" s="47" t="s">
        <v>554</v>
      </c>
      <c r="AO371" s="603"/>
      <c r="AP371" s="603"/>
      <c r="AQ371" s="706" t="s">
        <v>554</v>
      </c>
      <c r="AR371" s="603"/>
      <c r="AS371" s="603"/>
      <c r="AT371" s="47" t="s">
        <v>554</v>
      </c>
      <c r="AU371" s="47" t="s">
        <v>554</v>
      </c>
      <c r="AV371" s="47" t="s">
        <v>554</v>
      </c>
      <c r="AW371" s="47" t="s">
        <v>554</v>
      </c>
      <c r="AX371" s="603"/>
      <c r="AY371" s="603"/>
      <c r="AZ371" s="724" t="s">
        <v>807</v>
      </c>
      <c r="BA371" s="603"/>
      <c r="BB371" s="603"/>
      <c r="BC371" s="679" t="s">
        <v>554</v>
      </c>
      <c r="BD371" s="603"/>
      <c r="BE371" s="603"/>
      <c r="BF371" s="679" t="s">
        <v>554</v>
      </c>
      <c r="BG371" s="678">
        <v>43718</v>
      </c>
      <c r="BH371" s="47" t="s">
        <v>554</v>
      </c>
      <c r="BI371" s="47" t="s">
        <v>554</v>
      </c>
      <c r="BJ371" s="47" t="s">
        <v>554</v>
      </c>
      <c r="BK371" s="682" t="s">
        <v>807</v>
      </c>
      <c r="BL371" s="682" t="s">
        <v>807</v>
      </c>
      <c r="BM371" s="706" t="s">
        <v>554</v>
      </c>
      <c r="BN371" s="598" t="s">
        <v>807</v>
      </c>
      <c r="BO371" s="598" t="s">
        <v>807</v>
      </c>
      <c r="BP371" s="603"/>
      <c r="BQ371" s="48" t="s">
        <v>554</v>
      </c>
      <c r="BR371" s="48" t="s">
        <v>554</v>
      </c>
      <c r="BS371" s="603"/>
      <c r="BT371" s="720"/>
      <c r="BU371" s="720"/>
      <c r="BV371" s="603"/>
      <c r="BW371" s="47" t="s">
        <v>554</v>
      </c>
      <c r="BX371" s="47" t="s">
        <v>554</v>
      </c>
      <c r="BY371" s="47" t="s">
        <v>554</v>
      </c>
      <c r="BZ371" s="47" t="s">
        <v>554</v>
      </c>
      <c r="CA371" s="47" t="s">
        <v>554</v>
      </c>
      <c r="CB371" s="709" t="s">
        <v>560</v>
      </c>
      <c r="CC371" s="48" t="s">
        <v>554</v>
      </c>
      <c r="CD371" s="48" t="s">
        <v>554</v>
      </c>
      <c r="CE371" s="48" t="s">
        <v>554</v>
      </c>
      <c r="CF371" s="603"/>
      <c r="CG371" s="603"/>
      <c r="CH371" s="598" t="s">
        <v>807</v>
      </c>
      <c r="CI371" s="616"/>
      <c r="CJ371" s="616"/>
      <c r="CK371" s="48" t="s">
        <v>554</v>
      </c>
      <c r="CL371" s="615" t="s">
        <v>554</v>
      </c>
      <c r="CM371" s="615" t="s">
        <v>554</v>
      </c>
      <c r="CN371" s="48" t="s">
        <v>554</v>
      </c>
      <c r="CO371" s="48" t="s">
        <v>554</v>
      </c>
      <c r="CP371" s="680" t="s">
        <v>554</v>
      </c>
      <c r="CQ371" s="679" t="s">
        <v>554</v>
      </c>
      <c r="CR371" s="47" t="s">
        <v>554</v>
      </c>
      <c r="CS371" s="706" t="s">
        <v>554</v>
      </c>
      <c r="CT371" s="603"/>
      <c r="CU371" s="709" t="s">
        <v>560</v>
      </c>
      <c r="CV371" s="709" t="s">
        <v>560</v>
      </c>
      <c r="CW371" s="720" t="s">
        <v>554</v>
      </c>
      <c r="CX371" s="47" t="s">
        <v>554</v>
      </c>
      <c r="CY371" s="47" t="s">
        <v>554</v>
      </c>
      <c r="CZ371" s="47" t="s">
        <v>554</v>
      </c>
      <c r="DA371" s="682" t="s">
        <v>560</v>
      </c>
      <c r="DB371" s="709" t="s">
        <v>560</v>
      </c>
      <c r="DC371" s="47" t="s">
        <v>554</v>
      </c>
    </row>
    <row r="372" spans="1:109" ht="14" x14ac:dyDescent="0.15">
      <c r="A372" s="678">
        <v>43719</v>
      </c>
      <c r="B372" s="47" t="s">
        <v>554</v>
      </c>
      <c r="C372" s="47" t="s">
        <v>554</v>
      </c>
      <c r="D372" s="47" t="s">
        <v>554</v>
      </c>
      <c r="E372" s="47" t="s">
        <v>554</v>
      </c>
      <c r="F372" s="47" t="s">
        <v>554</v>
      </c>
      <c r="G372" s="47" t="s">
        <v>554</v>
      </c>
      <c r="H372" s="47" t="s">
        <v>554</v>
      </c>
      <c r="I372" s="47" t="s">
        <v>554</v>
      </c>
      <c r="J372" s="47" t="s">
        <v>554</v>
      </c>
      <c r="K372" s="47" t="s">
        <v>554</v>
      </c>
      <c r="L372" s="47" t="s">
        <v>554</v>
      </c>
      <c r="M372" s="47" t="s">
        <v>554</v>
      </c>
      <c r="N372" s="47" t="s">
        <v>554</v>
      </c>
      <c r="O372" s="47" t="s">
        <v>554</v>
      </c>
      <c r="P372" s="47" t="s">
        <v>554</v>
      </c>
      <c r="Q372" s="47" t="s">
        <v>554</v>
      </c>
      <c r="R372" s="47" t="s">
        <v>554</v>
      </c>
      <c r="S372" s="47" t="s">
        <v>554</v>
      </c>
      <c r="T372" s="47" t="s">
        <v>554</v>
      </c>
      <c r="U372" s="47" t="s">
        <v>554</v>
      </c>
      <c r="V372" s="603"/>
      <c r="W372" s="706" t="s">
        <v>554</v>
      </c>
      <c r="X372" s="47" t="s">
        <v>554</v>
      </c>
      <c r="Y372" s="47" t="s">
        <v>554</v>
      </c>
      <c r="Z372" s="47" t="s">
        <v>554</v>
      </c>
      <c r="AA372" s="706" t="s">
        <v>554</v>
      </c>
      <c r="AB372" s="706" t="s">
        <v>554</v>
      </c>
      <c r="AC372" s="47" t="s">
        <v>554</v>
      </c>
      <c r="AD372" s="47" t="s">
        <v>554</v>
      </c>
      <c r="AE372" s="47" t="s">
        <v>554</v>
      </c>
      <c r="AF372" s="47" t="s">
        <v>554</v>
      </c>
      <c r="AG372" s="47" t="s">
        <v>554</v>
      </c>
      <c r="AH372" s="47" t="s">
        <v>554</v>
      </c>
      <c r="AI372" s="47" t="s">
        <v>554</v>
      </c>
      <c r="AJ372" s="47" t="s">
        <v>554</v>
      </c>
      <c r="AK372" s="47" t="s">
        <v>554</v>
      </c>
      <c r="AL372" s="47" t="s">
        <v>554</v>
      </c>
      <c r="AM372" s="47" t="s">
        <v>554</v>
      </c>
      <c r="AN372" s="47" t="s">
        <v>554</v>
      </c>
      <c r="AO372" s="603"/>
      <c r="AP372" s="603"/>
      <c r="AQ372" s="706" t="s">
        <v>554</v>
      </c>
      <c r="AR372" s="603"/>
      <c r="AS372" s="603"/>
      <c r="AT372" s="47" t="s">
        <v>554</v>
      </c>
      <c r="AU372" s="47" t="s">
        <v>554</v>
      </c>
      <c r="AV372" s="47" t="s">
        <v>554</v>
      </c>
      <c r="AW372" s="47" t="s">
        <v>554</v>
      </c>
      <c r="AX372" s="603"/>
      <c r="AY372" s="603"/>
      <c r="AZ372" s="724" t="s">
        <v>807</v>
      </c>
      <c r="BA372" s="603"/>
      <c r="BB372" s="603"/>
      <c r="BC372" s="679" t="s">
        <v>554</v>
      </c>
      <c r="BD372" s="603"/>
      <c r="BE372" s="603"/>
      <c r="BF372" s="679" t="s">
        <v>554</v>
      </c>
      <c r="BG372" s="678">
        <v>43719</v>
      </c>
      <c r="BH372" s="47" t="s">
        <v>554</v>
      </c>
      <c r="BI372" s="47" t="s">
        <v>554</v>
      </c>
      <c r="BJ372" s="47" t="s">
        <v>554</v>
      </c>
      <c r="BK372" s="682" t="s">
        <v>807</v>
      </c>
      <c r="BL372" s="682" t="s">
        <v>807</v>
      </c>
      <c r="BM372" s="706" t="s">
        <v>554</v>
      </c>
      <c r="BN372" s="598" t="s">
        <v>807</v>
      </c>
      <c r="BO372" s="598" t="s">
        <v>807</v>
      </c>
      <c r="BP372" s="603"/>
      <c r="BQ372" s="48" t="s">
        <v>554</v>
      </c>
      <c r="BR372" s="48" t="s">
        <v>554</v>
      </c>
      <c r="BS372" s="603"/>
      <c r="BT372" s="720"/>
      <c r="BU372" s="720"/>
      <c r="BV372" s="603"/>
      <c r="BW372" s="47" t="s">
        <v>554</v>
      </c>
      <c r="BX372" s="47" t="s">
        <v>554</v>
      </c>
      <c r="BY372" s="47" t="s">
        <v>554</v>
      </c>
      <c r="BZ372" s="47" t="s">
        <v>554</v>
      </c>
      <c r="CA372" s="47" t="s">
        <v>554</v>
      </c>
      <c r="CB372" s="709" t="s">
        <v>560</v>
      </c>
      <c r="CC372" s="48" t="s">
        <v>554</v>
      </c>
      <c r="CD372" s="48" t="s">
        <v>554</v>
      </c>
      <c r="CE372" s="48" t="s">
        <v>554</v>
      </c>
      <c r="CF372" s="603"/>
      <c r="CG372" s="603"/>
      <c r="CH372" s="598" t="s">
        <v>807</v>
      </c>
      <c r="CI372" s="616"/>
      <c r="CJ372" s="616"/>
      <c r="CK372" s="48" t="s">
        <v>554</v>
      </c>
      <c r="CL372" s="615" t="s">
        <v>554</v>
      </c>
      <c r="CM372" s="615" t="s">
        <v>554</v>
      </c>
      <c r="CN372" s="48" t="s">
        <v>554</v>
      </c>
      <c r="CO372" s="48" t="s">
        <v>554</v>
      </c>
      <c r="CP372" s="680" t="s">
        <v>554</v>
      </c>
      <c r="CQ372" s="679" t="s">
        <v>554</v>
      </c>
      <c r="CR372" s="47" t="s">
        <v>554</v>
      </c>
      <c r="CS372" s="706" t="s">
        <v>554</v>
      </c>
      <c r="CT372" s="603"/>
      <c r="CU372" s="709" t="s">
        <v>560</v>
      </c>
      <c r="CV372" s="709" t="s">
        <v>560</v>
      </c>
      <c r="CW372" s="720" t="s">
        <v>554</v>
      </c>
      <c r="CX372" s="47" t="s">
        <v>554</v>
      </c>
      <c r="CY372" s="47" t="s">
        <v>554</v>
      </c>
      <c r="CZ372" s="47" t="s">
        <v>554</v>
      </c>
      <c r="DA372" s="682" t="s">
        <v>560</v>
      </c>
      <c r="DB372" s="709" t="s">
        <v>560</v>
      </c>
      <c r="DC372" s="47" t="s">
        <v>554</v>
      </c>
    </row>
    <row r="373" spans="1:109" ht="14" x14ac:dyDescent="0.15">
      <c r="A373" s="678">
        <v>43720</v>
      </c>
      <c r="B373" s="47" t="s">
        <v>554</v>
      </c>
      <c r="C373" s="47" t="s">
        <v>554</v>
      </c>
      <c r="D373" s="47" t="s">
        <v>554</v>
      </c>
      <c r="E373" s="47" t="s">
        <v>554</v>
      </c>
      <c r="F373" s="47" t="s">
        <v>554</v>
      </c>
      <c r="G373" s="47" t="s">
        <v>554</v>
      </c>
      <c r="H373" s="47" t="s">
        <v>554</v>
      </c>
      <c r="I373" s="47" t="s">
        <v>554</v>
      </c>
      <c r="J373" s="47" t="s">
        <v>554</v>
      </c>
      <c r="K373" s="47" t="s">
        <v>554</v>
      </c>
      <c r="L373" s="47" t="s">
        <v>554</v>
      </c>
      <c r="M373" s="47" t="s">
        <v>554</v>
      </c>
      <c r="N373" s="47" t="s">
        <v>554</v>
      </c>
      <c r="O373" s="47" t="s">
        <v>554</v>
      </c>
      <c r="P373" s="47" t="s">
        <v>554</v>
      </c>
      <c r="Q373" s="47" t="s">
        <v>554</v>
      </c>
      <c r="R373" s="47" t="s">
        <v>554</v>
      </c>
      <c r="S373" s="47" t="s">
        <v>554</v>
      </c>
      <c r="T373" s="47" t="s">
        <v>554</v>
      </c>
      <c r="U373" s="47" t="s">
        <v>554</v>
      </c>
      <c r="V373" s="603"/>
      <c r="W373" s="706" t="s">
        <v>554</v>
      </c>
      <c r="X373" s="47" t="s">
        <v>554</v>
      </c>
      <c r="Y373" s="47" t="s">
        <v>554</v>
      </c>
      <c r="Z373" s="47" t="s">
        <v>554</v>
      </c>
      <c r="AA373" s="706" t="s">
        <v>554</v>
      </c>
      <c r="AB373" s="706" t="s">
        <v>554</v>
      </c>
      <c r="AC373" s="47" t="s">
        <v>554</v>
      </c>
      <c r="AD373" s="47" t="s">
        <v>554</v>
      </c>
      <c r="AE373" s="47" t="s">
        <v>554</v>
      </c>
      <c r="AF373" s="47" t="s">
        <v>554</v>
      </c>
      <c r="AG373" s="47" t="s">
        <v>554</v>
      </c>
      <c r="AH373" s="47" t="s">
        <v>554</v>
      </c>
      <c r="AI373" s="47" t="s">
        <v>554</v>
      </c>
      <c r="AJ373" s="47" t="s">
        <v>554</v>
      </c>
      <c r="AK373" s="47" t="s">
        <v>554</v>
      </c>
      <c r="AL373" s="47" t="s">
        <v>554</v>
      </c>
      <c r="AM373" s="47" t="s">
        <v>554</v>
      </c>
      <c r="AN373" s="47" t="s">
        <v>554</v>
      </c>
      <c r="AO373" s="603"/>
      <c r="AP373" s="603"/>
      <c r="AQ373" s="706" t="s">
        <v>554</v>
      </c>
      <c r="AR373" s="603"/>
      <c r="AS373" s="603"/>
      <c r="AT373" s="47" t="s">
        <v>554</v>
      </c>
      <c r="AU373" s="47" t="s">
        <v>554</v>
      </c>
      <c r="AV373" s="47" t="s">
        <v>554</v>
      </c>
      <c r="AW373" s="47" t="s">
        <v>554</v>
      </c>
      <c r="AX373" s="603"/>
      <c r="AY373" s="603"/>
      <c r="AZ373" s="724" t="s">
        <v>807</v>
      </c>
      <c r="BA373" s="603"/>
      <c r="BB373" s="603"/>
      <c r="BC373" s="679" t="s">
        <v>554</v>
      </c>
      <c r="BD373" s="603"/>
      <c r="BE373" s="603"/>
      <c r="BF373" s="679" t="s">
        <v>554</v>
      </c>
      <c r="BG373" s="678">
        <v>43720</v>
      </c>
      <c r="BH373" s="47" t="s">
        <v>554</v>
      </c>
      <c r="BI373" s="47" t="s">
        <v>554</v>
      </c>
      <c r="BJ373" s="47" t="s">
        <v>554</v>
      </c>
      <c r="BK373" s="682" t="s">
        <v>807</v>
      </c>
      <c r="BL373" s="682" t="s">
        <v>807</v>
      </c>
      <c r="BM373" s="706" t="s">
        <v>554</v>
      </c>
      <c r="BN373" s="598" t="s">
        <v>807</v>
      </c>
      <c r="BO373" s="598" t="s">
        <v>807</v>
      </c>
      <c r="BP373" s="603"/>
      <c r="BQ373" s="48" t="s">
        <v>554</v>
      </c>
      <c r="BR373" s="48" t="s">
        <v>554</v>
      </c>
      <c r="BS373" s="603"/>
      <c r="BT373" s="720"/>
      <c r="BU373" s="720"/>
      <c r="BV373" s="603"/>
      <c r="BW373" s="47" t="s">
        <v>554</v>
      </c>
      <c r="BX373" s="47" t="s">
        <v>554</v>
      </c>
      <c r="BY373" s="47" t="s">
        <v>554</v>
      </c>
      <c r="BZ373" s="47" t="s">
        <v>554</v>
      </c>
      <c r="CA373" s="47" t="s">
        <v>554</v>
      </c>
      <c r="CB373" s="709" t="s">
        <v>560</v>
      </c>
      <c r="CC373" s="48" t="s">
        <v>554</v>
      </c>
      <c r="CD373" s="48" t="s">
        <v>554</v>
      </c>
      <c r="CE373" s="48" t="s">
        <v>554</v>
      </c>
      <c r="CF373" s="603"/>
      <c r="CG373" s="603"/>
      <c r="CH373" s="598" t="s">
        <v>807</v>
      </c>
      <c r="CI373" s="616"/>
      <c r="CJ373" s="616"/>
      <c r="CK373" s="48" t="s">
        <v>554</v>
      </c>
      <c r="CL373" s="615" t="s">
        <v>554</v>
      </c>
      <c r="CM373" s="615" t="s">
        <v>554</v>
      </c>
      <c r="CN373" s="48" t="s">
        <v>554</v>
      </c>
      <c r="CO373" s="48" t="s">
        <v>554</v>
      </c>
      <c r="CP373" s="680" t="s">
        <v>554</v>
      </c>
      <c r="CQ373" s="679" t="s">
        <v>554</v>
      </c>
      <c r="CR373" s="47" t="s">
        <v>554</v>
      </c>
      <c r="CS373" s="706" t="s">
        <v>554</v>
      </c>
      <c r="CT373" s="603"/>
      <c r="CU373" s="709" t="s">
        <v>560</v>
      </c>
      <c r="CV373" s="709" t="s">
        <v>560</v>
      </c>
      <c r="CW373" s="720" t="s">
        <v>554</v>
      </c>
      <c r="CX373" s="47" t="s">
        <v>554</v>
      </c>
      <c r="CY373" s="47" t="s">
        <v>554</v>
      </c>
      <c r="CZ373" s="47" t="s">
        <v>554</v>
      </c>
      <c r="DA373" s="682" t="s">
        <v>560</v>
      </c>
      <c r="DB373" s="709" t="s">
        <v>560</v>
      </c>
      <c r="DC373" s="47" t="s">
        <v>554</v>
      </c>
    </row>
    <row r="374" spans="1:109" ht="14" x14ac:dyDescent="0.15">
      <c r="A374" s="678">
        <v>43721</v>
      </c>
      <c r="B374" s="47" t="s">
        <v>554</v>
      </c>
      <c r="C374" s="47" t="s">
        <v>554</v>
      </c>
      <c r="D374" s="47" t="s">
        <v>554</v>
      </c>
      <c r="E374" s="47" t="s">
        <v>554</v>
      </c>
      <c r="F374" s="47" t="s">
        <v>554</v>
      </c>
      <c r="G374" s="47" t="s">
        <v>554</v>
      </c>
      <c r="H374" s="47" t="s">
        <v>554</v>
      </c>
      <c r="I374" s="47" t="s">
        <v>554</v>
      </c>
      <c r="J374" s="47" t="s">
        <v>554</v>
      </c>
      <c r="K374" s="47" t="s">
        <v>554</v>
      </c>
      <c r="L374" s="47" t="s">
        <v>554</v>
      </c>
      <c r="M374" s="47" t="s">
        <v>554</v>
      </c>
      <c r="N374" s="47" t="s">
        <v>554</v>
      </c>
      <c r="O374" s="47" t="s">
        <v>554</v>
      </c>
      <c r="P374" s="47" t="s">
        <v>554</v>
      </c>
      <c r="Q374" s="47" t="s">
        <v>554</v>
      </c>
      <c r="R374" s="47" t="s">
        <v>554</v>
      </c>
      <c r="S374" s="47" t="s">
        <v>554</v>
      </c>
      <c r="T374" s="47" t="s">
        <v>554</v>
      </c>
      <c r="U374" s="47" t="s">
        <v>554</v>
      </c>
      <c r="V374" s="603"/>
      <c r="W374" s="706" t="s">
        <v>554</v>
      </c>
      <c r="X374" s="47" t="s">
        <v>554</v>
      </c>
      <c r="Y374" s="47" t="s">
        <v>554</v>
      </c>
      <c r="Z374" s="47" t="s">
        <v>554</v>
      </c>
      <c r="AA374" s="706" t="s">
        <v>554</v>
      </c>
      <c r="AB374" s="706" t="s">
        <v>554</v>
      </c>
      <c r="AC374" s="47" t="s">
        <v>554</v>
      </c>
      <c r="AD374" s="47" t="s">
        <v>554</v>
      </c>
      <c r="AE374" s="47" t="s">
        <v>554</v>
      </c>
      <c r="AF374" s="47" t="s">
        <v>554</v>
      </c>
      <c r="AG374" s="47" t="s">
        <v>554</v>
      </c>
      <c r="AH374" s="47" t="s">
        <v>554</v>
      </c>
      <c r="AI374" s="47" t="s">
        <v>554</v>
      </c>
      <c r="AJ374" s="47" t="s">
        <v>554</v>
      </c>
      <c r="AK374" s="47" t="s">
        <v>554</v>
      </c>
      <c r="AL374" s="47" t="s">
        <v>554</v>
      </c>
      <c r="AM374" s="47" t="s">
        <v>554</v>
      </c>
      <c r="AN374" s="47" t="s">
        <v>554</v>
      </c>
      <c r="AO374" s="603"/>
      <c r="AP374" s="603"/>
      <c r="AQ374" s="706" t="s">
        <v>554</v>
      </c>
      <c r="AR374" s="603"/>
      <c r="AS374" s="603"/>
      <c r="AT374" s="47" t="s">
        <v>554</v>
      </c>
      <c r="AU374" s="47" t="s">
        <v>554</v>
      </c>
      <c r="AV374" s="47" t="s">
        <v>554</v>
      </c>
      <c r="AW374" s="47" t="s">
        <v>554</v>
      </c>
      <c r="AX374" s="603"/>
      <c r="AY374" s="603"/>
      <c r="AZ374" s="724" t="s">
        <v>807</v>
      </c>
      <c r="BA374" s="603"/>
      <c r="BB374" s="603"/>
      <c r="BC374" s="679" t="s">
        <v>554</v>
      </c>
      <c r="BD374" s="603"/>
      <c r="BE374" s="603"/>
      <c r="BF374" s="679" t="s">
        <v>554</v>
      </c>
      <c r="BG374" s="678">
        <v>43721</v>
      </c>
      <c r="BH374" s="47" t="s">
        <v>554</v>
      </c>
      <c r="BI374" s="47" t="s">
        <v>554</v>
      </c>
      <c r="BJ374" s="47" t="s">
        <v>554</v>
      </c>
      <c r="BK374" s="682" t="s">
        <v>807</v>
      </c>
      <c r="BL374" s="682" t="s">
        <v>807</v>
      </c>
      <c r="BM374" s="706" t="s">
        <v>554</v>
      </c>
      <c r="BN374" s="598" t="s">
        <v>807</v>
      </c>
      <c r="BO374" s="598" t="s">
        <v>807</v>
      </c>
      <c r="BP374" s="603"/>
      <c r="BQ374" s="48" t="s">
        <v>554</v>
      </c>
      <c r="BR374" s="48" t="s">
        <v>554</v>
      </c>
      <c r="BS374" s="603"/>
      <c r="BT374" s="720"/>
      <c r="BU374" s="720"/>
      <c r="BV374" s="603"/>
      <c r="BW374" s="47" t="s">
        <v>554</v>
      </c>
      <c r="BX374" s="47" t="s">
        <v>554</v>
      </c>
      <c r="BY374" s="47" t="s">
        <v>554</v>
      </c>
      <c r="BZ374" s="47" t="s">
        <v>554</v>
      </c>
      <c r="CA374" s="47" t="s">
        <v>554</v>
      </c>
      <c r="CB374" s="709" t="s">
        <v>560</v>
      </c>
      <c r="CC374" s="48" t="s">
        <v>554</v>
      </c>
      <c r="CD374" s="48" t="s">
        <v>554</v>
      </c>
      <c r="CE374" s="48" t="s">
        <v>554</v>
      </c>
      <c r="CF374" s="603"/>
      <c r="CG374" s="603"/>
      <c r="CH374" s="598" t="s">
        <v>807</v>
      </c>
      <c r="CI374" s="616"/>
      <c r="CJ374" s="616"/>
      <c r="CK374" s="48" t="s">
        <v>554</v>
      </c>
      <c r="CL374" s="615" t="s">
        <v>554</v>
      </c>
      <c r="CM374" s="615" t="s">
        <v>554</v>
      </c>
      <c r="CN374" s="47" t="s">
        <v>554</v>
      </c>
      <c r="CO374" s="705" t="s">
        <v>554</v>
      </c>
      <c r="CP374" s="47" t="s">
        <v>554</v>
      </c>
      <c r="CQ374" s="47" t="s">
        <v>554</v>
      </c>
      <c r="CR374" s="47" t="s">
        <v>554</v>
      </c>
      <c r="CS374" s="706" t="s">
        <v>554</v>
      </c>
      <c r="CT374" s="603"/>
      <c r="CU374" s="709" t="s">
        <v>560</v>
      </c>
      <c r="CV374" s="709" t="s">
        <v>560</v>
      </c>
      <c r="CW374" s="720" t="s">
        <v>554</v>
      </c>
      <c r="CX374" s="47" t="s">
        <v>554</v>
      </c>
      <c r="CY374" s="47" t="s">
        <v>554</v>
      </c>
      <c r="CZ374" s="47" t="s">
        <v>554</v>
      </c>
      <c r="DA374" s="682" t="s">
        <v>560</v>
      </c>
      <c r="DB374" s="709" t="s">
        <v>560</v>
      </c>
      <c r="DC374" s="47" t="s">
        <v>554</v>
      </c>
    </row>
    <row r="375" spans="1:109" ht="14" x14ac:dyDescent="0.15">
      <c r="A375" s="678">
        <v>43722</v>
      </c>
      <c r="B375" s="47" t="s">
        <v>554</v>
      </c>
      <c r="C375" s="47" t="s">
        <v>554</v>
      </c>
      <c r="D375" s="47" t="s">
        <v>554</v>
      </c>
      <c r="E375" s="47" t="s">
        <v>554</v>
      </c>
      <c r="F375" s="47" t="s">
        <v>554</v>
      </c>
      <c r="G375" s="47" t="s">
        <v>554</v>
      </c>
      <c r="H375" s="47" t="s">
        <v>554</v>
      </c>
      <c r="I375" s="47" t="s">
        <v>554</v>
      </c>
      <c r="J375" s="47" t="s">
        <v>554</v>
      </c>
      <c r="K375" s="47" t="s">
        <v>554</v>
      </c>
      <c r="L375" s="47" t="s">
        <v>554</v>
      </c>
      <c r="M375" s="47" t="s">
        <v>554</v>
      </c>
      <c r="N375" s="47" t="s">
        <v>554</v>
      </c>
      <c r="O375" s="47" t="s">
        <v>554</v>
      </c>
      <c r="P375" s="47" t="s">
        <v>554</v>
      </c>
      <c r="Q375" s="47" t="s">
        <v>554</v>
      </c>
      <c r="R375" s="47" t="s">
        <v>554</v>
      </c>
      <c r="S375" s="47" t="s">
        <v>554</v>
      </c>
      <c r="T375" s="47" t="s">
        <v>554</v>
      </c>
      <c r="U375" s="47" t="s">
        <v>554</v>
      </c>
      <c r="V375" s="603"/>
      <c r="W375" s="706" t="s">
        <v>554</v>
      </c>
      <c r="X375" s="47" t="s">
        <v>554</v>
      </c>
      <c r="Y375" s="47" t="s">
        <v>554</v>
      </c>
      <c r="Z375" s="47" t="s">
        <v>554</v>
      </c>
      <c r="AA375" s="706" t="s">
        <v>554</v>
      </c>
      <c r="AB375" s="706" t="s">
        <v>554</v>
      </c>
      <c r="AC375" s="47" t="s">
        <v>554</v>
      </c>
      <c r="AD375" s="47" t="s">
        <v>554</v>
      </c>
      <c r="AE375" s="47" t="s">
        <v>554</v>
      </c>
      <c r="AF375" s="47" t="s">
        <v>554</v>
      </c>
      <c r="AG375" s="47" t="s">
        <v>554</v>
      </c>
      <c r="AH375" s="47" t="s">
        <v>554</v>
      </c>
      <c r="AI375" s="47" t="s">
        <v>554</v>
      </c>
      <c r="AJ375" s="47" t="s">
        <v>554</v>
      </c>
      <c r="AK375" s="47" t="s">
        <v>554</v>
      </c>
      <c r="AL375" s="47" t="s">
        <v>554</v>
      </c>
      <c r="AM375" s="47" t="s">
        <v>554</v>
      </c>
      <c r="AN375" s="47" t="s">
        <v>554</v>
      </c>
      <c r="AO375" s="603"/>
      <c r="AP375" s="603"/>
      <c r="AQ375" s="706" t="s">
        <v>554</v>
      </c>
      <c r="AR375" s="603"/>
      <c r="AS375" s="603"/>
      <c r="AT375" s="47" t="s">
        <v>554</v>
      </c>
      <c r="AU375" s="47" t="s">
        <v>554</v>
      </c>
      <c r="AV375" s="47" t="s">
        <v>554</v>
      </c>
      <c r="AW375" s="47" t="s">
        <v>554</v>
      </c>
      <c r="AX375" s="603"/>
      <c r="AY375" s="603"/>
      <c r="AZ375" s="724" t="s">
        <v>807</v>
      </c>
      <c r="BA375" s="603"/>
      <c r="BB375" s="603"/>
      <c r="BC375" s="679" t="s">
        <v>554</v>
      </c>
      <c r="BD375" s="603"/>
      <c r="BE375" s="603"/>
      <c r="BF375" s="679" t="s">
        <v>554</v>
      </c>
      <c r="BG375" s="678">
        <v>43722</v>
      </c>
      <c r="BH375" s="47" t="s">
        <v>554</v>
      </c>
      <c r="BI375" s="47" t="s">
        <v>554</v>
      </c>
      <c r="BJ375" s="47" t="s">
        <v>554</v>
      </c>
      <c r="BK375" s="682" t="s">
        <v>807</v>
      </c>
      <c r="BL375" s="682" t="s">
        <v>807</v>
      </c>
      <c r="BM375" s="706" t="s">
        <v>554</v>
      </c>
      <c r="BN375" s="598" t="s">
        <v>807</v>
      </c>
      <c r="BO375" s="598" t="s">
        <v>807</v>
      </c>
      <c r="BP375" s="603"/>
      <c r="BQ375" s="48" t="s">
        <v>554</v>
      </c>
      <c r="BR375" s="48" t="s">
        <v>554</v>
      </c>
      <c r="BS375" s="603"/>
      <c r="BT375" s="720"/>
      <c r="BU375" s="720"/>
      <c r="BV375" s="603"/>
      <c r="BW375" s="47" t="s">
        <v>554</v>
      </c>
      <c r="BX375" s="47" t="s">
        <v>554</v>
      </c>
      <c r="BY375" s="47" t="s">
        <v>554</v>
      </c>
      <c r="BZ375" s="47" t="s">
        <v>554</v>
      </c>
      <c r="CA375" s="47" t="s">
        <v>554</v>
      </c>
      <c r="CB375" s="709" t="s">
        <v>560</v>
      </c>
      <c r="CC375" s="48" t="s">
        <v>554</v>
      </c>
      <c r="CD375" s="48" t="s">
        <v>554</v>
      </c>
      <c r="CE375" s="48" t="s">
        <v>554</v>
      </c>
      <c r="CF375" s="603"/>
      <c r="CG375" s="603"/>
      <c r="CH375" s="598" t="s">
        <v>807</v>
      </c>
      <c r="CI375" s="616"/>
      <c r="CJ375" s="616"/>
      <c r="CK375" s="48" t="s">
        <v>554</v>
      </c>
      <c r="CL375" s="615" t="s">
        <v>554</v>
      </c>
      <c r="CM375" s="615" t="s">
        <v>554</v>
      </c>
      <c r="CN375" s="47" t="s">
        <v>554</v>
      </c>
      <c r="CO375" s="706" t="s">
        <v>554</v>
      </c>
      <c r="CP375" s="47" t="s">
        <v>554</v>
      </c>
      <c r="CQ375" s="47" t="s">
        <v>554</v>
      </c>
      <c r="CR375" s="47" t="s">
        <v>554</v>
      </c>
      <c r="CS375" s="706" t="s">
        <v>554</v>
      </c>
      <c r="CT375" s="603"/>
      <c r="CU375" s="709" t="s">
        <v>560</v>
      </c>
      <c r="CV375" s="709" t="s">
        <v>560</v>
      </c>
      <c r="CW375" s="720" t="s">
        <v>554</v>
      </c>
      <c r="CX375" s="47" t="s">
        <v>554</v>
      </c>
      <c r="CY375" s="47" t="s">
        <v>554</v>
      </c>
      <c r="CZ375" s="47" t="s">
        <v>554</v>
      </c>
      <c r="DA375" s="682" t="s">
        <v>560</v>
      </c>
      <c r="DB375" s="709" t="s">
        <v>560</v>
      </c>
      <c r="DC375" s="47" t="s">
        <v>554</v>
      </c>
    </row>
    <row r="376" spans="1:109" ht="14" x14ac:dyDescent="0.15">
      <c r="A376" s="678">
        <v>43723</v>
      </c>
      <c r="B376" s="47" t="s">
        <v>554</v>
      </c>
      <c r="C376" s="47" t="s">
        <v>554</v>
      </c>
      <c r="D376" s="47" t="s">
        <v>554</v>
      </c>
      <c r="E376" s="47" t="s">
        <v>554</v>
      </c>
      <c r="F376" s="47" t="s">
        <v>554</v>
      </c>
      <c r="G376" s="47" t="s">
        <v>554</v>
      </c>
      <c r="H376" s="706" t="s">
        <v>554</v>
      </c>
      <c r="I376" s="706" t="s">
        <v>554</v>
      </c>
      <c r="J376" s="706" t="s">
        <v>554</v>
      </c>
      <c r="K376" s="47" t="s">
        <v>554</v>
      </c>
      <c r="L376" s="47" t="s">
        <v>554</v>
      </c>
      <c r="M376" s="47" t="s">
        <v>554</v>
      </c>
      <c r="N376" s="47" t="s">
        <v>554</v>
      </c>
      <c r="O376" s="47" t="s">
        <v>554</v>
      </c>
      <c r="P376" s="47" t="s">
        <v>554</v>
      </c>
      <c r="Q376" s="47" t="s">
        <v>554</v>
      </c>
      <c r="R376" s="47" t="s">
        <v>554</v>
      </c>
      <c r="S376" s="47" t="s">
        <v>554</v>
      </c>
      <c r="T376" s="47" t="s">
        <v>554</v>
      </c>
      <c r="U376" s="47" t="s">
        <v>554</v>
      </c>
      <c r="V376" s="603"/>
      <c r="W376" s="47" t="s">
        <v>554</v>
      </c>
      <c r="X376" s="47" t="s">
        <v>554</v>
      </c>
      <c r="Y376" s="47" t="s">
        <v>554</v>
      </c>
      <c r="Z376" s="47" t="s">
        <v>554</v>
      </c>
      <c r="AA376" s="47" t="s">
        <v>554</v>
      </c>
      <c r="AB376" s="47" t="s">
        <v>554</v>
      </c>
      <c r="AC376" s="47" t="s">
        <v>554</v>
      </c>
      <c r="AD376" s="47" t="s">
        <v>554</v>
      </c>
      <c r="AE376" s="47" t="s">
        <v>554</v>
      </c>
      <c r="AF376" s="47" t="s">
        <v>554</v>
      </c>
      <c r="AG376" s="47" t="s">
        <v>554</v>
      </c>
      <c r="AH376" s="47" t="s">
        <v>554</v>
      </c>
      <c r="AI376" s="47" t="s">
        <v>554</v>
      </c>
      <c r="AJ376" s="47" t="s">
        <v>554</v>
      </c>
      <c r="AK376" s="47" t="s">
        <v>554</v>
      </c>
      <c r="AL376" s="47" t="s">
        <v>554</v>
      </c>
      <c r="AM376" s="47" t="s">
        <v>554</v>
      </c>
      <c r="AN376" s="47" t="s">
        <v>554</v>
      </c>
      <c r="AO376" s="603"/>
      <c r="AP376" s="603"/>
      <c r="AQ376" s="47" t="s">
        <v>554</v>
      </c>
      <c r="AR376" s="603"/>
      <c r="AS376" s="603"/>
      <c r="AT376" s="47" t="s">
        <v>554</v>
      </c>
      <c r="AU376" s="47" t="s">
        <v>554</v>
      </c>
      <c r="AV376" s="47" t="s">
        <v>554</v>
      </c>
      <c r="AW376" s="47" t="s">
        <v>554</v>
      </c>
      <c r="AX376" s="603"/>
      <c r="AY376" s="603"/>
      <c r="AZ376" s="724" t="s">
        <v>807</v>
      </c>
      <c r="BA376" s="603"/>
      <c r="BB376" s="603"/>
      <c r="BC376" s="679" t="s">
        <v>554</v>
      </c>
      <c r="BD376" s="603"/>
      <c r="BE376" s="603"/>
      <c r="BF376" s="679" t="s">
        <v>554</v>
      </c>
      <c r="BG376" s="678">
        <v>43723</v>
      </c>
      <c r="BH376" s="706" t="s">
        <v>554</v>
      </c>
      <c r="BI376" s="706" t="s">
        <v>554</v>
      </c>
      <c r="BJ376" s="47" t="s">
        <v>554</v>
      </c>
      <c r="BK376" s="682" t="s">
        <v>807</v>
      </c>
      <c r="BL376" s="682" t="s">
        <v>807</v>
      </c>
      <c r="BM376" s="706" t="s">
        <v>554</v>
      </c>
      <c r="BN376" s="598" t="s">
        <v>807</v>
      </c>
      <c r="BO376" s="598" t="s">
        <v>807</v>
      </c>
      <c r="BP376" s="603"/>
      <c r="BQ376" s="48" t="s">
        <v>554</v>
      </c>
      <c r="BR376" s="48" t="s">
        <v>554</v>
      </c>
      <c r="BS376" s="603"/>
      <c r="BT376" s="720"/>
      <c r="BU376" s="720"/>
      <c r="BV376" s="603"/>
      <c r="BW376" s="706" t="s">
        <v>554</v>
      </c>
      <c r="BX376" s="47" t="s">
        <v>554</v>
      </c>
      <c r="BY376" s="47" t="s">
        <v>554</v>
      </c>
      <c r="BZ376" s="706" t="s">
        <v>554</v>
      </c>
      <c r="CA376" s="47" t="s">
        <v>554</v>
      </c>
      <c r="CB376" s="709" t="s">
        <v>560</v>
      </c>
      <c r="CC376" s="48" t="s">
        <v>554</v>
      </c>
      <c r="CD376" s="48" t="s">
        <v>554</v>
      </c>
      <c r="CE376" s="48" t="s">
        <v>554</v>
      </c>
      <c r="CF376" s="603"/>
      <c r="CG376" s="603"/>
      <c r="CH376" s="598" t="s">
        <v>807</v>
      </c>
      <c r="CI376" s="616"/>
      <c r="CJ376" s="616"/>
      <c r="CK376" s="48" t="s">
        <v>554</v>
      </c>
      <c r="CL376" s="615" t="s">
        <v>554</v>
      </c>
      <c r="CM376" s="615" t="s">
        <v>554</v>
      </c>
      <c r="CN376" s="47" t="s">
        <v>554</v>
      </c>
      <c r="CO376" s="706" t="s">
        <v>554</v>
      </c>
      <c r="CP376" s="706" t="s">
        <v>554</v>
      </c>
      <c r="CQ376" s="47" t="s">
        <v>554</v>
      </c>
      <c r="CR376" s="706" t="s">
        <v>554</v>
      </c>
      <c r="CS376" s="706" t="s">
        <v>554</v>
      </c>
      <c r="CT376" s="603"/>
      <c r="CU376" s="709" t="s">
        <v>560</v>
      </c>
      <c r="CV376" s="709" t="s">
        <v>560</v>
      </c>
      <c r="CW376" s="720" t="s">
        <v>554</v>
      </c>
      <c r="CX376" s="47" t="s">
        <v>554</v>
      </c>
      <c r="CY376" s="47" t="s">
        <v>554</v>
      </c>
      <c r="CZ376" s="47" t="s">
        <v>554</v>
      </c>
      <c r="DA376" s="682" t="s">
        <v>560</v>
      </c>
      <c r="DB376" s="709" t="s">
        <v>560</v>
      </c>
      <c r="DC376" s="47" t="s">
        <v>554</v>
      </c>
    </row>
    <row r="377" spans="1:109" ht="14" x14ac:dyDescent="0.15">
      <c r="A377" s="678">
        <v>43724</v>
      </c>
      <c r="B377" s="47" t="s">
        <v>554</v>
      </c>
      <c r="C377" s="47" t="s">
        <v>554</v>
      </c>
      <c r="D377" s="47" t="s">
        <v>554</v>
      </c>
      <c r="E377" s="47" t="s">
        <v>554</v>
      </c>
      <c r="F377" s="47" t="s">
        <v>554</v>
      </c>
      <c r="G377" s="47" t="s">
        <v>554</v>
      </c>
      <c r="H377" s="706" t="s">
        <v>554</v>
      </c>
      <c r="I377" s="706" t="s">
        <v>554</v>
      </c>
      <c r="J377" s="706" t="s">
        <v>554</v>
      </c>
      <c r="K377" s="47" t="s">
        <v>554</v>
      </c>
      <c r="L377" s="47" t="s">
        <v>554</v>
      </c>
      <c r="M377" s="47" t="s">
        <v>554</v>
      </c>
      <c r="N377" s="47" t="s">
        <v>554</v>
      </c>
      <c r="O377" s="47" t="s">
        <v>554</v>
      </c>
      <c r="P377" s="47" t="s">
        <v>554</v>
      </c>
      <c r="Q377" s="47" t="s">
        <v>554</v>
      </c>
      <c r="R377" s="47" t="s">
        <v>554</v>
      </c>
      <c r="S377" s="47" t="s">
        <v>554</v>
      </c>
      <c r="T377" s="47" t="s">
        <v>554</v>
      </c>
      <c r="U377" s="47" t="s">
        <v>554</v>
      </c>
      <c r="V377" s="603"/>
      <c r="W377" s="47" t="s">
        <v>554</v>
      </c>
      <c r="X377" s="47" t="s">
        <v>554</v>
      </c>
      <c r="Y377" s="47" t="s">
        <v>554</v>
      </c>
      <c r="Z377" s="47" t="s">
        <v>554</v>
      </c>
      <c r="AA377" s="47" t="s">
        <v>554</v>
      </c>
      <c r="AB377" s="47" t="s">
        <v>554</v>
      </c>
      <c r="AC377" s="47" t="s">
        <v>554</v>
      </c>
      <c r="AD377" s="47" t="s">
        <v>554</v>
      </c>
      <c r="AE377" s="47" t="s">
        <v>554</v>
      </c>
      <c r="AF377" s="47" t="s">
        <v>554</v>
      </c>
      <c r="AG377" s="47" t="s">
        <v>554</v>
      </c>
      <c r="AH377" s="47" t="s">
        <v>554</v>
      </c>
      <c r="AI377" s="47" t="s">
        <v>554</v>
      </c>
      <c r="AJ377" s="47" t="s">
        <v>554</v>
      </c>
      <c r="AK377" s="47" t="s">
        <v>554</v>
      </c>
      <c r="AL377" s="47" t="s">
        <v>554</v>
      </c>
      <c r="AM377" s="47" t="s">
        <v>554</v>
      </c>
      <c r="AN377" s="47" t="s">
        <v>554</v>
      </c>
      <c r="AO377" s="603"/>
      <c r="AP377" s="603"/>
      <c r="AQ377" s="47" t="s">
        <v>554</v>
      </c>
      <c r="AR377" s="603"/>
      <c r="AS377" s="603"/>
      <c r="AT377" s="47" t="s">
        <v>554</v>
      </c>
      <c r="AU377" s="47" t="s">
        <v>554</v>
      </c>
      <c r="AV377" s="47" t="s">
        <v>554</v>
      </c>
      <c r="AW377" s="47" t="s">
        <v>554</v>
      </c>
      <c r="AX377" s="603"/>
      <c r="AY377" s="603"/>
      <c r="AZ377" s="724" t="s">
        <v>807</v>
      </c>
      <c r="BA377" s="603"/>
      <c r="BB377" s="603"/>
      <c r="BC377" s="679" t="s">
        <v>554</v>
      </c>
      <c r="BD377" s="603"/>
      <c r="BE377" s="603"/>
      <c r="BF377" s="679" t="s">
        <v>554</v>
      </c>
      <c r="BG377" s="678">
        <v>43724</v>
      </c>
      <c r="BH377" s="706" t="s">
        <v>554</v>
      </c>
      <c r="BI377" s="706" t="s">
        <v>554</v>
      </c>
      <c r="BJ377" s="47" t="s">
        <v>554</v>
      </c>
      <c r="BK377" s="682" t="s">
        <v>807</v>
      </c>
      <c r="BL377" s="682" t="s">
        <v>807</v>
      </c>
      <c r="BM377" s="706" t="s">
        <v>554</v>
      </c>
      <c r="BN377" s="598" t="s">
        <v>807</v>
      </c>
      <c r="BO377" s="598" t="s">
        <v>807</v>
      </c>
      <c r="BP377" s="603"/>
      <c r="BQ377" s="48" t="s">
        <v>554</v>
      </c>
      <c r="BR377" s="48" t="s">
        <v>554</v>
      </c>
      <c r="BS377" s="603"/>
      <c r="BT377" s="720"/>
      <c r="BU377" s="720"/>
      <c r="BV377" s="603"/>
      <c r="BW377" s="706" t="s">
        <v>554</v>
      </c>
      <c r="BX377" s="47" t="s">
        <v>554</v>
      </c>
      <c r="BY377" s="47" t="s">
        <v>554</v>
      </c>
      <c r="BZ377" s="706" t="s">
        <v>554</v>
      </c>
      <c r="CA377" s="47" t="s">
        <v>554</v>
      </c>
      <c r="CB377" s="709" t="s">
        <v>560</v>
      </c>
      <c r="CC377" s="48" t="s">
        <v>554</v>
      </c>
      <c r="CD377" s="48" t="s">
        <v>554</v>
      </c>
      <c r="CE377" s="48" t="s">
        <v>554</v>
      </c>
      <c r="CF377" s="603"/>
      <c r="CG377" s="603"/>
      <c r="CH377" s="598" t="s">
        <v>807</v>
      </c>
      <c r="CI377" s="616"/>
      <c r="CJ377" s="616"/>
      <c r="CK377" s="48" t="s">
        <v>554</v>
      </c>
      <c r="CL377" s="615" t="s">
        <v>554</v>
      </c>
      <c r="CM377" s="615" t="s">
        <v>554</v>
      </c>
      <c r="CN377" s="47" t="s">
        <v>554</v>
      </c>
      <c r="CO377" s="706" t="s">
        <v>554</v>
      </c>
      <c r="CP377" s="706" t="s">
        <v>554</v>
      </c>
      <c r="CQ377" s="47" t="s">
        <v>554</v>
      </c>
      <c r="CR377" s="706" t="s">
        <v>554</v>
      </c>
      <c r="CS377" s="706" t="s">
        <v>554</v>
      </c>
      <c r="CT377" s="603"/>
      <c r="CU377" s="709" t="s">
        <v>560</v>
      </c>
      <c r="CV377" s="709" t="s">
        <v>560</v>
      </c>
      <c r="CW377" s="720" t="s">
        <v>554</v>
      </c>
      <c r="CX377" s="47" t="s">
        <v>554</v>
      </c>
      <c r="CY377" s="47" t="s">
        <v>554</v>
      </c>
      <c r="CZ377" s="47" t="s">
        <v>554</v>
      </c>
      <c r="DA377" s="682" t="s">
        <v>560</v>
      </c>
      <c r="DB377" s="709" t="s">
        <v>560</v>
      </c>
      <c r="DC377" s="47" t="s">
        <v>554</v>
      </c>
    </row>
    <row r="378" spans="1:109" ht="15" x14ac:dyDescent="0.2">
      <c r="A378" s="678">
        <v>43725</v>
      </c>
      <c r="B378" s="47" t="s">
        <v>554</v>
      </c>
      <c r="C378" s="47" t="s">
        <v>554</v>
      </c>
      <c r="D378" s="47" t="s">
        <v>554</v>
      </c>
      <c r="E378" s="47" t="s">
        <v>554</v>
      </c>
      <c r="F378" s="47" t="s">
        <v>554</v>
      </c>
      <c r="G378" s="47" t="s">
        <v>554</v>
      </c>
      <c r="H378" s="706" t="s">
        <v>554</v>
      </c>
      <c r="I378" s="706" t="s">
        <v>554</v>
      </c>
      <c r="J378" s="706" t="s">
        <v>554</v>
      </c>
      <c r="K378" s="47" t="s">
        <v>554</v>
      </c>
      <c r="L378" s="47" t="s">
        <v>554</v>
      </c>
      <c r="M378" s="47" t="s">
        <v>554</v>
      </c>
      <c r="N378" s="47" t="s">
        <v>554</v>
      </c>
      <c r="O378" s="47" t="s">
        <v>554</v>
      </c>
      <c r="P378" s="47" t="s">
        <v>554</v>
      </c>
      <c r="Q378" s="47" t="s">
        <v>554</v>
      </c>
      <c r="R378" s="47" t="s">
        <v>554</v>
      </c>
      <c r="S378" s="47" t="s">
        <v>554</v>
      </c>
      <c r="T378" s="47" t="s">
        <v>554</v>
      </c>
      <c r="U378" s="47" t="s">
        <v>554</v>
      </c>
      <c r="V378" s="603"/>
      <c r="W378" s="47" t="s">
        <v>554</v>
      </c>
      <c r="X378" s="47" t="s">
        <v>554</v>
      </c>
      <c r="Y378" s="47" t="s">
        <v>554</v>
      </c>
      <c r="Z378" s="47" t="s">
        <v>554</v>
      </c>
      <c r="AA378" s="47" t="s">
        <v>554</v>
      </c>
      <c r="AB378" s="47" t="s">
        <v>554</v>
      </c>
      <c r="AC378" s="47" t="s">
        <v>554</v>
      </c>
      <c r="AD378" s="47" t="s">
        <v>554</v>
      </c>
      <c r="AE378" s="47" t="s">
        <v>554</v>
      </c>
      <c r="AF378" s="47" t="s">
        <v>554</v>
      </c>
      <c r="AG378" s="47" t="s">
        <v>554</v>
      </c>
      <c r="AH378" s="47" t="s">
        <v>554</v>
      </c>
      <c r="AI378" s="47" t="s">
        <v>554</v>
      </c>
      <c r="AJ378" s="47" t="s">
        <v>554</v>
      </c>
      <c r="AK378" s="47" t="s">
        <v>554</v>
      </c>
      <c r="AL378" s="47" t="s">
        <v>554</v>
      </c>
      <c r="AM378" s="47" t="s">
        <v>554</v>
      </c>
      <c r="AN378" s="47" t="s">
        <v>554</v>
      </c>
      <c r="AO378" s="603"/>
      <c r="AP378" s="603"/>
      <c r="AQ378" s="47" t="s">
        <v>554</v>
      </c>
      <c r="AR378" s="603"/>
      <c r="AS378" s="603"/>
      <c r="AT378" s="47" t="s">
        <v>554</v>
      </c>
      <c r="AU378" s="47" t="s">
        <v>554</v>
      </c>
      <c r="AV378" s="47" t="s">
        <v>554</v>
      </c>
      <c r="AW378" s="47" t="s">
        <v>554</v>
      </c>
      <c r="AX378" s="603"/>
      <c r="AY378" s="603"/>
      <c r="AZ378" s="724" t="s">
        <v>807</v>
      </c>
      <c r="BA378" s="603"/>
      <c r="BB378" s="603"/>
      <c r="BC378" s="679" t="s">
        <v>554</v>
      </c>
      <c r="BD378" s="603"/>
      <c r="BE378" s="603"/>
      <c r="BF378" s="679" t="s">
        <v>554</v>
      </c>
      <c r="BG378" s="678">
        <v>43725</v>
      </c>
      <c r="BH378" s="706" t="s">
        <v>554</v>
      </c>
      <c r="BI378" s="706" t="s">
        <v>554</v>
      </c>
      <c r="BJ378" s="47" t="s">
        <v>554</v>
      </c>
      <c r="BK378" s="682" t="s">
        <v>807</v>
      </c>
      <c r="BL378" s="682" t="s">
        <v>807</v>
      </c>
      <c r="BM378" s="706" t="s">
        <v>554</v>
      </c>
      <c r="BN378" s="598" t="s">
        <v>807</v>
      </c>
      <c r="BO378" s="598" t="s">
        <v>807</v>
      </c>
      <c r="BP378" s="603"/>
      <c r="BQ378" s="48" t="s">
        <v>554</v>
      </c>
      <c r="BR378" s="48" t="s">
        <v>554</v>
      </c>
      <c r="BS378" s="603"/>
      <c r="BT378" s="720"/>
      <c r="BU378" s="720"/>
      <c r="BV378" s="603"/>
      <c r="BW378" s="706" t="s">
        <v>554</v>
      </c>
      <c r="BX378" s="47" t="s">
        <v>554</v>
      </c>
      <c r="BY378" s="47" t="s">
        <v>554</v>
      </c>
      <c r="BZ378" s="706" t="s">
        <v>554</v>
      </c>
      <c r="CA378" s="47" t="s">
        <v>554</v>
      </c>
      <c r="CB378" s="709" t="s">
        <v>560</v>
      </c>
      <c r="CC378" s="48" t="s">
        <v>554</v>
      </c>
      <c r="CD378" s="48" t="s">
        <v>554</v>
      </c>
      <c r="CE378" s="48" t="s">
        <v>554</v>
      </c>
      <c r="CF378" s="603"/>
      <c r="CG378" s="603"/>
      <c r="CH378" s="598" t="s">
        <v>807</v>
      </c>
      <c r="CI378" s="616"/>
      <c r="CJ378" s="616"/>
      <c r="CK378" s="48" t="s">
        <v>554</v>
      </c>
      <c r="CL378" s="615" t="s">
        <v>554</v>
      </c>
      <c r="CM378" s="615" t="s">
        <v>554</v>
      </c>
      <c r="CN378" s="47" t="s">
        <v>554</v>
      </c>
      <c r="CO378" s="706" t="s">
        <v>554</v>
      </c>
      <c r="CP378" s="706" t="s">
        <v>554</v>
      </c>
      <c r="CQ378" s="47" t="s">
        <v>554</v>
      </c>
      <c r="CR378" s="725" t="s">
        <v>554</v>
      </c>
      <c r="CS378" s="725" t="s">
        <v>554</v>
      </c>
      <c r="CT378" s="603"/>
      <c r="CU378" s="709" t="s">
        <v>560</v>
      </c>
      <c r="CV378" s="709" t="s">
        <v>560</v>
      </c>
      <c r="CW378" s="720" t="s">
        <v>554</v>
      </c>
      <c r="CX378" s="47" t="s">
        <v>554</v>
      </c>
      <c r="CY378" s="47" t="s">
        <v>554</v>
      </c>
      <c r="CZ378" s="47" t="s">
        <v>554</v>
      </c>
      <c r="DA378" s="682" t="s">
        <v>560</v>
      </c>
      <c r="DB378" s="709" t="s">
        <v>560</v>
      </c>
      <c r="DC378" s="47" t="s">
        <v>554</v>
      </c>
    </row>
    <row r="379" spans="1:109" ht="15" x14ac:dyDescent="0.2">
      <c r="A379" s="678">
        <v>43726</v>
      </c>
      <c r="B379" s="47" t="s">
        <v>554</v>
      </c>
      <c r="C379" s="47" t="s">
        <v>554</v>
      </c>
      <c r="D379" s="47" t="s">
        <v>554</v>
      </c>
      <c r="E379" s="47" t="s">
        <v>554</v>
      </c>
      <c r="F379" s="47" t="s">
        <v>554</v>
      </c>
      <c r="G379" s="47" t="s">
        <v>554</v>
      </c>
      <c r="H379" s="706" t="s">
        <v>554</v>
      </c>
      <c r="I379" s="706" t="s">
        <v>554</v>
      </c>
      <c r="J379" s="706" t="s">
        <v>554</v>
      </c>
      <c r="K379" s="47" t="s">
        <v>554</v>
      </c>
      <c r="L379" s="47" t="s">
        <v>554</v>
      </c>
      <c r="M379" s="47" t="s">
        <v>554</v>
      </c>
      <c r="N379" s="47" t="s">
        <v>554</v>
      </c>
      <c r="O379" s="47" t="s">
        <v>554</v>
      </c>
      <c r="P379" s="47" t="s">
        <v>554</v>
      </c>
      <c r="Q379" s="47" t="s">
        <v>554</v>
      </c>
      <c r="R379" s="47" t="s">
        <v>554</v>
      </c>
      <c r="S379" s="47" t="s">
        <v>554</v>
      </c>
      <c r="T379" s="47" t="s">
        <v>554</v>
      </c>
      <c r="U379" s="47" t="s">
        <v>554</v>
      </c>
      <c r="V379" s="603"/>
      <c r="W379" s="47" t="s">
        <v>554</v>
      </c>
      <c r="X379" s="47" t="s">
        <v>554</v>
      </c>
      <c r="Y379" s="47" t="s">
        <v>554</v>
      </c>
      <c r="Z379" s="47" t="s">
        <v>554</v>
      </c>
      <c r="AA379" s="47" t="s">
        <v>554</v>
      </c>
      <c r="AB379" s="47" t="s">
        <v>554</v>
      </c>
      <c r="AC379" s="47" t="s">
        <v>554</v>
      </c>
      <c r="AD379" s="47" t="s">
        <v>554</v>
      </c>
      <c r="AE379" s="47" t="s">
        <v>554</v>
      </c>
      <c r="AF379" s="47" t="s">
        <v>554</v>
      </c>
      <c r="AG379" s="47" t="s">
        <v>554</v>
      </c>
      <c r="AH379" s="47" t="s">
        <v>554</v>
      </c>
      <c r="AI379" s="47" t="s">
        <v>554</v>
      </c>
      <c r="AJ379" s="47" t="s">
        <v>554</v>
      </c>
      <c r="AK379" s="47" t="s">
        <v>554</v>
      </c>
      <c r="AL379" s="47" t="s">
        <v>554</v>
      </c>
      <c r="AM379" s="47" t="s">
        <v>554</v>
      </c>
      <c r="AN379" s="47" t="s">
        <v>554</v>
      </c>
      <c r="AO379" s="603"/>
      <c r="AP379" s="603"/>
      <c r="AQ379" s="47" t="s">
        <v>554</v>
      </c>
      <c r="AR379" s="603"/>
      <c r="AS379" s="603"/>
      <c r="AT379" s="47" t="s">
        <v>554</v>
      </c>
      <c r="AU379" s="47" t="s">
        <v>554</v>
      </c>
      <c r="AV379" s="47" t="s">
        <v>554</v>
      </c>
      <c r="AW379" s="47" t="s">
        <v>554</v>
      </c>
      <c r="AX379" s="603"/>
      <c r="AY379" s="603"/>
      <c r="AZ379" s="724" t="s">
        <v>807</v>
      </c>
      <c r="BA379" s="603"/>
      <c r="BB379" s="603"/>
      <c r="BC379" s="679" t="s">
        <v>554</v>
      </c>
      <c r="BD379" s="603"/>
      <c r="BE379" s="603"/>
      <c r="BF379" s="679" t="s">
        <v>554</v>
      </c>
      <c r="BG379" s="678">
        <v>43726</v>
      </c>
      <c r="BH379" s="706" t="s">
        <v>554</v>
      </c>
      <c r="BI379" s="706" t="s">
        <v>554</v>
      </c>
      <c r="BJ379" s="47" t="s">
        <v>554</v>
      </c>
      <c r="BK379" s="682" t="s">
        <v>807</v>
      </c>
      <c r="BL379" s="682" t="s">
        <v>807</v>
      </c>
      <c r="BM379" s="706" t="s">
        <v>554</v>
      </c>
      <c r="BN379" s="598" t="s">
        <v>807</v>
      </c>
      <c r="BO379" s="598" t="s">
        <v>807</v>
      </c>
      <c r="BP379" s="603"/>
      <c r="BQ379" s="48" t="s">
        <v>554</v>
      </c>
      <c r="BR379" s="48" t="s">
        <v>554</v>
      </c>
      <c r="BS379" s="603"/>
      <c r="BT379" s="720"/>
      <c r="BU379" s="720"/>
      <c r="BV379" s="603"/>
      <c r="BW379" s="706" t="s">
        <v>554</v>
      </c>
      <c r="BX379" s="47" t="s">
        <v>554</v>
      </c>
      <c r="BY379" s="47" t="s">
        <v>554</v>
      </c>
      <c r="BZ379" s="706" t="s">
        <v>554</v>
      </c>
      <c r="CA379" s="47" t="s">
        <v>554</v>
      </c>
      <c r="CB379" s="709" t="s">
        <v>560</v>
      </c>
      <c r="CC379" s="48" t="s">
        <v>554</v>
      </c>
      <c r="CD379" s="48" t="s">
        <v>554</v>
      </c>
      <c r="CE379" s="48" t="s">
        <v>554</v>
      </c>
      <c r="CF379" s="603"/>
      <c r="CG379" s="603"/>
      <c r="CH379" s="598" t="s">
        <v>807</v>
      </c>
      <c r="CI379" s="616"/>
      <c r="CJ379" s="616"/>
      <c r="CK379" s="48" t="s">
        <v>554</v>
      </c>
      <c r="CL379" s="615" t="s">
        <v>554</v>
      </c>
      <c r="CM379" s="615" t="s">
        <v>554</v>
      </c>
      <c r="CN379" s="47" t="s">
        <v>554</v>
      </c>
      <c r="CO379" s="725" t="s">
        <v>554</v>
      </c>
      <c r="CP379" s="725" t="s">
        <v>554</v>
      </c>
      <c r="CQ379" s="47" t="s">
        <v>554</v>
      </c>
      <c r="CR379" s="706" t="s">
        <v>554</v>
      </c>
      <c r="CS379" s="706" t="s">
        <v>554</v>
      </c>
      <c r="CT379" s="603"/>
      <c r="CU379" s="709" t="s">
        <v>560</v>
      </c>
      <c r="CV379" s="709" t="s">
        <v>560</v>
      </c>
      <c r="CW379" s="720" t="s">
        <v>554</v>
      </c>
      <c r="CX379" s="47" t="s">
        <v>554</v>
      </c>
      <c r="CY379" s="47" t="s">
        <v>554</v>
      </c>
      <c r="CZ379" s="47" t="s">
        <v>554</v>
      </c>
      <c r="DA379" s="682" t="s">
        <v>560</v>
      </c>
      <c r="DB379" s="709" t="s">
        <v>560</v>
      </c>
      <c r="DC379" s="47" t="s">
        <v>554</v>
      </c>
    </row>
    <row r="380" spans="1:109" ht="14" x14ac:dyDescent="0.15">
      <c r="A380" s="678">
        <v>43727</v>
      </c>
      <c r="B380" s="47" t="s">
        <v>554</v>
      </c>
      <c r="C380" s="47" t="s">
        <v>554</v>
      </c>
      <c r="D380" s="47" t="s">
        <v>554</v>
      </c>
      <c r="E380" s="47" t="s">
        <v>554</v>
      </c>
      <c r="F380" s="47" t="s">
        <v>554</v>
      </c>
      <c r="G380" s="47" t="s">
        <v>554</v>
      </c>
      <c r="H380" s="706" t="s">
        <v>554</v>
      </c>
      <c r="I380" s="706" t="s">
        <v>554</v>
      </c>
      <c r="J380" s="706" t="s">
        <v>554</v>
      </c>
      <c r="K380" s="47" t="s">
        <v>554</v>
      </c>
      <c r="L380" s="47" t="s">
        <v>554</v>
      </c>
      <c r="M380" s="47" t="s">
        <v>554</v>
      </c>
      <c r="N380" s="47" t="s">
        <v>554</v>
      </c>
      <c r="O380" s="47" t="s">
        <v>554</v>
      </c>
      <c r="P380" s="47" t="s">
        <v>554</v>
      </c>
      <c r="Q380" s="47" t="s">
        <v>554</v>
      </c>
      <c r="R380" s="47" t="s">
        <v>554</v>
      </c>
      <c r="S380" s="47" t="s">
        <v>554</v>
      </c>
      <c r="T380" s="47" t="s">
        <v>554</v>
      </c>
      <c r="U380" s="47" t="s">
        <v>554</v>
      </c>
      <c r="V380" s="603"/>
      <c r="W380" s="47" t="s">
        <v>554</v>
      </c>
      <c r="X380" s="47" t="s">
        <v>554</v>
      </c>
      <c r="Y380" s="47" t="s">
        <v>554</v>
      </c>
      <c r="Z380" s="47" t="s">
        <v>554</v>
      </c>
      <c r="AA380" s="47" t="s">
        <v>554</v>
      </c>
      <c r="AB380" s="47" t="s">
        <v>554</v>
      </c>
      <c r="AC380" s="47" t="s">
        <v>554</v>
      </c>
      <c r="AD380" s="47" t="s">
        <v>554</v>
      </c>
      <c r="AE380" s="47" t="s">
        <v>554</v>
      </c>
      <c r="AF380" s="47" t="s">
        <v>554</v>
      </c>
      <c r="AG380" s="47" t="s">
        <v>554</v>
      </c>
      <c r="AH380" s="47" t="s">
        <v>554</v>
      </c>
      <c r="AI380" s="47" t="s">
        <v>554</v>
      </c>
      <c r="AJ380" s="47" t="s">
        <v>554</v>
      </c>
      <c r="AK380" s="47" t="s">
        <v>554</v>
      </c>
      <c r="AL380" s="47" t="s">
        <v>554</v>
      </c>
      <c r="AM380" s="47" t="s">
        <v>554</v>
      </c>
      <c r="AN380" s="47" t="s">
        <v>554</v>
      </c>
      <c r="AO380" s="603"/>
      <c r="AP380" s="603"/>
      <c r="AQ380" s="47" t="s">
        <v>554</v>
      </c>
      <c r="AR380" s="603"/>
      <c r="AS380" s="603"/>
      <c r="AT380" s="47" t="s">
        <v>554</v>
      </c>
      <c r="AU380" s="47" t="s">
        <v>554</v>
      </c>
      <c r="AV380" s="47" t="s">
        <v>554</v>
      </c>
      <c r="AW380" s="47" t="s">
        <v>554</v>
      </c>
      <c r="AX380" s="603"/>
      <c r="AY380" s="603"/>
      <c r="AZ380" s="724" t="s">
        <v>807</v>
      </c>
      <c r="BA380" s="603"/>
      <c r="BB380" s="603"/>
      <c r="BC380" s="679" t="s">
        <v>554</v>
      </c>
      <c r="BD380" s="603"/>
      <c r="BE380" s="603"/>
      <c r="BF380" s="679" t="s">
        <v>554</v>
      </c>
      <c r="BG380" s="678">
        <v>43727</v>
      </c>
      <c r="BH380" s="705" t="s">
        <v>554</v>
      </c>
      <c r="BI380" s="705" t="s">
        <v>554</v>
      </c>
      <c r="BJ380" s="47" t="s">
        <v>554</v>
      </c>
      <c r="BK380" s="682" t="s">
        <v>807</v>
      </c>
      <c r="BL380" s="682" t="s">
        <v>807</v>
      </c>
      <c r="BM380" s="706" t="s">
        <v>554</v>
      </c>
      <c r="BN380" s="598" t="s">
        <v>807</v>
      </c>
      <c r="BO380" s="598" t="s">
        <v>807</v>
      </c>
      <c r="BP380" s="603"/>
      <c r="BQ380" s="705" t="s">
        <v>554</v>
      </c>
      <c r="BR380" s="705" t="s">
        <v>554</v>
      </c>
      <c r="BS380" s="603"/>
      <c r="BT380" s="720"/>
      <c r="BU380" s="720"/>
      <c r="BV380" s="603"/>
      <c r="BW380" s="706" t="s">
        <v>554</v>
      </c>
      <c r="BX380" s="47" t="s">
        <v>554</v>
      </c>
      <c r="BY380" s="47" t="s">
        <v>554</v>
      </c>
      <c r="BZ380" s="706" t="s">
        <v>554</v>
      </c>
      <c r="CA380" s="47" t="s">
        <v>554</v>
      </c>
      <c r="CB380" s="709" t="s">
        <v>560</v>
      </c>
      <c r="CC380" s="48" t="s">
        <v>554</v>
      </c>
      <c r="CD380" s="48" t="s">
        <v>554</v>
      </c>
      <c r="CE380" s="48" t="s">
        <v>554</v>
      </c>
      <c r="CF380" s="603"/>
      <c r="CG380" s="603"/>
      <c r="CH380" s="598" t="s">
        <v>807</v>
      </c>
      <c r="CI380" s="616"/>
      <c r="CJ380" s="616"/>
      <c r="CK380" s="48" t="s">
        <v>554</v>
      </c>
      <c r="CL380" s="615" t="s">
        <v>554</v>
      </c>
      <c r="CM380" s="615" t="s">
        <v>554</v>
      </c>
      <c r="CN380" s="47" t="s">
        <v>554</v>
      </c>
      <c r="CO380" s="706" t="s">
        <v>554</v>
      </c>
      <c r="CP380" s="706" t="s">
        <v>554</v>
      </c>
      <c r="CQ380" s="47" t="s">
        <v>554</v>
      </c>
      <c r="CR380" s="706" t="s">
        <v>554</v>
      </c>
      <c r="CS380" s="706" t="s">
        <v>554</v>
      </c>
      <c r="CT380" s="603"/>
      <c r="CU380" s="709" t="s">
        <v>560</v>
      </c>
      <c r="CV380" s="709" t="s">
        <v>560</v>
      </c>
      <c r="CW380" s="720" t="s">
        <v>554</v>
      </c>
      <c r="CX380" s="47" t="s">
        <v>554</v>
      </c>
      <c r="CY380" s="47" t="s">
        <v>554</v>
      </c>
      <c r="CZ380" s="47" t="s">
        <v>554</v>
      </c>
      <c r="DA380" s="682" t="s">
        <v>560</v>
      </c>
      <c r="DB380" s="709" t="s">
        <v>560</v>
      </c>
      <c r="DC380" s="47" t="s">
        <v>554</v>
      </c>
    </row>
    <row r="381" spans="1:109" ht="14" x14ac:dyDescent="0.15">
      <c r="A381" s="678">
        <v>43728</v>
      </c>
      <c r="B381" s="47" t="s">
        <v>554</v>
      </c>
      <c r="C381" s="47" t="s">
        <v>554</v>
      </c>
      <c r="D381" s="47" t="s">
        <v>554</v>
      </c>
      <c r="E381" s="47" t="s">
        <v>554</v>
      </c>
      <c r="F381" s="47" t="s">
        <v>554</v>
      </c>
      <c r="G381" s="47" t="s">
        <v>554</v>
      </c>
      <c r="H381" s="706" t="s">
        <v>554</v>
      </c>
      <c r="I381" s="706" t="s">
        <v>554</v>
      </c>
      <c r="J381" s="706" t="s">
        <v>554</v>
      </c>
      <c r="K381" s="47" t="s">
        <v>554</v>
      </c>
      <c r="L381" s="47" t="s">
        <v>554</v>
      </c>
      <c r="M381" s="47" t="s">
        <v>554</v>
      </c>
      <c r="N381" s="47" t="s">
        <v>554</v>
      </c>
      <c r="O381" s="47" t="s">
        <v>554</v>
      </c>
      <c r="P381" s="47" t="s">
        <v>554</v>
      </c>
      <c r="Q381" s="47" t="s">
        <v>554</v>
      </c>
      <c r="R381" s="47" t="s">
        <v>554</v>
      </c>
      <c r="S381" s="47" t="s">
        <v>554</v>
      </c>
      <c r="T381" s="47" t="s">
        <v>554</v>
      </c>
      <c r="U381" s="47" t="s">
        <v>554</v>
      </c>
      <c r="V381" s="603"/>
      <c r="W381" s="47" t="s">
        <v>554</v>
      </c>
      <c r="X381" s="47" t="s">
        <v>554</v>
      </c>
      <c r="Y381" s="47" t="s">
        <v>554</v>
      </c>
      <c r="Z381" s="47" t="s">
        <v>554</v>
      </c>
      <c r="AA381" s="47" t="s">
        <v>554</v>
      </c>
      <c r="AB381" s="47" t="s">
        <v>554</v>
      </c>
      <c r="AC381" s="47" t="s">
        <v>554</v>
      </c>
      <c r="AD381" s="47" t="s">
        <v>554</v>
      </c>
      <c r="AE381" s="47" t="s">
        <v>554</v>
      </c>
      <c r="AF381" s="47" t="s">
        <v>554</v>
      </c>
      <c r="AG381" s="47" t="s">
        <v>554</v>
      </c>
      <c r="AH381" s="47" t="s">
        <v>554</v>
      </c>
      <c r="AI381" s="47" t="s">
        <v>554</v>
      </c>
      <c r="AJ381" s="47" t="s">
        <v>554</v>
      </c>
      <c r="AK381" s="47" t="s">
        <v>554</v>
      </c>
      <c r="AL381" s="47" t="s">
        <v>554</v>
      </c>
      <c r="AM381" s="47" t="s">
        <v>554</v>
      </c>
      <c r="AN381" s="47" t="s">
        <v>554</v>
      </c>
      <c r="AO381" s="603"/>
      <c r="AP381" s="603"/>
      <c r="AQ381" s="47" t="s">
        <v>554</v>
      </c>
      <c r="AR381" s="603"/>
      <c r="AS381" s="603"/>
      <c r="AT381" s="47" t="s">
        <v>554</v>
      </c>
      <c r="AU381" s="47" t="s">
        <v>554</v>
      </c>
      <c r="AV381" s="47" t="s">
        <v>554</v>
      </c>
      <c r="AW381" s="47" t="s">
        <v>554</v>
      </c>
      <c r="AX381" s="603"/>
      <c r="AY381" s="603"/>
      <c r="AZ381" s="724" t="s">
        <v>807</v>
      </c>
      <c r="BA381" s="603"/>
      <c r="BB381" s="603"/>
      <c r="BC381" s="679" t="s">
        <v>554</v>
      </c>
      <c r="BD381" s="603"/>
      <c r="BE381" s="603"/>
      <c r="BF381" s="679" t="s">
        <v>554</v>
      </c>
      <c r="BG381" s="678">
        <v>43728</v>
      </c>
      <c r="BH381" s="706" t="s">
        <v>554</v>
      </c>
      <c r="BI381" s="706" t="s">
        <v>554</v>
      </c>
      <c r="BJ381" s="47" t="s">
        <v>554</v>
      </c>
      <c r="BK381" s="682" t="s">
        <v>807</v>
      </c>
      <c r="BL381" s="682" t="s">
        <v>807</v>
      </c>
      <c r="BM381" s="706" t="s">
        <v>554</v>
      </c>
      <c r="BN381" s="598" t="s">
        <v>807</v>
      </c>
      <c r="BO381" s="598" t="s">
        <v>807</v>
      </c>
      <c r="BP381" s="603"/>
      <c r="BQ381" s="706" t="s">
        <v>554</v>
      </c>
      <c r="BR381" s="706" t="s">
        <v>554</v>
      </c>
      <c r="BS381" s="603"/>
      <c r="BT381" s="720"/>
      <c r="BU381" s="720"/>
      <c r="BV381" s="603"/>
      <c r="BW381" s="706" t="s">
        <v>554</v>
      </c>
      <c r="BX381" s="47" t="s">
        <v>554</v>
      </c>
      <c r="BY381" s="47" t="s">
        <v>554</v>
      </c>
      <c r="BZ381" s="706" t="s">
        <v>554</v>
      </c>
      <c r="CA381" s="47" t="s">
        <v>554</v>
      </c>
      <c r="CB381" s="709" t="s">
        <v>560</v>
      </c>
      <c r="CC381" s="48" t="s">
        <v>554</v>
      </c>
      <c r="CD381" s="48" t="s">
        <v>554</v>
      </c>
      <c r="CE381" s="48" t="s">
        <v>554</v>
      </c>
      <c r="CF381" s="603"/>
      <c r="CG381" s="603"/>
      <c r="CH381" s="598" t="s">
        <v>807</v>
      </c>
      <c r="CI381" s="616"/>
      <c r="CJ381" s="616"/>
      <c r="CK381" s="48" t="s">
        <v>554</v>
      </c>
      <c r="CL381" s="615" t="s">
        <v>554</v>
      </c>
      <c r="CM381" s="615" t="s">
        <v>554</v>
      </c>
      <c r="CN381" s="47" t="s">
        <v>554</v>
      </c>
      <c r="CO381" s="706" t="s">
        <v>554</v>
      </c>
      <c r="CP381" s="706" t="s">
        <v>554</v>
      </c>
      <c r="CQ381" s="47" t="s">
        <v>554</v>
      </c>
      <c r="CR381" s="706" t="s">
        <v>554</v>
      </c>
      <c r="CS381" s="706" t="s">
        <v>554</v>
      </c>
      <c r="CT381" s="603"/>
      <c r="CU381" s="709" t="s">
        <v>560</v>
      </c>
      <c r="CV381" s="709" t="s">
        <v>560</v>
      </c>
      <c r="CW381" s="720" t="s">
        <v>554</v>
      </c>
      <c r="CX381" s="47" t="s">
        <v>554</v>
      </c>
      <c r="CY381" s="47" t="s">
        <v>554</v>
      </c>
      <c r="CZ381" s="47" t="s">
        <v>554</v>
      </c>
      <c r="DA381" s="682" t="s">
        <v>560</v>
      </c>
      <c r="DB381" s="709" t="s">
        <v>560</v>
      </c>
      <c r="DC381" s="47" t="s">
        <v>554</v>
      </c>
      <c r="DD381" s="617"/>
      <c r="DE381" s="186"/>
    </row>
    <row r="382" spans="1:109" ht="14" x14ac:dyDescent="0.15">
      <c r="A382" s="678">
        <v>43729</v>
      </c>
      <c r="B382" s="47" t="s">
        <v>554</v>
      </c>
      <c r="C382" s="47" t="s">
        <v>554</v>
      </c>
      <c r="D382" s="47" t="s">
        <v>554</v>
      </c>
      <c r="E382" s="47" t="s">
        <v>554</v>
      </c>
      <c r="F382" s="47" t="s">
        <v>554</v>
      </c>
      <c r="G382" s="47" t="s">
        <v>554</v>
      </c>
      <c r="H382" s="705" t="s">
        <v>554</v>
      </c>
      <c r="I382" s="705" t="s">
        <v>554</v>
      </c>
      <c r="J382" s="706" t="s">
        <v>554</v>
      </c>
      <c r="K382" s="47" t="s">
        <v>554</v>
      </c>
      <c r="L382" s="47" t="s">
        <v>554</v>
      </c>
      <c r="M382" s="47" t="s">
        <v>554</v>
      </c>
      <c r="N382" s="47" t="s">
        <v>554</v>
      </c>
      <c r="O382" s="47" t="s">
        <v>554</v>
      </c>
      <c r="P382" s="47" t="s">
        <v>554</v>
      </c>
      <c r="Q382" s="47" t="s">
        <v>554</v>
      </c>
      <c r="R382" s="47" t="s">
        <v>554</v>
      </c>
      <c r="S382" s="47" t="s">
        <v>554</v>
      </c>
      <c r="T382" s="47" t="s">
        <v>554</v>
      </c>
      <c r="U382" s="47" t="s">
        <v>554</v>
      </c>
      <c r="V382" s="603"/>
      <c r="W382" s="47" t="s">
        <v>554</v>
      </c>
      <c r="X382" s="47" t="s">
        <v>554</v>
      </c>
      <c r="Y382" s="47" t="s">
        <v>554</v>
      </c>
      <c r="Z382" s="47" t="s">
        <v>554</v>
      </c>
      <c r="AA382" s="47" t="s">
        <v>554</v>
      </c>
      <c r="AB382" s="47" t="s">
        <v>554</v>
      </c>
      <c r="AC382" s="47" t="s">
        <v>554</v>
      </c>
      <c r="AD382" s="47" t="s">
        <v>554</v>
      </c>
      <c r="AE382" s="47" t="s">
        <v>554</v>
      </c>
      <c r="AF382" s="47" t="s">
        <v>554</v>
      </c>
      <c r="AG382" s="47" t="s">
        <v>554</v>
      </c>
      <c r="AH382" s="47" t="s">
        <v>554</v>
      </c>
      <c r="AI382" s="47" t="s">
        <v>554</v>
      </c>
      <c r="AJ382" s="47" t="s">
        <v>554</v>
      </c>
      <c r="AK382" s="47" t="s">
        <v>554</v>
      </c>
      <c r="AL382" s="47" t="s">
        <v>554</v>
      </c>
      <c r="AM382" s="47" t="s">
        <v>554</v>
      </c>
      <c r="AN382" s="47" t="s">
        <v>554</v>
      </c>
      <c r="AO382" s="603"/>
      <c r="AP382" s="603"/>
      <c r="AQ382" s="47" t="s">
        <v>554</v>
      </c>
      <c r="AR382" s="603"/>
      <c r="AS382" s="603"/>
      <c r="AT382" s="47" t="s">
        <v>554</v>
      </c>
      <c r="AU382" s="47" t="s">
        <v>554</v>
      </c>
      <c r="AV382" s="47" t="s">
        <v>554</v>
      </c>
      <c r="AW382" s="47" t="s">
        <v>554</v>
      </c>
      <c r="AX382" s="603"/>
      <c r="AY382" s="603"/>
      <c r="AZ382" s="724" t="s">
        <v>807</v>
      </c>
      <c r="BA382" s="603"/>
      <c r="BB382" s="603"/>
      <c r="BC382" s="679" t="s">
        <v>554</v>
      </c>
      <c r="BD382" s="603"/>
      <c r="BE382" s="603"/>
      <c r="BF382" s="679" t="s">
        <v>554</v>
      </c>
      <c r="BG382" s="678">
        <v>43729</v>
      </c>
      <c r="BH382" s="706" t="s">
        <v>554</v>
      </c>
      <c r="BI382" s="706" t="s">
        <v>554</v>
      </c>
      <c r="BJ382" s="47" t="s">
        <v>554</v>
      </c>
      <c r="BK382" s="682" t="s">
        <v>807</v>
      </c>
      <c r="BL382" s="682" t="s">
        <v>807</v>
      </c>
      <c r="BM382" s="706" t="s">
        <v>554</v>
      </c>
      <c r="BN382" s="598" t="s">
        <v>807</v>
      </c>
      <c r="BO382" s="598" t="s">
        <v>807</v>
      </c>
      <c r="BP382" s="603"/>
      <c r="BQ382" s="706" t="s">
        <v>554</v>
      </c>
      <c r="BR382" s="706" t="s">
        <v>554</v>
      </c>
      <c r="BS382" s="603"/>
      <c r="BT382" s="720"/>
      <c r="BU382" s="720"/>
      <c r="BV382" s="603"/>
      <c r="BW382" s="706" t="s">
        <v>554</v>
      </c>
      <c r="BX382" s="47" t="s">
        <v>554</v>
      </c>
      <c r="BY382" s="47" t="s">
        <v>554</v>
      </c>
      <c r="BZ382" s="706" t="s">
        <v>554</v>
      </c>
      <c r="CA382" s="47" t="s">
        <v>554</v>
      </c>
      <c r="CB382" s="709" t="s">
        <v>560</v>
      </c>
      <c r="CC382" s="48" t="s">
        <v>554</v>
      </c>
      <c r="CD382" s="48" t="s">
        <v>554</v>
      </c>
      <c r="CE382" s="48" t="s">
        <v>554</v>
      </c>
      <c r="CF382" s="603"/>
      <c r="CG382" s="603"/>
      <c r="CH382" s="598" t="s">
        <v>807</v>
      </c>
      <c r="CI382" s="616"/>
      <c r="CJ382" s="616"/>
      <c r="CK382" s="48" t="s">
        <v>554</v>
      </c>
      <c r="CL382" s="615" t="s">
        <v>554</v>
      </c>
      <c r="CM382" s="615" t="s">
        <v>554</v>
      </c>
      <c r="CN382" s="47" t="s">
        <v>554</v>
      </c>
      <c r="CO382" s="706" t="s">
        <v>554</v>
      </c>
      <c r="CP382" s="706" t="s">
        <v>554</v>
      </c>
      <c r="CQ382" s="47" t="s">
        <v>554</v>
      </c>
      <c r="CR382" s="706" t="s">
        <v>554</v>
      </c>
      <c r="CS382" s="706" t="s">
        <v>554</v>
      </c>
      <c r="CT382" s="603"/>
      <c r="CU382" s="709" t="s">
        <v>560</v>
      </c>
      <c r="CV382" s="709" t="s">
        <v>560</v>
      </c>
      <c r="CW382" s="720" t="s">
        <v>554</v>
      </c>
      <c r="CX382" s="47" t="s">
        <v>554</v>
      </c>
      <c r="CY382" s="47" t="s">
        <v>554</v>
      </c>
      <c r="CZ382" s="47" t="s">
        <v>554</v>
      </c>
      <c r="DA382" s="682" t="s">
        <v>560</v>
      </c>
      <c r="DB382" s="709" t="s">
        <v>560</v>
      </c>
      <c r="DC382" s="47" t="s">
        <v>554</v>
      </c>
    </row>
    <row r="383" spans="1:109" ht="14" x14ac:dyDescent="0.15">
      <c r="A383" s="678">
        <v>43730</v>
      </c>
      <c r="B383" s="47" t="s">
        <v>554</v>
      </c>
      <c r="C383" s="47" t="s">
        <v>554</v>
      </c>
      <c r="D383" s="47" t="s">
        <v>554</v>
      </c>
      <c r="E383" s="47" t="s">
        <v>554</v>
      </c>
      <c r="F383" s="47" t="s">
        <v>554</v>
      </c>
      <c r="G383" s="47" t="s">
        <v>554</v>
      </c>
      <c r="H383" s="705" t="s">
        <v>554</v>
      </c>
      <c r="I383" s="705" t="s">
        <v>554</v>
      </c>
      <c r="J383" s="706" t="s">
        <v>554</v>
      </c>
      <c r="K383" s="47" t="s">
        <v>554</v>
      </c>
      <c r="L383" s="47" t="s">
        <v>554</v>
      </c>
      <c r="M383" s="47" t="s">
        <v>554</v>
      </c>
      <c r="N383" s="47" t="s">
        <v>554</v>
      </c>
      <c r="O383" s="47" t="s">
        <v>554</v>
      </c>
      <c r="P383" s="47" t="s">
        <v>554</v>
      </c>
      <c r="Q383" s="47" t="s">
        <v>554</v>
      </c>
      <c r="R383" s="47" t="s">
        <v>554</v>
      </c>
      <c r="S383" s="47" t="s">
        <v>554</v>
      </c>
      <c r="T383" s="47" t="s">
        <v>554</v>
      </c>
      <c r="U383" s="47" t="s">
        <v>554</v>
      </c>
      <c r="V383" s="603"/>
      <c r="W383" s="47" t="s">
        <v>554</v>
      </c>
      <c r="X383" s="47" t="s">
        <v>554</v>
      </c>
      <c r="Y383" s="47" t="s">
        <v>554</v>
      </c>
      <c r="Z383" s="47" t="s">
        <v>554</v>
      </c>
      <c r="AA383" s="47" t="s">
        <v>554</v>
      </c>
      <c r="AB383" s="47" t="s">
        <v>554</v>
      </c>
      <c r="AC383" s="47" t="s">
        <v>554</v>
      </c>
      <c r="AD383" s="47" t="s">
        <v>554</v>
      </c>
      <c r="AE383" s="47" t="s">
        <v>554</v>
      </c>
      <c r="AF383" s="47" t="s">
        <v>554</v>
      </c>
      <c r="AG383" s="47" t="s">
        <v>554</v>
      </c>
      <c r="AH383" s="47" t="s">
        <v>554</v>
      </c>
      <c r="AI383" s="47" t="s">
        <v>554</v>
      </c>
      <c r="AJ383" s="47" t="s">
        <v>554</v>
      </c>
      <c r="AK383" s="47" t="s">
        <v>554</v>
      </c>
      <c r="AL383" s="47" t="s">
        <v>554</v>
      </c>
      <c r="AM383" s="47" t="s">
        <v>554</v>
      </c>
      <c r="AN383" s="47" t="s">
        <v>554</v>
      </c>
      <c r="AO383" s="603"/>
      <c r="AP383" s="603"/>
      <c r="AQ383" s="47" t="s">
        <v>554</v>
      </c>
      <c r="AR383" s="603"/>
      <c r="AS383" s="603"/>
      <c r="AT383" s="47" t="s">
        <v>554</v>
      </c>
      <c r="AU383" s="47" t="s">
        <v>554</v>
      </c>
      <c r="AV383" s="47" t="s">
        <v>554</v>
      </c>
      <c r="AW383" s="47" t="s">
        <v>554</v>
      </c>
      <c r="AX383" s="603"/>
      <c r="AY383" s="603"/>
      <c r="AZ383" s="724" t="s">
        <v>807</v>
      </c>
      <c r="BA383" s="603"/>
      <c r="BB383" s="603"/>
      <c r="BC383" s="679" t="s">
        <v>554</v>
      </c>
      <c r="BD383" s="603"/>
      <c r="BE383" s="603"/>
      <c r="BF383" s="679" t="s">
        <v>554</v>
      </c>
      <c r="BG383" s="678">
        <v>43730</v>
      </c>
      <c r="BH383" s="706" t="s">
        <v>554</v>
      </c>
      <c r="BI383" s="706" t="s">
        <v>554</v>
      </c>
      <c r="BJ383" s="47" t="s">
        <v>554</v>
      </c>
      <c r="BK383" s="682" t="s">
        <v>807</v>
      </c>
      <c r="BL383" s="682" t="s">
        <v>807</v>
      </c>
      <c r="BM383" s="706" t="s">
        <v>554</v>
      </c>
      <c r="BN383" s="598" t="s">
        <v>807</v>
      </c>
      <c r="BO383" s="598" t="s">
        <v>807</v>
      </c>
      <c r="BP383" s="603"/>
      <c r="BQ383" s="706" t="s">
        <v>554</v>
      </c>
      <c r="BR383" s="706" t="s">
        <v>554</v>
      </c>
      <c r="BS383" s="603"/>
      <c r="BT383" s="720"/>
      <c r="BU383" s="720"/>
      <c r="BV383" s="603"/>
      <c r="BW383" s="706" t="s">
        <v>554</v>
      </c>
      <c r="BX383" s="47" t="s">
        <v>554</v>
      </c>
      <c r="BY383" s="47" t="s">
        <v>554</v>
      </c>
      <c r="BZ383" s="706" t="s">
        <v>554</v>
      </c>
      <c r="CA383" s="47" t="s">
        <v>554</v>
      </c>
      <c r="CB383" s="709" t="s">
        <v>560</v>
      </c>
      <c r="CC383" s="48" t="s">
        <v>554</v>
      </c>
      <c r="CD383" s="48" t="s">
        <v>554</v>
      </c>
      <c r="CE383" s="48" t="s">
        <v>554</v>
      </c>
      <c r="CF383" s="603"/>
      <c r="CG383" s="603"/>
      <c r="CH383" s="598" t="s">
        <v>807</v>
      </c>
      <c r="CI383" s="616"/>
      <c r="CJ383" s="616"/>
      <c r="CK383" s="48" t="s">
        <v>554</v>
      </c>
      <c r="CL383" s="615" t="s">
        <v>554</v>
      </c>
      <c r="CM383" s="615" t="s">
        <v>554</v>
      </c>
      <c r="CN383" s="47" t="s">
        <v>554</v>
      </c>
      <c r="CO383" s="706" t="s">
        <v>554</v>
      </c>
      <c r="CP383" s="706" t="s">
        <v>554</v>
      </c>
      <c r="CQ383" s="47" t="s">
        <v>554</v>
      </c>
      <c r="CR383" s="706" t="s">
        <v>554</v>
      </c>
      <c r="CS383" s="706" t="s">
        <v>554</v>
      </c>
      <c r="CT383" s="603"/>
      <c r="CU383" s="709" t="s">
        <v>560</v>
      </c>
      <c r="CV383" s="709" t="s">
        <v>560</v>
      </c>
      <c r="CW383" s="720" t="s">
        <v>554</v>
      </c>
      <c r="CX383" s="47" t="s">
        <v>554</v>
      </c>
      <c r="CY383" s="47" t="s">
        <v>554</v>
      </c>
      <c r="CZ383" s="47" t="s">
        <v>554</v>
      </c>
      <c r="DA383" s="682" t="s">
        <v>560</v>
      </c>
      <c r="DB383" s="709" t="s">
        <v>560</v>
      </c>
      <c r="DC383" s="47" t="s">
        <v>554</v>
      </c>
    </row>
    <row r="384" spans="1:109" ht="14" x14ac:dyDescent="0.15">
      <c r="A384" s="678">
        <v>43731</v>
      </c>
      <c r="B384" s="47" t="s">
        <v>554</v>
      </c>
      <c r="C384" s="47" t="s">
        <v>554</v>
      </c>
      <c r="D384" s="47" t="s">
        <v>554</v>
      </c>
      <c r="E384" s="47" t="s">
        <v>554</v>
      </c>
      <c r="F384" s="47" t="s">
        <v>554</v>
      </c>
      <c r="G384" s="47" t="s">
        <v>554</v>
      </c>
      <c r="H384" s="705" t="s">
        <v>554</v>
      </c>
      <c r="I384" s="705" t="s">
        <v>554</v>
      </c>
      <c r="J384" s="706" t="s">
        <v>554</v>
      </c>
      <c r="K384" s="47" t="s">
        <v>554</v>
      </c>
      <c r="L384" s="47" t="s">
        <v>554</v>
      </c>
      <c r="M384" s="47" t="s">
        <v>554</v>
      </c>
      <c r="N384" s="47" t="s">
        <v>554</v>
      </c>
      <c r="O384" s="47" t="s">
        <v>554</v>
      </c>
      <c r="P384" s="47" t="s">
        <v>554</v>
      </c>
      <c r="Q384" s="47" t="s">
        <v>554</v>
      </c>
      <c r="R384" s="47" t="s">
        <v>554</v>
      </c>
      <c r="S384" s="47" t="s">
        <v>554</v>
      </c>
      <c r="T384" s="47" t="s">
        <v>554</v>
      </c>
      <c r="U384" s="47" t="s">
        <v>554</v>
      </c>
      <c r="V384" s="603"/>
      <c r="W384" s="47" t="s">
        <v>554</v>
      </c>
      <c r="X384" s="47" t="s">
        <v>554</v>
      </c>
      <c r="Y384" s="47" t="s">
        <v>554</v>
      </c>
      <c r="Z384" s="47" t="s">
        <v>554</v>
      </c>
      <c r="AA384" s="47" t="s">
        <v>554</v>
      </c>
      <c r="AB384" s="47" t="s">
        <v>554</v>
      </c>
      <c r="AC384" s="47" t="s">
        <v>554</v>
      </c>
      <c r="AD384" s="47" t="s">
        <v>554</v>
      </c>
      <c r="AE384" s="47" t="s">
        <v>554</v>
      </c>
      <c r="AF384" s="47" t="s">
        <v>554</v>
      </c>
      <c r="AG384" s="47" t="s">
        <v>554</v>
      </c>
      <c r="AH384" s="47" t="s">
        <v>554</v>
      </c>
      <c r="AI384" s="47" t="s">
        <v>554</v>
      </c>
      <c r="AJ384" s="47" t="s">
        <v>554</v>
      </c>
      <c r="AK384" s="47" t="s">
        <v>554</v>
      </c>
      <c r="AL384" s="47" t="s">
        <v>554</v>
      </c>
      <c r="AM384" s="47" t="s">
        <v>554</v>
      </c>
      <c r="AN384" s="47" t="s">
        <v>554</v>
      </c>
      <c r="AO384" s="603"/>
      <c r="AP384" s="603"/>
      <c r="AQ384" s="47" t="s">
        <v>554</v>
      </c>
      <c r="AR384" s="603"/>
      <c r="AS384" s="603"/>
      <c r="AT384" s="47" t="s">
        <v>554</v>
      </c>
      <c r="AU384" s="47" t="s">
        <v>554</v>
      </c>
      <c r="AV384" s="47" t="s">
        <v>554</v>
      </c>
      <c r="AW384" s="47" t="s">
        <v>554</v>
      </c>
      <c r="AX384" s="603"/>
      <c r="AY384" s="603"/>
      <c r="AZ384" s="724" t="s">
        <v>807</v>
      </c>
      <c r="BA384" s="603"/>
      <c r="BB384" s="603"/>
      <c r="BC384" s="679" t="s">
        <v>554</v>
      </c>
      <c r="BD384" s="603"/>
      <c r="BE384" s="603"/>
      <c r="BF384" s="679" t="s">
        <v>554</v>
      </c>
      <c r="BG384" s="678">
        <v>43731</v>
      </c>
      <c r="BH384" s="706" t="s">
        <v>554</v>
      </c>
      <c r="BI384" s="706" t="s">
        <v>554</v>
      </c>
      <c r="BJ384" s="47" t="s">
        <v>554</v>
      </c>
      <c r="BK384" s="682" t="s">
        <v>807</v>
      </c>
      <c r="BL384" s="682" t="s">
        <v>807</v>
      </c>
      <c r="BM384" s="706" t="s">
        <v>554</v>
      </c>
      <c r="BN384" s="598" t="s">
        <v>807</v>
      </c>
      <c r="BO384" s="598" t="s">
        <v>807</v>
      </c>
      <c r="BP384" s="603"/>
      <c r="BQ384" s="706" t="s">
        <v>554</v>
      </c>
      <c r="BR384" s="706" t="s">
        <v>554</v>
      </c>
      <c r="BS384" s="603"/>
      <c r="BT384" s="720"/>
      <c r="BU384" s="720"/>
      <c r="BV384" s="603"/>
      <c r="BW384" s="706" t="s">
        <v>554</v>
      </c>
      <c r="BX384" s="47" t="s">
        <v>554</v>
      </c>
      <c r="BY384" s="47" t="s">
        <v>554</v>
      </c>
      <c r="BZ384" s="706" t="s">
        <v>554</v>
      </c>
      <c r="CA384" s="47" t="s">
        <v>554</v>
      </c>
      <c r="CB384" s="709" t="s">
        <v>560</v>
      </c>
      <c r="CC384" s="48" t="s">
        <v>554</v>
      </c>
      <c r="CD384" s="48" t="s">
        <v>554</v>
      </c>
      <c r="CE384" s="48" t="s">
        <v>554</v>
      </c>
      <c r="CF384" s="603"/>
      <c r="CG384" s="603"/>
      <c r="CH384" s="598" t="s">
        <v>807</v>
      </c>
      <c r="CI384" s="616"/>
      <c r="CJ384" s="616"/>
      <c r="CK384" s="48" t="s">
        <v>554</v>
      </c>
      <c r="CL384" s="615" t="s">
        <v>554</v>
      </c>
      <c r="CM384" s="615" t="s">
        <v>554</v>
      </c>
      <c r="CN384" s="47" t="s">
        <v>554</v>
      </c>
      <c r="CO384" s="706" t="s">
        <v>554</v>
      </c>
      <c r="CP384" s="706" t="s">
        <v>554</v>
      </c>
      <c r="CQ384" s="47" t="s">
        <v>554</v>
      </c>
      <c r="CR384" s="706" t="s">
        <v>554</v>
      </c>
      <c r="CS384" s="706" t="s">
        <v>554</v>
      </c>
      <c r="CT384" s="603"/>
      <c r="CU384" s="709" t="s">
        <v>560</v>
      </c>
      <c r="CV384" s="709" t="s">
        <v>560</v>
      </c>
      <c r="CW384" s="720" t="s">
        <v>554</v>
      </c>
      <c r="CX384" s="47" t="s">
        <v>554</v>
      </c>
      <c r="CY384" s="47" t="s">
        <v>554</v>
      </c>
      <c r="CZ384" s="47" t="s">
        <v>554</v>
      </c>
      <c r="DA384" s="682" t="s">
        <v>560</v>
      </c>
      <c r="DB384" s="709" t="s">
        <v>560</v>
      </c>
      <c r="DC384" s="47" t="s">
        <v>554</v>
      </c>
    </row>
    <row r="385" spans="1:107" ht="14" x14ac:dyDescent="0.15">
      <c r="A385" s="678">
        <v>43732</v>
      </c>
      <c r="B385" s="47" t="s">
        <v>554</v>
      </c>
      <c r="C385" s="47" t="s">
        <v>554</v>
      </c>
      <c r="D385" s="47" t="s">
        <v>554</v>
      </c>
      <c r="E385" s="47" t="s">
        <v>554</v>
      </c>
      <c r="F385" s="47" t="s">
        <v>554</v>
      </c>
      <c r="G385" s="47" t="s">
        <v>554</v>
      </c>
      <c r="H385" s="706" t="s">
        <v>554</v>
      </c>
      <c r="I385" s="706" t="s">
        <v>554</v>
      </c>
      <c r="J385" s="706" t="s">
        <v>554</v>
      </c>
      <c r="K385" s="47" t="s">
        <v>554</v>
      </c>
      <c r="L385" s="47" t="s">
        <v>554</v>
      </c>
      <c r="M385" s="47" t="s">
        <v>554</v>
      </c>
      <c r="N385" s="47" t="s">
        <v>554</v>
      </c>
      <c r="O385" s="47" t="s">
        <v>554</v>
      </c>
      <c r="P385" s="47" t="s">
        <v>554</v>
      </c>
      <c r="Q385" s="47" t="s">
        <v>554</v>
      </c>
      <c r="R385" s="47" t="s">
        <v>554</v>
      </c>
      <c r="S385" s="47" t="s">
        <v>554</v>
      </c>
      <c r="T385" s="47" t="s">
        <v>554</v>
      </c>
      <c r="U385" s="47" t="s">
        <v>554</v>
      </c>
      <c r="V385" s="603"/>
      <c r="W385" s="47" t="s">
        <v>554</v>
      </c>
      <c r="X385" s="47" t="s">
        <v>554</v>
      </c>
      <c r="Y385" s="47" t="s">
        <v>554</v>
      </c>
      <c r="Z385" s="47" t="s">
        <v>554</v>
      </c>
      <c r="AA385" s="47" t="s">
        <v>554</v>
      </c>
      <c r="AB385" s="47" t="s">
        <v>554</v>
      </c>
      <c r="AC385" s="47" t="s">
        <v>554</v>
      </c>
      <c r="AD385" s="47" t="s">
        <v>554</v>
      </c>
      <c r="AE385" s="47" t="s">
        <v>554</v>
      </c>
      <c r="AF385" s="47" t="s">
        <v>554</v>
      </c>
      <c r="AG385" s="47" t="s">
        <v>554</v>
      </c>
      <c r="AH385" s="47" t="s">
        <v>554</v>
      </c>
      <c r="AI385" s="47" t="s">
        <v>554</v>
      </c>
      <c r="AJ385" s="47" t="s">
        <v>554</v>
      </c>
      <c r="AK385" s="47" t="s">
        <v>554</v>
      </c>
      <c r="AL385" s="47" t="s">
        <v>554</v>
      </c>
      <c r="AM385" s="47" t="s">
        <v>554</v>
      </c>
      <c r="AN385" s="47" t="s">
        <v>554</v>
      </c>
      <c r="AO385" s="603"/>
      <c r="AP385" s="603"/>
      <c r="AQ385" s="47" t="s">
        <v>554</v>
      </c>
      <c r="AR385" s="603"/>
      <c r="AS385" s="603"/>
      <c r="AT385" s="47" t="s">
        <v>554</v>
      </c>
      <c r="AU385" s="47" t="s">
        <v>554</v>
      </c>
      <c r="AV385" s="47" t="s">
        <v>554</v>
      </c>
      <c r="AW385" s="47" t="s">
        <v>554</v>
      </c>
      <c r="AX385" s="603"/>
      <c r="AY385" s="603"/>
      <c r="AZ385" s="724" t="s">
        <v>807</v>
      </c>
      <c r="BA385" s="603"/>
      <c r="BB385" s="603"/>
      <c r="BC385" s="679" t="s">
        <v>554</v>
      </c>
      <c r="BD385" s="603"/>
      <c r="BE385" s="603"/>
      <c r="BF385" s="679" t="s">
        <v>554</v>
      </c>
      <c r="BG385" s="678">
        <v>43732</v>
      </c>
      <c r="BH385" s="706" t="s">
        <v>554</v>
      </c>
      <c r="BI385" s="706" t="s">
        <v>554</v>
      </c>
      <c r="BJ385" s="47" t="s">
        <v>554</v>
      </c>
      <c r="BK385" s="682" t="s">
        <v>807</v>
      </c>
      <c r="BL385" s="682" t="s">
        <v>807</v>
      </c>
      <c r="BM385" s="706" t="s">
        <v>554</v>
      </c>
      <c r="BN385" s="598" t="s">
        <v>807</v>
      </c>
      <c r="BO385" s="598" t="s">
        <v>807</v>
      </c>
      <c r="BP385" s="603"/>
      <c r="BQ385" s="706" t="s">
        <v>554</v>
      </c>
      <c r="BR385" s="706" t="s">
        <v>554</v>
      </c>
      <c r="BS385" s="603"/>
      <c r="BT385" s="720"/>
      <c r="BU385" s="720"/>
      <c r="BV385" s="603"/>
      <c r="BW385" s="706" t="s">
        <v>554</v>
      </c>
      <c r="BX385" s="47" t="s">
        <v>554</v>
      </c>
      <c r="BY385" s="47" t="s">
        <v>554</v>
      </c>
      <c r="BZ385" s="706" t="s">
        <v>554</v>
      </c>
      <c r="CA385" s="47" t="s">
        <v>554</v>
      </c>
      <c r="CB385" s="709" t="s">
        <v>560</v>
      </c>
      <c r="CC385" s="48" t="s">
        <v>554</v>
      </c>
      <c r="CD385" s="48" t="s">
        <v>554</v>
      </c>
      <c r="CE385" s="48" t="s">
        <v>554</v>
      </c>
      <c r="CF385" s="603"/>
      <c r="CG385" s="603"/>
      <c r="CH385" s="598" t="s">
        <v>807</v>
      </c>
      <c r="CI385" s="616"/>
      <c r="CJ385" s="616"/>
      <c r="CK385" s="48" t="s">
        <v>554</v>
      </c>
      <c r="CL385" s="615" t="s">
        <v>554</v>
      </c>
      <c r="CM385" s="615" t="s">
        <v>554</v>
      </c>
      <c r="CN385" s="47" t="s">
        <v>554</v>
      </c>
      <c r="CO385" s="706" t="s">
        <v>554</v>
      </c>
      <c r="CP385" s="706" t="s">
        <v>554</v>
      </c>
      <c r="CQ385" s="47" t="s">
        <v>554</v>
      </c>
      <c r="CR385" s="706" t="s">
        <v>554</v>
      </c>
      <c r="CS385" s="706" t="s">
        <v>554</v>
      </c>
      <c r="CT385" s="603"/>
      <c r="CU385" s="709" t="s">
        <v>560</v>
      </c>
      <c r="CV385" s="709" t="s">
        <v>560</v>
      </c>
      <c r="CW385" s="720" t="s">
        <v>554</v>
      </c>
      <c r="CX385" s="47" t="s">
        <v>554</v>
      </c>
      <c r="CY385" s="47" t="s">
        <v>554</v>
      </c>
      <c r="CZ385" s="47" t="s">
        <v>554</v>
      </c>
      <c r="DA385" s="682" t="s">
        <v>560</v>
      </c>
      <c r="DB385" s="709" t="s">
        <v>560</v>
      </c>
      <c r="DC385" s="47" t="s">
        <v>554</v>
      </c>
    </row>
    <row r="386" spans="1:107" ht="14" x14ac:dyDescent="0.15">
      <c r="A386" s="678">
        <v>43733</v>
      </c>
      <c r="B386" s="47" t="s">
        <v>554</v>
      </c>
      <c r="C386" s="47" t="s">
        <v>554</v>
      </c>
      <c r="D386" s="47" t="s">
        <v>554</v>
      </c>
      <c r="E386" s="47" t="s">
        <v>554</v>
      </c>
      <c r="F386" s="47" t="s">
        <v>554</v>
      </c>
      <c r="G386" s="47" t="s">
        <v>554</v>
      </c>
      <c r="H386" s="706" t="s">
        <v>554</v>
      </c>
      <c r="I386" s="706" t="s">
        <v>554</v>
      </c>
      <c r="J386" s="706" t="s">
        <v>554</v>
      </c>
      <c r="K386" s="47" t="s">
        <v>554</v>
      </c>
      <c r="L386" s="47" t="s">
        <v>554</v>
      </c>
      <c r="M386" s="47" t="s">
        <v>554</v>
      </c>
      <c r="N386" s="47" t="s">
        <v>554</v>
      </c>
      <c r="O386" s="47" t="s">
        <v>554</v>
      </c>
      <c r="P386" s="47" t="s">
        <v>554</v>
      </c>
      <c r="Q386" s="47" t="s">
        <v>554</v>
      </c>
      <c r="R386" s="47" t="s">
        <v>554</v>
      </c>
      <c r="S386" s="47" t="s">
        <v>554</v>
      </c>
      <c r="T386" s="47" t="s">
        <v>554</v>
      </c>
      <c r="U386" s="47" t="s">
        <v>554</v>
      </c>
      <c r="V386" s="603"/>
      <c r="W386" s="47" t="s">
        <v>554</v>
      </c>
      <c r="X386" s="47" t="s">
        <v>554</v>
      </c>
      <c r="Y386" s="47" t="s">
        <v>554</v>
      </c>
      <c r="Z386" s="47" t="s">
        <v>554</v>
      </c>
      <c r="AA386" s="47" t="s">
        <v>554</v>
      </c>
      <c r="AB386" s="47" t="s">
        <v>554</v>
      </c>
      <c r="AC386" s="47" t="s">
        <v>554</v>
      </c>
      <c r="AD386" s="47" t="s">
        <v>554</v>
      </c>
      <c r="AE386" s="47" t="s">
        <v>554</v>
      </c>
      <c r="AF386" s="47" t="s">
        <v>554</v>
      </c>
      <c r="AG386" s="47" t="s">
        <v>554</v>
      </c>
      <c r="AH386" s="47" t="s">
        <v>554</v>
      </c>
      <c r="AI386" s="47" t="s">
        <v>554</v>
      </c>
      <c r="AJ386" s="47" t="s">
        <v>554</v>
      </c>
      <c r="AK386" s="47" t="s">
        <v>554</v>
      </c>
      <c r="AL386" s="47" t="s">
        <v>554</v>
      </c>
      <c r="AM386" s="47" t="s">
        <v>554</v>
      </c>
      <c r="AN386" s="47" t="s">
        <v>554</v>
      </c>
      <c r="AO386" s="603"/>
      <c r="AP386" s="603"/>
      <c r="AQ386" s="47" t="s">
        <v>554</v>
      </c>
      <c r="AR386" s="603"/>
      <c r="AS386" s="603"/>
      <c r="AT386" s="47" t="s">
        <v>554</v>
      </c>
      <c r="AU386" s="47" t="s">
        <v>554</v>
      </c>
      <c r="AV386" s="47" t="s">
        <v>554</v>
      </c>
      <c r="AW386" s="47" t="s">
        <v>554</v>
      </c>
      <c r="AX386" s="603"/>
      <c r="AY386" s="603"/>
      <c r="AZ386" s="724" t="s">
        <v>807</v>
      </c>
      <c r="BA386" s="603"/>
      <c r="BB386" s="603"/>
      <c r="BC386" s="679" t="s">
        <v>554</v>
      </c>
      <c r="BD386" s="603"/>
      <c r="BE386" s="603"/>
      <c r="BF386" s="679" t="s">
        <v>554</v>
      </c>
      <c r="BG386" s="678">
        <v>43733</v>
      </c>
      <c r="BH386" s="706" t="s">
        <v>554</v>
      </c>
      <c r="BI386" s="706" t="s">
        <v>554</v>
      </c>
      <c r="BJ386" s="47" t="s">
        <v>554</v>
      </c>
      <c r="BK386" s="682" t="s">
        <v>807</v>
      </c>
      <c r="BL386" s="682" t="s">
        <v>807</v>
      </c>
      <c r="BM386" s="706" t="s">
        <v>554</v>
      </c>
      <c r="BN386" s="598" t="s">
        <v>807</v>
      </c>
      <c r="BO386" s="598" t="s">
        <v>807</v>
      </c>
      <c r="BP386" s="603"/>
      <c r="BQ386" s="706" t="s">
        <v>554</v>
      </c>
      <c r="BR386" s="706" t="s">
        <v>554</v>
      </c>
      <c r="BS386" s="603"/>
      <c r="BT386" s="720"/>
      <c r="BU386" s="720"/>
      <c r="BV386" s="603"/>
      <c r="BW386" s="706" t="s">
        <v>554</v>
      </c>
      <c r="BX386" s="47" t="s">
        <v>554</v>
      </c>
      <c r="BY386" s="47" t="s">
        <v>554</v>
      </c>
      <c r="BZ386" s="706" t="s">
        <v>554</v>
      </c>
      <c r="CA386" s="47" t="s">
        <v>554</v>
      </c>
      <c r="CB386" s="709" t="s">
        <v>560</v>
      </c>
      <c r="CC386" s="48" t="s">
        <v>554</v>
      </c>
      <c r="CD386" s="48" t="s">
        <v>554</v>
      </c>
      <c r="CE386" s="48" t="s">
        <v>554</v>
      </c>
      <c r="CF386" s="603"/>
      <c r="CG386" s="603"/>
      <c r="CH386" s="598" t="s">
        <v>807</v>
      </c>
      <c r="CI386" s="616"/>
      <c r="CJ386" s="616"/>
      <c r="CK386" s="48" t="s">
        <v>554</v>
      </c>
      <c r="CL386" s="615" t="s">
        <v>554</v>
      </c>
      <c r="CM386" s="615" t="s">
        <v>554</v>
      </c>
      <c r="CN386" s="47" t="s">
        <v>554</v>
      </c>
      <c r="CO386" s="706" t="s">
        <v>554</v>
      </c>
      <c r="CP386" s="706" t="s">
        <v>554</v>
      </c>
      <c r="CQ386" s="47" t="s">
        <v>554</v>
      </c>
      <c r="CR386" s="706" t="s">
        <v>554</v>
      </c>
      <c r="CS386" s="706" t="s">
        <v>554</v>
      </c>
      <c r="CT386" s="603"/>
      <c r="CU386" s="709" t="s">
        <v>560</v>
      </c>
      <c r="CV386" s="709" t="s">
        <v>560</v>
      </c>
      <c r="CW386" s="720" t="s">
        <v>554</v>
      </c>
      <c r="CX386" s="47" t="s">
        <v>554</v>
      </c>
      <c r="CY386" s="47" t="s">
        <v>554</v>
      </c>
      <c r="CZ386" s="47" t="s">
        <v>554</v>
      </c>
      <c r="DA386" s="682" t="s">
        <v>560</v>
      </c>
      <c r="DB386" s="709" t="s">
        <v>560</v>
      </c>
      <c r="DC386" s="47" t="s">
        <v>554</v>
      </c>
    </row>
    <row r="387" spans="1:107" ht="14" x14ac:dyDescent="0.15">
      <c r="A387" s="678">
        <v>43734</v>
      </c>
      <c r="B387" s="47" t="s">
        <v>554</v>
      </c>
      <c r="C387" s="47" t="s">
        <v>554</v>
      </c>
      <c r="D387" s="47" t="s">
        <v>554</v>
      </c>
      <c r="E387" s="47" t="s">
        <v>554</v>
      </c>
      <c r="F387" s="47" t="s">
        <v>554</v>
      </c>
      <c r="G387" s="47" t="s">
        <v>554</v>
      </c>
      <c r="H387" s="706" t="s">
        <v>554</v>
      </c>
      <c r="I387" s="706" t="s">
        <v>554</v>
      </c>
      <c r="J387" s="706" t="s">
        <v>554</v>
      </c>
      <c r="K387" s="47" t="s">
        <v>554</v>
      </c>
      <c r="L387" s="47" t="s">
        <v>554</v>
      </c>
      <c r="M387" s="47" t="s">
        <v>554</v>
      </c>
      <c r="N387" s="47" t="s">
        <v>554</v>
      </c>
      <c r="O387" s="47" t="s">
        <v>554</v>
      </c>
      <c r="P387" s="47" t="s">
        <v>554</v>
      </c>
      <c r="Q387" s="47" t="s">
        <v>554</v>
      </c>
      <c r="R387" s="47" t="s">
        <v>554</v>
      </c>
      <c r="S387" s="47" t="s">
        <v>554</v>
      </c>
      <c r="T387" s="47" t="s">
        <v>554</v>
      </c>
      <c r="U387" s="47" t="s">
        <v>554</v>
      </c>
      <c r="V387" s="603"/>
      <c r="W387" s="47" t="s">
        <v>554</v>
      </c>
      <c r="X387" s="47" t="s">
        <v>554</v>
      </c>
      <c r="Y387" s="47" t="s">
        <v>554</v>
      </c>
      <c r="Z387" s="47" t="s">
        <v>554</v>
      </c>
      <c r="AA387" s="47" t="s">
        <v>554</v>
      </c>
      <c r="AB387" s="47" t="s">
        <v>554</v>
      </c>
      <c r="AC387" s="47" t="s">
        <v>554</v>
      </c>
      <c r="AD387" s="47" t="s">
        <v>554</v>
      </c>
      <c r="AE387" s="47" t="s">
        <v>554</v>
      </c>
      <c r="AF387" s="47" t="s">
        <v>554</v>
      </c>
      <c r="AG387" s="47" t="s">
        <v>554</v>
      </c>
      <c r="AH387" s="47" t="s">
        <v>554</v>
      </c>
      <c r="AI387" s="47" t="s">
        <v>554</v>
      </c>
      <c r="AJ387" s="47" t="s">
        <v>554</v>
      </c>
      <c r="AK387" s="47" t="s">
        <v>554</v>
      </c>
      <c r="AL387" s="47" t="s">
        <v>554</v>
      </c>
      <c r="AM387" s="47" t="s">
        <v>554</v>
      </c>
      <c r="AN387" s="47" t="s">
        <v>554</v>
      </c>
      <c r="AO387" s="603"/>
      <c r="AP387" s="603"/>
      <c r="AQ387" s="47" t="s">
        <v>554</v>
      </c>
      <c r="AR387" s="603"/>
      <c r="AS387" s="603"/>
      <c r="AT387" s="47" t="s">
        <v>554</v>
      </c>
      <c r="AU387" s="47" t="s">
        <v>554</v>
      </c>
      <c r="AV387" s="47" t="s">
        <v>554</v>
      </c>
      <c r="AW387" s="47" t="s">
        <v>554</v>
      </c>
      <c r="AX387" s="603"/>
      <c r="AY387" s="603"/>
      <c r="AZ387" s="724" t="s">
        <v>807</v>
      </c>
      <c r="BA387" s="603"/>
      <c r="BB387" s="603"/>
      <c r="BC387" s="679" t="s">
        <v>554</v>
      </c>
      <c r="BD387" s="603"/>
      <c r="BE387" s="603"/>
      <c r="BF387" s="679" t="s">
        <v>554</v>
      </c>
      <c r="BG387" s="678">
        <v>43734</v>
      </c>
      <c r="BH387" s="706" t="s">
        <v>554</v>
      </c>
      <c r="BI387" s="706" t="s">
        <v>554</v>
      </c>
      <c r="BJ387" s="47" t="s">
        <v>554</v>
      </c>
      <c r="BK387" s="682" t="s">
        <v>807</v>
      </c>
      <c r="BL387" s="682" t="s">
        <v>807</v>
      </c>
      <c r="BM387" s="706" t="s">
        <v>554</v>
      </c>
      <c r="BN387" s="598" t="s">
        <v>807</v>
      </c>
      <c r="BO387" s="598" t="s">
        <v>807</v>
      </c>
      <c r="BP387" s="603"/>
      <c r="BQ387" s="706" t="s">
        <v>554</v>
      </c>
      <c r="BR387" s="706" t="s">
        <v>554</v>
      </c>
      <c r="BS387" s="603"/>
      <c r="BT387" s="720"/>
      <c r="BU387" s="720"/>
      <c r="BV387" s="603"/>
      <c r="BW387" s="706" t="s">
        <v>554</v>
      </c>
      <c r="BX387" s="47" t="s">
        <v>554</v>
      </c>
      <c r="BY387" s="47" t="s">
        <v>554</v>
      </c>
      <c r="BZ387" s="706" t="s">
        <v>554</v>
      </c>
      <c r="CA387" s="47" t="s">
        <v>554</v>
      </c>
      <c r="CB387" s="709" t="s">
        <v>560</v>
      </c>
      <c r="CC387" s="48" t="s">
        <v>554</v>
      </c>
      <c r="CD387" s="48" t="s">
        <v>554</v>
      </c>
      <c r="CE387" s="48" t="s">
        <v>554</v>
      </c>
      <c r="CF387" s="603"/>
      <c r="CG387" s="603"/>
      <c r="CH387" s="598" t="s">
        <v>807</v>
      </c>
      <c r="CI387" s="616"/>
      <c r="CJ387" s="616"/>
      <c r="CK387" s="48" t="s">
        <v>554</v>
      </c>
      <c r="CL387" s="615" t="s">
        <v>554</v>
      </c>
      <c r="CM387" s="615" t="s">
        <v>554</v>
      </c>
      <c r="CN387" s="47" t="s">
        <v>554</v>
      </c>
      <c r="CO387" s="706" t="s">
        <v>554</v>
      </c>
      <c r="CP387" s="706" t="s">
        <v>554</v>
      </c>
      <c r="CQ387" s="47" t="s">
        <v>554</v>
      </c>
      <c r="CR387" s="706" t="s">
        <v>554</v>
      </c>
      <c r="CS387" s="706" t="s">
        <v>554</v>
      </c>
      <c r="CT387" s="603"/>
      <c r="CU387" s="709" t="s">
        <v>560</v>
      </c>
      <c r="CV387" s="709" t="s">
        <v>560</v>
      </c>
      <c r="CW387" s="720" t="s">
        <v>554</v>
      </c>
      <c r="CX387" s="47" t="s">
        <v>554</v>
      </c>
      <c r="CY387" s="47" t="s">
        <v>554</v>
      </c>
      <c r="CZ387" s="47" t="s">
        <v>554</v>
      </c>
      <c r="DA387" s="682" t="s">
        <v>560</v>
      </c>
      <c r="DB387" s="709" t="s">
        <v>560</v>
      </c>
      <c r="DC387" s="47" t="s">
        <v>554</v>
      </c>
    </row>
    <row r="388" spans="1:107" ht="14" x14ac:dyDescent="0.15">
      <c r="A388" s="678">
        <v>43735</v>
      </c>
      <c r="B388" s="47" t="s">
        <v>554</v>
      </c>
      <c r="C388" s="47" t="s">
        <v>554</v>
      </c>
      <c r="D388" s="47" t="s">
        <v>554</v>
      </c>
      <c r="E388" s="47" t="s">
        <v>554</v>
      </c>
      <c r="F388" s="47" t="s">
        <v>554</v>
      </c>
      <c r="G388" s="47" t="s">
        <v>554</v>
      </c>
      <c r="H388" s="706" t="s">
        <v>554</v>
      </c>
      <c r="I388" s="706" t="s">
        <v>554</v>
      </c>
      <c r="J388" s="705" t="s">
        <v>554</v>
      </c>
      <c r="K388" s="47" t="s">
        <v>554</v>
      </c>
      <c r="L388" s="47" t="s">
        <v>554</v>
      </c>
      <c r="M388" s="47" t="s">
        <v>554</v>
      </c>
      <c r="N388" s="47" t="s">
        <v>554</v>
      </c>
      <c r="O388" s="47" t="s">
        <v>554</v>
      </c>
      <c r="P388" s="47" t="s">
        <v>554</v>
      </c>
      <c r="Q388" s="47" t="s">
        <v>554</v>
      </c>
      <c r="R388" s="47" t="s">
        <v>554</v>
      </c>
      <c r="S388" s="47" t="s">
        <v>554</v>
      </c>
      <c r="T388" s="47" t="s">
        <v>554</v>
      </c>
      <c r="U388" s="47" t="s">
        <v>554</v>
      </c>
      <c r="V388" s="603"/>
      <c r="W388" s="47" t="s">
        <v>554</v>
      </c>
      <c r="X388" s="47" t="s">
        <v>554</v>
      </c>
      <c r="Y388" s="47" t="s">
        <v>554</v>
      </c>
      <c r="Z388" s="47" t="s">
        <v>554</v>
      </c>
      <c r="AA388" s="47" t="s">
        <v>554</v>
      </c>
      <c r="AB388" s="47" t="s">
        <v>554</v>
      </c>
      <c r="AC388" s="47" t="s">
        <v>554</v>
      </c>
      <c r="AD388" s="47" t="s">
        <v>554</v>
      </c>
      <c r="AE388" s="47" t="s">
        <v>554</v>
      </c>
      <c r="AF388" s="47" t="s">
        <v>554</v>
      </c>
      <c r="AG388" s="47" t="s">
        <v>554</v>
      </c>
      <c r="AH388" s="47" t="s">
        <v>554</v>
      </c>
      <c r="AI388" s="47" t="s">
        <v>554</v>
      </c>
      <c r="AJ388" s="47" t="s">
        <v>554</v>
      </c>
      <c r="AK388" s="47" t="s">
        <v>554</v>
      </c>
      <c r="AL388" s="47" t="s">
        <v>554</v>
      </c>
      <c r="AM388" s="47" t="s">
        <v>554</v>
      </c>
      <c r="AN388" s="47" t="s">
        <v>554</v>
      </c>
      <c r="AO388" s="603"/>
      <c r="AP388" s="603"/>
      <c r="AQ388" s="47" t="s">
        <v>554</v>
      </c>
      <c r="AR388" s="603"/>
      <c r="AS388" s="603"/>
      <c r="AT388" s="47" t="s">
        <v>554</v>
      </c>
      <c r="AU388" s="47" t="s">
        <v>554</v>
      </c>
      <c r="AV388" s="47" t="s">
        <v>554</v>
      </c>
      <c r="AW388" s="47" t="s">
        <v>554</v>
      </c>
      <c r="AX388" s="603"/>
      <c r="AY388" s="603"/>
      <c r="AZ388" s="724" t="s">
        <v>807</v>
      </c>
      <c r="BA388" s="603"/>
      <c r="BB388" s="603"/>
      <c r="BC388" s="679" t="s">
        <v>554</v>
      </c>
      <c r="BD388" s="603"/>
      <c r="BE388" s="603"/>
      <c r="BF388" s="679" t="s">
        <v>554</v>
      </c>
      <c r="BG388" s="678">
        <v>43735</v>
      </c>
      <c r="BH388" s="706" t="s">
        <v>554</v>
      </c>
      <c r="BI388" s="706" t="s">
        <v>554</v>
      </c>
      <c r="BJ388" s="47" t="s">
        <v>554</v>
      </c>
      <c r="BK388" s="682" t="s">
        <v>807</v>
      </c>
      <c r="BL388" s="682" t="s">
        <v>807</v>
      </c>
      <c r="BM388" s="706" t="s">
        <v>554</v>
      </c>
      <c r="BN388" s="598" t="s">
        <v>807</v>
      </c>
      <c r="BO388" s="598" t="s">
        <v>807</v>
      </c>
      <c r="BP388" s="603"/>
      <c r="BQ388" s="706" t="s">
        <v>554</v>
      </c>
      <c r="BR388" s="706" t="s">
        <v>554</v>
      </c>
      <c r="BS388" s="603"/>
      <c r="BT388" s="720"/>
      <c r="BU388" s="720"/>
      <c r="BV388" s="603"/>
      <c r="BW388" s="706" t="s">
        <v>554</v>
      </c>
      <c r="BX388" s="47" t="s">
        <v>554</v>
      </c>
      <c r="BY388" s="47" t="s">
        <v>554</v>
      </c>
      <c r="BZ388" s="706" t="s">
        <v>554</v>
      </c>
      <c r="CA388" s="47" t="s">
        <v>554</v>
      </c>
      <c r="CB388" s="709" t="s">
        <v>560</v>
      </c>
      <c r="CC388" s="48" t="s">
        <v>554</v>
      </c>
      <c r="CD388" s="48" t="s">
        <v>554</v>
      </c>
      <c r="CE388" s="48" t="s">
        <v>554</v>
      </c>
      <c r="CF388" s="603"/>
      <c r="CG388" s="603"/>
      <c r="CH388" s="598" t="s">
        <v>807</v>
      </c>
      <c r="CI388" s="616"/>
      <c r="CJ388" s="616"/>
      <c r="CK388" s="48" t="s">
        <v>554</v>
      </c>
      <c r="CL388" s="615" t="s">
        <v>554</v>
      </c>
      <c r="CM388" s="615" t="s">
        <v>554</v>
      </c>
      <c r="CN388" s="47" t="s">
        <v>554</v>
      </c>
      <c r="CO388" s="706" t="s">
        <v>554</v>
      </c>
      <c r="CP388" s="706" t="s">
        <v>554</v>
      </c>
      <c r="CQ388" s="47" t="s">
        <v>554</v>
      </c>
      <c r="CR388" s="706" t="s">
        <v>554</v>
      </c>
      <c r="CS388" s="706" t="s">
        <v>554</v>
      </c>
      <c r="CT388" s="603"/>
      <c r="CU388" s="709" t="s">
        <v>560</v>
      </c>
      <c r="CV388" s="709" t="s">
        <v>560</v>
      </c>
      <c r="CW388" s="720" t="s">
        <v>554</v>
      </c>
      <c r="CX388" s="47" t="s">
        <v>554</v>
      </c>
      <c r="CY388" s="47" t="s">
        <v>554</v>
      </c>
      <c r="CZ388" s="47" t="s">
        <v>554</v>
      </c>
      <c r="DA388" s="682" t="s">
        <v>560</v>
      </c>
      <c r="DB388" s="709" t="s">
        <v>560</v>
      </c>
      <c r="DC388" s="47" t="s">
        <v>554</v>
      </c>
    </row>
    <row r="389" spans="1:107" ht="14" x14ac:dyDescent="0.15">
      <c r="A389" s="678">
        <v>43736</v>
      </c>
      <c r="B389" s="47" t="s">
        <v>554</v>
      </c>
      <c r="C389" s="47" t="s">
        <v>554</v>
      </c>
      <c r="D389" s="47" t="s">
        <v>554</v>
      </c>
      <c r="E389" s="47" t="s">
        <v>554</v>
      </c>
      <c r="F389" s="47" t="s">
        <v>554</v>
      </c>
      <c r="G389" s="47" t="s">
        <v>554</v>
      </c>
      <c r="H389" s="705" t="s">
        <v>554</v>
      </c>
      <c r="I389" s="705" t="s">
        <v>554</v>
      </c>
      <c r="J389" s="705" t="s">
        <v>554</v>
      </c>
      <c r="K389" s="47" t="s">
        <v>554</v>
      </c>
      <c r="L389" s="47" t="s">
        <v>554</v>
      </c>
      <c r="M389" s="47" t="s">
        <v>554</v>
      </c>
      <c r="N389" s="47" t="s">
        <v>554</v>
      </c>
      <c r="O389" s="47" t="s">
        <v>554</v>
      </c>
      <c r="P389" s="47" t="s">
        <v>554</v>
      </c>
      <c r="Q389" s="47" t="s">
        <v>554</v>
      </c>
      <c r="R389" s="47" t="s">
        <v>554</v>
      </c>
      <c r="S389" s="47" t="s">
        <v>554</v>
      </c>
      <c r="T389" s="47" t="s">
        <v>554</v>
      </c>
      <c r="U389" s="47" t="s">
        <v>554</v>
      </c>
      <c r="V389" s="603"/>
      <c r="W389" s="47" t="s">
        <v>554</v>
      </c>
      <c r="X389" s="47" t="s">
        <v>554</v>
      </c>
      <c r="Y389" s="47" t="s">
        <v>554</v>
      </c>
      <c r="Z389" s="47" t="s">
        <v>554</v>
      </c>
      <c r="AA389" s="47" t="s">
        <v>554</v>
      </c>
      <c r="AB389" s="47" t="s">
        <v>554</v>
      </c>
      <c r="AC389" s="47" t="s">
        <v>554</v>
      </c>
      <c r="AD389" s="47" t="s">
        <v>554</v>
      </c>
      <c r="AE389" s="47" t="s">
        <v>554</v>
      </c>
      <c r="AF389" s="47" t="s">
        <v>554</v>
      </c>
      <c r="AG389" s="47" t="s">
        <v>554</v>
      </c>
      <c r="AH389" s="47" t="s">
        <v>554</v>
      </c>
      <c r="AI389" s="47" t="s">
        <v>554</v>
      </c>
      <c r="AJ389" s="47" t="s">
        <v>554</v>
      </c>
      <c r="AK389" s="47" t="s">
        <v>554</v>
      </c>
      <c r="AL389" s="47" t="s">
        <v>554</v>
      </c>
      <c r="AM389" s="47" t="s">
        <v>554</v>
      </c>
      <c r="AN389" s="47" t="s">
        <v>554</v>
      </c>
      <c r="AO389" s="603"/>
      <c r="AP389" s="603"/>
      <c r="AQ389" s="47" t="s">
        <v>554</v>
      </c>
      <c r="AR389" s="603"/>
      <c r="AS389" s="603"/>
      <c r="AT389" s="47" t="s">
        <v>554</v>
      </c>
      <c r="AU389" s="47" t="s">
        <v>554</v>
      </c>
      <c r="AV389" s="47" t="s">
        <v>554</v>
      </c>
      <c r="AW389" s="47" t="s">
        <v>554</v>
      </c>
      <c r="AX389" s="603"/>
      <c r="AY389" s="603"/>
      <c r="AZ389" s="724" t="s">
        <v>807</v>
      </c>
      <c r="BA389" s="603"/>
      <c r="BB389" s="603"/>
      <c r="BC389" s="679" t="s">
        <v>554</v>
      </c>
      <c r="BD389" s="603"/>
      <c r="BE389" s="603"/>
      <c r="BF389" s="679" t="s">
        <v>554</v>
      </c>
      <c r="BG389" s="678">
        <v>43736</v>
      </c>
      <c r="BH389" s="706" t="s">
        <v>554</v>
      </c>
      <c r="BI389" s="706" t="s">
        <v>554</v>
      </c>
      <c r="BJ389" s="47" t="s">
        <v>554</v>
      </c>
      <c r="BK389" s="682" t="s">
        <v>807</v>
      </c>
      <c r="BL389" s="682" t="s">
        <v>807</v>
      </c>
      <c r="BM389" s="706" t="s">
        <v>554</v>
      </c>
      <c r="BN389" s="598" t="s">
        <v>807</v>
      </c>
      <c r="BO389" s="598" t="s">
        <v>807</v>
      </c>
      <c r="BP389" s="603"/>
      <c r="BQ389" s="706" t="s">
        <v>554</v>
      </c>
      <c r="BR389" s="706" t="s">
        <v>554</v>
      </c>
      <c r="BS389" s="603"/>
      <c r="BT389" s="720"/>
      <c r="BU389" s="720"/>
      <c r="BV389" s="603"/>
      <c r="BW389" s="706" t="s">
        <v>554</v>
      </c>
      <c r="BX389" s="47" t="s">
        <v>554</v>
      </c>
      <c r="BY389" s="47" t="s">
        <v>554</v>
      </c>
      <c r="BZ389" s="706" t="s">
        <v>554</v>
      </c>
      <c r="CA389" s="47" t="s">
        <v>554</v>
      </c>
      <c r="CB389" s="709" t="s">
        <v>560</v>
      </c>
      <c r="CC389" s="48" t="s">
        <v>554</v>
      </c>
      <c r="CD389" s="48" t="s">
        <v>554</v>
      </c>
      <c r="CE389" s="48" t="s">
        <v>554</v>
      </c>
      <c r="CF389" s="603"/>
      <c r="CG389" s="603"/>
      <c r="CH389" s="598" t="s">
        <v>807</v>
      </c>
      <c r="CI389" s="616"/>
      <c r="CJ389" s="616"/>
      <c r="CK389" s="48" t="s">
        <v>554</v>
      </c>
      <c r="CL389" s="615" t="s">
        <v>554</v>
      </c>
      <c r="CM389" s="615" t="s">
        <v>554</v>
      </c>
      <c r="CN389" s="47" t="s">
        <v>554</v>
      </c>
      <c r="CO389" s="706" t="s">
        <v>554</v>
      </c>
      <c r="CP389" s="706" t="s">
        <v>554</v>
      </c>
      <c r="CQ389" s="47" t="s">
        <v>554</v>
      </c>
      <c r="CR389" s="706" t="s">
        <v>554</v>
      </c>
      <c r="CS389" s="706" t="s">
        <v>554</v>
      </c>
      <c r="CT389" s="603"/>
      <c r="CU389" s="709" t="s">
        <v>560</v>
      </c>
      <c r="CV389" s="709" t="s">
        <v>560</v>
      </c>
      <c r="CW389" s="720" t="s">
        <v>554</v>
      </c>
      <c r="CX389" s="47" t="s">
        <v>554</v>
      </c>
      <c r="CY389" s="47" t="s">
        <v>554</v>
      </c>
      <c r="CZ389" s="47" t="s">
        <v>554</v>
      </c>
      <c r="DA389" s="682" t="s">
        <v>560</v>
      </c>
      <c r="DB389" s="709" t="s">
        <v>560</v>
      </c>
      <c r="DC389" s="47" t="s">
        <v>554</v>
      </c>
    </row>
    <row r="390" spans="1:107" ht="15" x14ac:dyDescent="0.2">
      <c r="A390" s="678">
        <v>43737</v>
      </c>
      <c r="B390" s="47" t="s">
        <v>554</v>
      </c>
      <c r="C390" s="47" t="s">
        <v>554</v>
      </c>
      <c r="D390" s="47" t="s">
        <v>554</v>
      </c>
      <c r="E390" s="47" t="s">
        <v>554</v>
      </c>
      <c r="F390" s="47" t="s">
        <v>554</v>
      </c>
      <c r="G390" s="47" t="s">
        <v>554</v>
      </c>
      <c r="H390" s="705" t="s">
        <v>554</v>
      </c>
      <c r="I390" s="705" t="s">
        <v>554</v>
      </c>
      <c r="J390" s="706" t="s">
        <v>554</v>
      </c>
      <c r="K390" s="47" t="s">
        <v>554</v>
      </c>
      <c r="L390" s="47" t="s">
        <v>554</v>
      </c>
      <c r="M390" s="47" t="s">
        <v>554</v>
      </c>
      <c r="N390" s="47" t="s">
        <v>554</v>
      </c>
      <c r="O390" s="47" t="s">
        <v>554</v>
      </c>
      <c r="P390" s="47" t="s">
        <v>554</v>
      </c>
      <c r="Q390" s="47" t="s">
        <v>554</v>
      </c>
      <c r="R390" s="47" t="s">
        <v>554</v>
      </c>
      <c r="S390" s="47" t="s">
        <v>554</v>
      </c>
      <c r="T390" s="47" t="s">
        <v>554</v>
      </c>
      <c r="U390" s="47" t="s">
        <v>554</v>
      </c>
      <c r="V390" s="603"/>
      <c r="W390" s="47" t="s">
        <v>554</v>
      </c>
      <c r="X390" s="47" t="s">
        <v>554</v>
      </c>
      <c r="Y390" s="47" t="s">
        <v>554</v>
      </c>
      <c r="Z390" s="47" t="s">
        <v>554</v>
      </c>
      <c r="AA390" s="47" t="s">
        <v>554</v>
      </c>
      <c r="AB390" s="47" t="s">
        <v>554</v>
      </c>
      <c r="AC390" s="47" t="s">
        <v>554</v>
      </c>
      <c r="AD390" s="47" t="s">
        <v>554</v>
      </c>
      <c r="AE390" s="47" t="s">
        <v>554</v>
      </c>
      <c r="AF390" s="47" t="s">
        <v>554</v>
      </c>
      <c r="AG390" s="47" t="s">
        <v>554</v>
      </c>
      <c r="AH390" s="47" t="s">
        <v>554</v>
      </c>
      <c r="AI390" s="47" t="s">
        <v>554</v>
      </c>
      <c r="AJ390" s="47" t="s">
        <v>554</v>
      </c>
      <c r="AK390" s="47" t="s">
        <v>554</v>
      </c>
      <c r="AL390" s="47" t="s">
        <v>554</v>
      </c>
      <c r="AM390" s="47" t="s">
        <v>554</v>
      </c>
      <c r="AN390" s="47" t="s">
        <v>554</v>
      </c>
      <c r="AO390" s="603"/>
      <c r="AP390" s="603"/>
      <c r="AQ390" s="47" t="s">
        <v>554</v>
      </c>
      <c r="AR390" s="603"/>
      <c r="AS390" s="603"/>
      <c r="AT390" s="47" t="s">
        <v>554</v>
      </c>
      <c r="AU390" s="47" t="s">
        <v>554</v>
      </c>
      <c r="AV390" s="47" t="s">
        <v>554</v>
      </c>
      <c r="AW390" s="47" t="s">
        <v>554</v>
      </c>
      <c r="AX390" s="603"/>
      <c r="AY390" s="603"/>
      <c r="AZ390" s="724" t="s">
        <v>807</v>
      </c>
      <c r="BA390" s="603"/>
      <c r="BB390" s="603"/>
      <c r="BC390" s="679" t="s">
        <v>554</v>
      </c>
      <c r="BD390" s="603"/>
      <c r="BE390" s="603"/>
      <c r="BF390" s="679" t="s">
        <v>554</v>
      </c>
      <c r="BG390" s="678">
        <v>43737</v>
      </c>
      <c r="BH390" s="706" t="s">
        <v>554</v>
      </c>
      <c r="BI390" s="706" t="s">
        <v>554</v>
      </c>
      <c r="BJ390" s="47" t="s">
        <v>554</v>
      </c>
      <c r="BK390" s="682" t="s">
        <v>807</v>
      </c>
      <c r="BL390" s="682" t="s">
        <v>807</v>
      </c>
      <c r="BM390" s="706" t="s">
        <v>554</v>
      </c>
      <c r="BN390" s="598" t="s">
        <v>807</v>
      </c>
      <c r="BO390" s="598" t="s">
        <v>807</v>
      </c>
      <c r="BP390" s="603"/>
      <c r="BQ390" s="706" t="s">
        <v>554</v>
      </c>
      <c r="BR390" s="706" t="s">
        <v>554</v>
      </c>
      <c r="BS390" s="603"/>
      <c r="BT390" s="720"/>
      <c r="BU390" s="720"/>
      <c r="BV390" s="603"/>
      <c r="BW390" s="725" t="s">
        <v>554</v>
      </c>
      <c r="BX390" s="47" t="s">
        <v>554</v>
      </c>
      <c r="BY390" s="47" t="s">
        <v>554</v>
      </c>
      <c r="BZ390" s="725" t="s">
        <v>554</v>
      </c>
      <c r="CA390" s="47" t="s">
        <v>554</v>
      </c>
      <c r="CB390" s="709" t="s">
        <v>560</v>
      </c>
      <c r="CC390" s="48" t="s">
        <v>554</v>
      </c>
      <c r="CD390" s="48" t="s">
        <v>554</v>
      </c>
      <c r="CE390" s="48" t="s">
        <v>554</v>
      </c>
      <c r="CF390" s="603"/>
      <c r="CG390" s="603"/>
      <c r="CH390" s="598" t="s">
        <v>807</v>
      </c>
      <c r="CI390" s="616"/>
      <c r="CJ390" s="616"/>
      <c r="CK390" s="48" t="s">
        <v>554</v>
      </c>
      <c r="CL390" s="615" t="s">
        <v>554</v>
      </c>
      <c r="CM390" s="615" t="s">
        <v>554</v>
      </c>
      <c r="CN390" s="47" t="s">
        <v>554</v>
      </c>
      <c r="CO390" s="706" t="s">
        <v>554</v>
      </c>
      <c r="CP390" s="706" t="s">
        <v>554</v>
      </c>
      <c r="CQ390" s="47" t="s">
        <v>554</v>
      </c>
      <c r="CR390" s="706" t="s">
        <v>554</v>
      </c>
      <c r="CS390" s="706" t="s">
        <v>554</v>
      </c>
      <c r="CT390" s="603"/>
      <c r="CU390" s="709" t="s">
        <v>560</v>
      </c>
      <c r="CV390" s="709" t="s">
        <v>560</v>
      </c>
      <c r="CW390" s="720" t="s">
        <v>554</v>
      </c>
      <c r="CX390" s="47" t="s">
        <v>554</v>
      </c>
      <c r="CY390" s="47" t="s">
        <v>554</v>
      </c>
      <c r="CZ390" s="47" t="s">
        <v>554</v>
      </c>
      <c r="DA390" s="682" t="s">
        <v>560</v>
      </c>
      <c r="DB390" s="709" t="s">
        <v>560</v>
      </c>
      <c r="DC390" s="47" t="s">
        <v>554</v>
      </c>
    </row>
    <row r="391" spans="1:107" ht="15" x14ac:dyDescent="0.2">
      <c r="A391" s="678">
        <v>43738</v>
      </c>
      <c r="B391" s="614" t="s">
        <v>554</v>
      </c>
      <c r="C391" s="614" t="s">
        <v>554</v>
      </c>
      <c r="D391" s="614" t="s">
        <v>554</v>
      </c>
      <c r="E391" s="614" t="s">
        <v>554</v>
      </c>
      <c r="F391" s="614" t="s">
        <v>554</v>
      </c>
      <c r="G391" s="614" t="s">
        <v>554</v>
      </c>
      <c r="H391" s="706" t="s">
        <v>554</v>
      </c>
      <c r="I391" s="706" t="s">
        <v>554</v>
      </c>
      <c r="J391" s="706" t="s">
        <v>554</v>
      </c>
      <c r="K391" s="614" t="s">
        <v>554</v>
      </c>
      <c r="L391" s="614" t="s">
        <v>554</v>
      </c>
      <c r="M391" s="614" t="s">
        <v>554</v>
      </c>
      <c r="N391" s="614" t="s">
        <v>554</v>
      </c>
      <c r="O391" s="614" t="s">
        <v>554</v>
      </c>
      <c r="P391" s="614" t="s">
        <v>554</v>
      </c>
      <c r="Q391" s="614" t="s">
        <v>554</v>
      </c>
      <c r="R391" s="614" t="s">
        <v>554</v>
      </c>
      <c r="S391" s="614" t="s">
        <v>554</v>
      </c>
      <c r="T391" s="614" t="s">
        <v>554</v>
      </c>
      <c r="U391" s="614" t="s">
        <v>554</v>
      </c>
      <c r="V391" s="603"/>
      <c r="W391" s="614" t="s">
        <v>554</v>
      </c>
      <c r="X391" s="614" t="s">
        <v>554</v>
      </c>
      <c r="Y391" s="614" t="s">
        <v>554</v>
      </c>
      <c r="Z391" s="614" t="s">
        <v>554</v>
      </c>
      <c r="AA391" s="614" t="s">
        <v>554</v>
      </c>
      <c r="AB391" s="614" t="s">
        <v>554</v>
      </c>
      <c r="AC391" s="614" t="s">
        <v>554</v>
      </c>
      <c r="AD391" s="614" t="s">
        <v>554</v>
      </c>
      <c r="AE391" s="614" t="s">
        <v>554</v>
      </c>
      <c r="AF391" s="48" t="s">
        <v>554</v>
      </c>
      <c r="AG391" s="48" t="s">
        <v>554</v>
      </c>
      <c r="AH391" s="614" t="s">
        <v>554</v>
      </c>
      <c r="AI391" s="48" t="s">
        <v>554</v>
      </c>
      <c r="AJ391" s="48" t="s">
        <v>554</v>
      </c>
      <c r="AK391" s="614" t="s">
        <v>554</v>
      </c>
      <c r="AL391" s="614" t="s">
        <v>554</v>
      </c>
      <c r="AM391" s="614" t="s">
        <v>554</v>
      </c>
      <c r="AN391" s="614" t="s">
        <v>554</v>
      </c>
      <c r="AO391" s="603"/>
      <c r="AP391" s="603"/>
      <c r="AQ391" s="48" t="s">
        <v>554</v>
      </c>
      <c r="AR391" s="603"/>
      <c r="AS391" s="603"/>
      <c r="AT391" s="614" t="s">
        <v>554</v>
      </c>
      <c r="AU391" s="48" t="s">
        <v>554</v>
      </c>
      <c r="AV391" s="48" t="s">
        <v>554</v>
      </c>
      <c r="AW391" s="614" t="s">
        <v>554</v>
      </c>
      <c r="AX391" s="603"/>
      <c r="AY391" s="603"/>
      <c r="AZ391" s="724" t="s">
        <v>807</v>
      </c>
      <c r="BA391" s="603"/>
      <c r="BB391" s="603"/>
      <c r="BC391" s="679" t="s">
        <v>554</v>
      </c>
      <c r="BD391" s="603"/>
      <c r="BE391" s="603"/>
      <c r="BF391" s="679" t="s">
        <v>554</v>
      </c>
      <c r="BG391" s="678">
        <v>43738</v>
      </c>
      <c r="BH391" s="706" t="s">
        <v>554</v>
      </c>
      <c r="BI391" s="706" t="s">
        <v>554</v>
      </c>
      <c r="BJ391" s="48" t="s">
        <v>554</v>
      </c>
      <c r="BK391" s="682" t="s">
        <v>807</v>
      </c>
      <c r="BL391" s="682" t="s">
        <v>807</v>
      </c>
      <c r="BM391" s="706" t="s">
        <v>554</v>
      </c>
      <c r="BN391" s="598" t="s">
        <v>807</v>
      </c>
      <c r="BO391" s="598" t="s">
        <v>807</v>
      </c>
      <c r="BP391" s="603"/>
      <c r="BQ391" s="706" t="s">
        <v>554</v>
      </c>
      <c r="BR391" s="706" t="s">
        <v>554</v>
      </c>
      <c r="BS391" s="603"/>
      <c r="BT391" s="720"/>
      <c r="BU391" s="720"/>
      <c r="BV391" s="603"/>
      <c r="BW391" s="725" t="s">
        <v>554</v>
      </c>
      <c r="BX391" s="48" t="s">
        <v>554</v>
      </c>
      <c r="BY391" s="48" t="s">
        <v>554</v>
      </c>
      <c r="BZ391" s="725" t="s">
        <v>554</v>
      </c>
      <c r="CA391" s="48" t="s">
        <v>554</v>
      </c>
      <c r="CB391" s="709" t="s">
        <v>560</v>
      </c>
      <c r="CC391" s="48" t="s">
        <v>554</v>
      </c>
      <c r="CD391" s="48" t="s">
        <v>554</v>
      </c>
      <c r="CE391" s="48" t="s">
        <v>554</v>
      </c>
      <c r="CF391" s="603"/>
      <c r="CG391" s="603"/>
      <c r="CH391" s="598" t="s">
        <v>807</v>
      </c>
      <c r="CI391" s="616"/>
      <c r="CJ391" s="616"/>
      <c r="CK391" s="48" t="s">
        <v>554</v>
      </c>
      <c r="CL391" s="615" t="s">
        <v>554</v>
      </c>
      <c r="CM391" s="615" t="s">
        <v>554</v>
      </c>
      <c r="CN391" s="614" t="s">
        <v>554</v>
      </c>
      <c r="CO391" s="706" t="s">
        <v>554</v>
      </c>
      <c r="CP391" s="706" t="s">
        <v>554</v>
      </c>
      <c r="CQ391" s="614" t="s">
        <v>554</v>
      </c>
      <c r="CR391" s="706" t="s">
        <v>554</v>
      </c>
      <c r="CS391" s="706" t="s">
        <v>554</v>
      </c>
      <c r="CT391" s="603"/>
      <c r="CU391" s="709" t="s">
        <v>560</v>
      </c>
      <c r="CV391" s="709" t="s">
        <v>560</v>
      </c>
      <c r="CW391" s="615" t="s">
        <v>554</v>
      </c>
      <c r="CX391" s="48" t="s">
        <v>554</v>
      </c>
      <c r="CY391" s="48" t="s">
        <v>554</v>
      </c>
      <c r="CZ391" s="48" t="s">
        <v>554</v>
      </c>
      <c r="DA391" s="682" t="s">
        <v>560</v>
      </c>
      <c r="DB391" s="709" t="s">
        <v>560</v>
      </c>
      <c r="DC391" s="48" t="s">
        <v>554</v>
      </c>
    </row>
    <row r="392" spans="1:107" x14ac:dyDescent="0.15">
      <c r="AQ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K392" s="163"/>
      <c r="CU392" s="592"/>
      <c r="CV392" s="592"/>
      <c r="CW392" s="592"/>
      <c r="DA392"/>
      <c r="DB392" s="546"/>
    </row>
    <row r="393" spans="1:107" x14ac:dyDescent="0.15">
      <c r="AQ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K393" s="163"/>
      <c r="CU393" s="592"/>
      <c r="CV393" s="592"/>
      <c r="CW393" s="592"/>
      <c r="DA393"/>
      <c r="DB393" s="546"/>
    </row>
    <row r="394" spans="1:107" x14ac:dyDescent="0.15">
      <c r="AQ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K394" s="163"/>
      <c r="CU394" s="592"/>
      <c r="CV394" s="592"/>
      <c r="CW394" s="592"/>
      <c r="DA394"/>
      <c r="DB394" s="546"/>
    </row>
    <row r="395" spans="1:107" x14ac:dyDescent="0.15">
      <c r="AQ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K395" s="163"/>
      <c r="CU395" s="592"/>
      <c r="CV395" s="592"/>
      <c r="CW395" s="592"/>
      <c r="DA395"/>
      <c r="DB395" s="546"/>
    </row>
    <row r="396" spans="1:107" x14ac:dyDescent="0.15">
      <c r="A396" s="618"/>
      <c r="B396" s="619"/>
      <c r="C396" s="619"/>
      <c r="D396" s="619"/>
      <c r="E396" s="619"/>
      <c r="F396" s="619"/>
      <c r="G396" s="619"/>
      <c r="H396" s="619"/>
      <c r="I396" s="619"/>
      <c r="J396" s="619"/>
      <c r="K396" s="619"/>
      <c r="L396" s="619"/>
      <c r="M396" s="619"/>
      <c r="N396" s="619"/>
      <c r="O396" s="619"/>
      <c r="P396" s="619"/>
      <c r="Q396" s="619"/>
      <c r="R396" s="619"/>
      <c r="S396" s="619"/>
      <c r="T396" s="619"/>
      <c r="U396" s="619"/>
      <c r="V396" s="619"/>
      <c r="W396" s="619"/>
      <c r="X396" s="619"/>
      <c r="Y396" s="619"/>
      <c r="Z396" s="619"/>
      <c r="AA396" s="619"/>
      <c r="AB396" s="619"/>
      <c r="AC396" s="619"/>
      <c r="AD396" s="619"/>
      <c r="AE396" s="619"/>
      <c r="AF396" s="619"/>
      <c r="AG396" s="619"/>
      <c r="AH396" s="619"/>
      <c r="AI396" s="620"/>
      <c r="AJ396" s="620"/>
      <c r="AK396" s="619"/>
      <c r="AL396" s="619"/>
      <c r="AM396" s="619"/>
      <c r="AN396" s="619"/>
      <c r="AO396" s="620"/>
      <c r="AP396" s="620"/>
      <c r="AQ396" s="163"/>
      <c r="AR396" s="619"/>
      <c r="AS396" s="619"/>
      <c r="AT396" s="619"/>
      <c r="AU396" s="620"/>
      <c r="AV396" s="620"/>
      <c r="AW396" s="619"/>
      <c r="AX396" s="620"/>
      <c r="AY396" s="620"/>
      <c r="AZ396" s="619"/>
      <c r="BA396" s="620"/>
      <c r="BB396" s="620"/>
      <c r="BC396" s="620"/>
      <c r="BD396" s="621"/>
      <c r="BE396" s="620"/>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620"/>
      <c r="CJ396" s="620"/>
      <c r="CK396" s="163"/>
      <c r="CL396" s="619"/>
      <c r="CM396" s="619"/>
      <c r="CN396" s="619"/>
      <c r="CO396" s="619"/>
      <c r="CP396" s="620"/>
      <c r="CQ396" s="619"/>
      <c r="CR396" s="619"/>
      <c r="CS396" s="619"/>
      <c r="CT396" s="619"/>
      <c r="CU396" s="726"/>
      <c r="CV396" s="726"/>
      <c r="CW396" s="726"/>
      <c r="CX396" s="620"/>
      <c r="CY396" s="620"/>
      <c r="CZ396" s="619"/>
      <c r="DA396"/>
      <c r="DB396" s="548"/>
      <c r="DC396" s="186"/>
    </row>
    <row r="397" spans="1:107" x14ac:dyDescent="0.15">
      <c r="A397" s="618"/>
      <c r="B397" s="619"/>
      <c r="C397" s="619"/>
      <c r="D397" s="619"/>
      <c r="E397" s="619"/>
      <c r="F397" s="619"/>
      <c r="G397" s="619"/>
      <c r="H397" s="619"/>
      <c r="I397" s="619"/>
      <c r="J397" s="619"/>
      <c r="K397" s="619"/>
      <c r="L397" s="619"/>
      <c r="M397" s="619"/>
      <c r="N397" s="619"/>
      <c r="O397" s="619"/>
      <c r="P397" s="619"/>
      <c r="Q397" s="619"/>
      <c r="R397" s="619"/>
      <c r="S397" s="619"/>
      <c r="T397" s="619"/>
      <c r="U397" s="619"/>
      <c r="V397" s="619"/>
      <c r="W397" s="619"/>
      <c r="X397" s="619"/>
      <c r="Y397" s="619"/>
      <c r="Z397" s="619"/>
      <c r="AA397" s="619"/>
      <c r="AB397" s="619"/>
      <c r="AC397" s="619"/>
      <c r="AD397" s="619"/>
      <c r="AE397" s="619"/>
      <c r="AF397" s="619"/>
      <c r="AG397" s="619"/>
      <c r="AH397" s="619"/>
      <c r="AI397" s="620"/>
      <c r="AJ397" s="620"/>
      <c r="AK397" s="619"/>
      <c r="AL397" s="619"/>
      <c r="AM397" s="619"/>
      <c r="AN397" s="619"/>
      <c r="AO397" s="620"/>
      <c r="AP397" s="620"/>
      <c r="AQ397" s="163"/>
      <c r="AR397" s="619"/>
      <c r="AS397" s="619"/>
      <c r="AT397" s="619"/>
      <c r="AU397" s="620"/>
      <c r="AV397" s="620"/>
      <c r="AW397" s="619"/>
      <c r="AX397" s="620"/>
      <c r="AY397" s="620"/>
      <c r="AZ397" s="619"/>
      <c r="BA397" s="620"/>
      <c r="BB397" s="620"/>
      <c r="BC397" s="620"/>
      <c r="BD397" s="621"/>
      <c r="BE397" s="619"/>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620"/>
      <c r="CJ397" s="620"/>
      <c r="CK397" s="163"/>
      <c r="CL397" s="619"/>
      <c r="CM397" s="619"/>
      <c r="CN397" s="619"/>
      <c r="CO397" s="620"/>
      <c r="CP397" s="620"/>
      <c r="CQ397" s="619"/>
      <c r="CR397" s="619"/>
      <c r="CS397" s="619"/>
      <c r="CT397" s="619"/>
      <c r="CU397" s="726"/>
      <c r="CV397" s="726"/>
      <c r="CW397" s="726"/>
      <c r="CX397" s="620"/>
      <c r="CY397" s="620"/>
      <c r="CZ397" s="619"/>
      <c r="DA397"/>
      <c r="DB397" s="548"/>
      <c r="DC397" s="186"/>
    </row>
    <row r="398" spans="1:107" x14ac:dyDescent="0.15">
      <c r="A398" s="618"/>
      <c r="B398" s="619"/>
      <c r="C398" s="619"/>
      <c r="D398" s="619"/>
      <c r="E398" s="619"/>
      <c r="F398" s="619"/>
      <c r="G398" s="619"/>
      <c r="H398" s="619"/>
      <c r="I398" s="619"/>
      <c r="J398" s="619"/>
      <c r="K398" s="619"/>
      <c r="L398" s="619"/>
      <c r="M398" s="619"/>
      <c r="N398" s="619"/>
      <c r="O398" s="619"/>
      <c r="P398" s="619"/>
      <c r="Q398" s="619"/>
      <c r="R398" s="619"/>
      <c r="S398" s="619"/>
      <c r="T398" s="619"/>
      <c r="U398" s="619"/>
      <c r="V398" s="619"/>
      <c r="W398" s="619"/>
      <c r="X398" s="619"/>
      <c r="Y398" s="619"/>
      <c r="Z398" s="619"/>
      <c r="AA398" s="619"/>
      <c r="AB398" s="619"/>
      <c r="AC398" s="619"/>
      <c r="AD398" s="619"/>
      <c r="AE398" s="619"/>
      <c r="AF398" s="619"/>
      <c r="AG398" s="619"/>
      <c r="AH398" s="619"/>
      <c r="AI398" s="620"/>
      <c r="AJ398" s="620"/>
      <c r="AK398" s="619"/>
      <c r="AL398" s="619"/>
      <c r="AM398" s="619"/>
      <c r="AN398" s="619"/>
      <c r="AO398" s="620"/>
      <c r="AP398" s="620"/>
      <c r="AQ398" s="163"/>
      <c r="AR398" s="619"/>
      <c r="AS398" s="619"/>
      <c r="AT398" s="619"/>
      <c r="AU398" s="620"/>
      <c r="AV398" s="620"/>
      <c r="AW398" s="619"/>
      <c r="AX398" s="620"/>
      <c r="AY398" s="620"/>
      <c r="AZ398" s="619"/>
      <c r="BA398" s="620"/>
      <c r="BB398" s="620"/>
      <c r="BC398" s="619"/>
      <c r="BD398" s="621"/>
      <c r="BE398" s="619"/>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620"/>
      <c r="CJ398" s="620"/>
      <c r="CK398" s="163"/>
      <c r="CL398" s="619"/>
      <c r="CM398" s="619"/>
      <c r="CN398" s="619"/>
      <c r="CO398" s="619"/>
      <c r="CP398" s="620"/>
      <c r="CQ398" s="619"/>
      <c r="CR398" s="619"/>
      <c r="CS398" s="619"/>
      <c r="CT398" s="619"/>
      <c r="CU398" s="726"/>
      <c r="CV398" s="726"/>
      <c r="CW398" s="726"/>
      <c r="CX398" s="620"/>
      <c r="CY398" s="620"/>
      <c r="CZ398" s="619"/>
      <c r="DA398"/>
      <c r="DB398" s="548"/>
      <c r="DC398" s="186"/>
    </row>
    <row r="399" spans="1:107" x14ac:dyDescent="0.15">
      <c r="A399" s="618"/>
      <c r="B399" s="619"/>
      <c r="C399" s="619"/>
      <c r="D399" s="619"/>
      <c r="E399" s="619"/>
      <c r="F399" s="619"/>
      <c r="G399" s="619"/>
      <c r="H399" s="619"/>
      <c r="I399" s="619"/>
      <c r="J399" s="619"/>
      <c r="K399" s="619"/>
      <c r="L399" s="619"/>
      <c r="M399" s="619"/>
      <c r="N399" s="619"/>
      <c r="O399" s="619"/>
      <c r="P399" s="619"/>
      <c r="Q399" s="619"/>
      <c r="R399" s="619"/>
      <c r="S399" s="619"/>
      <c r="T399" s="619"/>
      <c r="U399" s="619"/>
      <c r="V399" s="619"/>
      <c r="W399" s="619"/>
      <c r="X399" s="619"/>
      <c r="Y399" s="619"/>
      <c r="Z399" s="619"/>
      <c r="AA399" s="619"/>
      <c r="AB399" s="619"/>
      <c r="AC399" s="619"/>
      <c r="AD399" s="619"/>
      <c r="AE399" s="619"/>
      <c r="AF399" s="619"/>
      <c r="AG399" s="619"/>
      <c r="AH399" s="619"/>
      <c r="AI399" s="620"/>
      <c r="AJ399" s="620"/>
      <c r="AK399" s="619"/>
      <c r="AL399" s="619"/>
      <c r="AM399" s="619"/>
      <c r="AN399" s="619"/>
      <c r="AO399" s="620"/>
      <c r="AP399" s="620"/>
      <c r="AQ399" s="163"/>
      <c r="AR399" s="619"/>
      <c r="AS399" s="619"/>
      <c r="AT399" s="619"/>
      <c r="AU399" s="620"/>
      <c r="AV399" s="620"/>
      <c r="AW399" s="619"/>
      <c r="AX399" s="620"/>
      <c r="AY399" s="620"/>
      <c r="AZ399" s="619"/>
      <c r="BA399" s="620"/>
      <c r="BB399" s="620"/>
      <c r="BC399" s="619"/>
      <c r="BD399" s="621"/>
      <c r="BE399" s="619"/>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620"/>
      <c r="CJ399" s="620"/>
      <c r="CK399" s="163"/>
      <c r="CL399" s="619"/>
      <c r="CM399" s="619"/>
      <c r="CN399" s="619"/>
      <c r="CO399" s="620"/>
      <c r="CP399" s="620"/>
      <c r="CQ399" s="619"/>
      <c r="CR399" s="619"/>
      <c r="CS399" s="619"/>
      <c r="CT399" s="619"/>
      <c r="CU399" s="726"/>
      <c r="CV399" s="726"/>
      <c r="CW399" s="726"/>
      <c r="CX399" s="620"/>
      <c r="CY399" s="620"/>
      <c r="CZ399" s="619"/>
      <c r="DA399"/>
      <c r="DB399" s="548"/>
      <c r="DC399" s="186"/>
    </row>
    <row r="400" spans="1:107" x14ac:dyDescent="0.15">
      <c r="A400" s="618"/>
      <c r="B400" s="620"/>
      <c r="C400" s="620"/>
      <c r="D400" s="619"/>
      <c r="E400" s="619"/>
      <c r="F400" s="619"/>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619"/>
      <c r="AF400" s="619"/>
      <c r="AG400" s="619"/>
      <c r="AH400" s="619"/>
      <c r="AI400" s="620"/>
      <c r="AJ400" s="620"/>
      <c r="AK400" s="619"/>
      <c r="AL400" s="619"/>
      <c r="AM400" s="619"/>
      <c r="AN400" s="619"/>
      <c r="AO400" s="620"/>
      <c r="AP400" s="620"/>
      <c r="AQ400" s="163"/>
      <c r="AR400" s="619"/>
      <c r="AS400" s="619"/>
      <c r="AT400" s="619"/>
      <c r="AU400" s="620"/>
      <c r="AV400" s="620"/>
      <c r="AW400" s="619"/>
      <c r="AX400" s="620"/>
      <c r="AY400" s="620"/>
      <c r="AZ400" s="619"/>
      <c r="BA400" s="620"/>
      <c r="BB400" s="620"/>
      <c r="BC400" s="619"/>
      <c r="BD400" s="621"/>
      <c r="BE400" s="619"/>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620"/>
      <c r="CJ400" s="620"/>
      <c r="CK400" s="163"/>
      <c r="CL400" s="619"/>
      <c r="CM400" s="619"/>
      <c r="CN400" s="619"/>
      <c r="CO400" s="620"/>
      <c r="CP400" s="620"/>
      <c r="CQ400" s="619"/>
      <c r="CR400" s="619"/>
      <c r="CS400" s="619"/>
      <c r="CT400" s="619"/>
      <c r="CU400" s="726"/>
      <c r="CV400" s="726"/>
      <c r="CW400" s="726"/>
      <c r="CX400" s="620"/>
      <c r="CY400" s="620"/>
      <c r="CZ400" s="619"/>
      <c r="DA400"/>
      <c r="DB400" s="548"/>
      <c r="DC400" s="186"/>
    </row>
    <row r="401" spans="1:107" x14ac:dyDescent="0.15">
      <c r="A401" s="618"/>
      <c r="B401" s="619"/>
      <c r="C401" s="619"/>
      <c r="D401" s="619"/>
      <c r="E401" s="619"/>
      <c r="F401" s="619"/>
      <c r="G401" s="619"/>
      <c r="H401" s="619"/>
      <c r="I401" s="619"/>
      <c r="J401" s="619"/>
      <c r="K401" s="619"/>
      <c r="L401" s="619"/>
      <c r="M401" s="619"/>
      <c r="N401" s="619"/>
      <c r="O401" s="619"/>
      <c r="P401" s="619"/>
      <c r="Q401" s="619"/>
      <c r="R401" s="619"/>
      <c r="S401" s="619"/>
      <c r="T401" s="619"/>
      <c r="U401" s="619"/>
      <c r="V401" s="619"/>
      <c r="W401" s="619"/>
      <c r="X401" s="619"/>
      <c r="Y401" s="619"/>
      <c r="Z401" s="619"/>
      <c r="AA401" s="619"/>
      <c r="AB401" s="619"/>
      <c r="AC401" s="619"/>
      <c r="AD401" s="619"/>
      <c r="AE401" s="619"/>
      <c r="AF401" s="619"/>
      <c r="AG401" s="619"/>
      <c r="AH401" s="619"/>
      <c r="AI401" s="620"/>
      <c r="AJ401" s="620"/>
      <c r="AK401" s="619"/>
      <c r="AL401" s="619"/>
      <c r="AM401" s="619"/>
      <c r="AN401" s="619"/>
      <c r="AO401" s="620"/>
      <c r="AP401" s="620"/>
      <c r="AQ401" s="163"/>
      <c r="AR401" s="619"/>
      <c r="AS401" s="619"/>
      <c r="AT401" s="619"/>
      <c r="AU401" s="620"/>
      <c r="AV401" s="620"/>
      <c r="AW401" s="619"/>
      <c r="AX401" s="620"/>
      <c r="AY401" s="620"/>
      <c r="AZ401" s="619"/>
      <c r="BA401" s="620"/>
      <c r="BB401" s="620"/>
      <c r="BC401" s="619"/>
      <c r="BD401" s="621"/>
      <c r="BE401" s="619"/>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620"/>
      <c r="CJ401" s="620"/>
      <c r="CK401" s="163"/>
      <c r="CL401" s="619"/>
      <c r="CM401" s="619"/>
      <c r="CN401" s="619"/>
      <c r="CO401" s="620"/>
      <c r="CP401" s="620"/>
      <c r="CQ401" s="619"/>
      <c r="CR401" s="619"/>
      <c r="CS401" s="619"/>
      <c r="CT401" s="619"/>
      <c r="CU401" s="726"/>
      <c r="CV401" s="726"/>
      <c r="CW401" s="726"/>
      <c r="CX401" s="620"/>
      <c r="CY401" s="620"/>
      <c r="CZ401" s="619"/>
      <c r="DA401"/>
      <c r="DB401" s="548"/>
      <c r="DC401" s="186"/>
    </row>
    <row r="402" spans="1:107" x14ac:dyDescent="0.15">
      <c r="A402" s="618"/>
      <c r="B402" s="619"/>
      <c r="C402" s="619"/>
      <c r="D402" s="619"/>
      <c r="E402" s="619"/>
      <c r="F402" s="619"/>
      <c r="G402" s="619"/>
      <c r="H402" s="619"/>
      <c r="I402" s="619"/>
      <c r="J402" s="619"/>
      <c r="K402" s="619"/>
      <c r="L402" s="619"/>
      <c r="M402" s="619"/>
      <c r="N402" s="619"/>
      <c r="O402" s="619"/>
      <c r="P402" s="619"/>
      <c r="Q402" s="619"/>
      <c r="R402" s="619"/>
      <c r="S402" s="619"/>
      <c r="T402" s="619"/>
      <c r="U402" s="619"/>
      <c r="V402" s="619"/>
      <c r="W402" s="619"/>
      <c r="X402" s="619"/>
      <c r="Y402" s="619"/>
      <c r="Z402" s="619"/>
      <c r="AA402" s="619"/>
      <c r="AB402" s="619"/>
      <c r="AC402" s="619"/>
      <c r="AD402" s="619"/>
      <c r="AE402" s="619"/>
      <c r="AF402" s="619"/>
      <c r="AG402" s="619"/>
      <c r="AH402" s="619"/>
      <c r="AI402" s="620"/>
      <c r="AJ402" s="620"/>
      <c r="AK402" s="619"/>
      <c r="AL402" s="619"/>
      <c r="AM402" s="619"/>
      <c r="AN402" s="619"/>
      <c r="AO402" s="620"/>
      <c r="AP402" s="620"/>
      <c r="AQ402" s="163"/>
      <c r="AR402" s="619"/>
      <c r="AS402" s="619"/>
      <c r="AT402" s="619"/>
      <c r="AU402" s="620"/>
      <c r="AV402" s="620"/>
      <c r="AW402" s="619"/>
      <c r="AX402" s="620"/>
      <c r="AY402" s="620"/>
      <c r="AZ402" s="619"/>
      <c r="BA402" s="620"/>
      <c r="BB402" s="620"/>
      <c r="BC402" s="619"/>
      <c r="BD402" s="621"/>
      <c r="BE402" s="619"/>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620"/>
      <c r="CJ402" s="620"/>
      <c r="CK402" s="163"/>
      <c r="CL402" s="619"/>
      <c r="CM402" s="619"/>
      <c r="CN402" s="619"/>
      <c r="CO402" s="620"/>
      <c r="CP402" s="620"/>
      <c r="CQ402" s="619"/>
      <c r="CR402" s="619"/>
      <c r="CS402" s="619"/>
      <c r="CT402" s="619"/>
      <c r="CU402" s="726"/>
      <c r="CV402" s="726"/>
      <c r="CW402" s="726"/>
      <c r="CX402" s="620"/>
      <c r="CY402" s="620"/>
      <c r="CZ402" s="619"/>
      <c r="DA402"/>
      <c r="DB402" s="548"/>
      <c r="DC402" s="186"/>
    </row>
    <row r="403" spans="1:107" x14ac:dyDescent="0.15">
      <c r="A403" s="618"/>
      <c r="B403" s="620"/>
      <c r="C403" s="620"/>
      <c r="D403" s="619"/>
      <c r="E403" s="619"/>
      <c r="F403" s="619"/>
      <c r="G403" s="619"/>
      <c r="H403" s="619"/>
      <c r="I403" s="619"/>
      <c r="J403" s="619"/>
      <c r="K403" s="619"/>
      <c r="L403" s="619"/>
      <c r="M403" s="619"/>
      <c r="N403" s="619"/>
      <c r="O403" s="619"/>
      <c r="P403" s="619"/>
      <c r="Q403" s="619"/>
      <c r="R403" s="619"/>
      <c r="S403" s="619"/>
      <c r="T403" s="619"/>
      <c r="U403" s="619"/>
      <c r="V403" s="619"/>
      <c r="W403" s="619"/>
      <c r="X403" s="619"/>
      <c r="Y403" s="619"/>
      <c r="Z403" s="619"/>
      <c r="AA403" s="619"/>
      <c r="AB403" s="619"/>
      <c r="AC403" s="619"/>
      <c r="AD403" s="619"/>
      <c r="AE403" s="619"/>
      <c r="AF403" s="619"/>
      <c r="AG403" s="619"/>
      <c r="AH403" s="619"/>
      <c r="AI403" s="620"/>
      <c r="AJ403" s="620"/>
      <c r="AK403" s="619"/>
      <c r="AL403" s="619"/>
      <c r="AM403" s="619"/>
      <c r="AN403" s="619"/>
      <c r="AO403" s="620"/>
      <c r="AP403" s="620"/>
      <c r="AQ403" s="163"/>
      <c r="AR403" s="619"/>
      <c r="AS403" s="619"/>
      <c r="AT403" s="619"/>
      <c r="AU403" s="620"/>
      <c r="AV403" s="620"/>
      <c r="AW403" s="619"/>
      <c r="AX403" s="620"/>
      <c r="AY403" s="620"/>
      <c r="AZ403" s="619"/>
      <c r="BA403" s="620"/>
      <c r="BB403" s="620"/>
      <c r="BC403" s="620"/>
      <c r="BD403" s="621"/>
      <c r="BE403" s="619"/>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620"/>
      <c r="CJ403" s="620"/>
      <c r="CK403" s="163"/>
      <c r="CL403" s="619"/>
      <c r="CM403" s="619"/>
      <c r="CN403" s="619"/>
      <c r="CO403" s="620"/>
      <c r="CP403" s="620"/>
      <c r="CQ403" s="619"/>
      <c r="CR403" s="619"/>
      <c r="CS403" s="619"/>
      <c r="CT403" s="619"/>
      <c r="CU403" s="726"/>
      <c r="CV403" s="726"/>
      <c r="CW403" s="726"/>
      <c r="CX403" s="620"/>
      <c r="CY403" s="620"/>
      <c r="CZ403" s="619"/>
      <c r="DA403"/>
      <c r="DB403" s="548"/>
      <c r="DC403" s="186"/>
    </row>
    <row r="404" spans="1:107" x14ac:dyDescent="0.15">
      <c r="A404" s="618"/>
      <c r="B404" s="619"/>
      <c r="C404" s="619"/>
      <c r="D404" s="619"/>
      <c r="E404" s="619"/>
      <c r="F404" s="619"/>
      <c r="G404" s="619"/>
      <c r="H404" s="619"/>
      <c r="I404" s="619"/>
      <c r="J404" s="619"/>
      <c r="K404" s="619"/>
      <c r="L404" s="619"/>
      <c r="M404" s="619"/>
      <c r="N404" s="619"/>
      <c r="O404" s="619"/>
      <c r="P404" s="619"/>
      <c r="Q404" s="619"/>
      <c r="R404" s="619"/>
      <c r="S404" s="619"/>
      <c r="T404" s="619"/>
      <c r="U404" s="619"/>
      <c r="V404" s="619"/>
      <c r="W404" s="619"/>
      <c r="X404" s="619"/>
      <c r="Y404" s="619"/>
      <c r="Z404" s="619"/>
      <c r="AA404" s="619"/>
      <c r="AB404" s="619"/>
      <c r="AC404" s="619"/>
      <c r="AD404" s="619"/>
      <c r="AE404" s="619"/>
      <c r="AF404" s="619"/>
      <c r="AG404" s="619"/>
      <c r="AH404" s="619"/>
      <c r="AI404" s="620"/>
      <c r="AJ404" s="620"/>
      <c r="AK404" s="619"/>
      <c r="AL404" s="619"/>
      <c r="AM404" s="619"/>
      <c r="AN404" s="619"/>
      <c r="AO404" s="620"/>
      <c r="AP404" s="620"/>
      <c r="AQ404" s="163"/>
      <c r="AR404" s="619"/>
      <c r="AS404" s="619"/>
      <c r="AT404" s="619"/>
      <c r="AU404" s="620"/>
      <c r="AV404" s="620"/>
      <c r="AW404" s="619"/>
      <c r="AX404" s="620"/>
      <c r="AY404" s="620"/>
      <c r="AZ404" s="619"/>
      <c r="BA404" s="620"/>
      <c r="BB404" s="620"/>
      <c r="BC404" s="619"/>
      <c r="BD404" s="621"/>
      <c r="BE404" s="619"/>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620"/>
      <c r="CJ404" s="620"/>
      <c r="CK404" s="163"/>
      <c r="CL404" s="619"/>
      <c r="CM404" s="619"/>
      <c r="CN404" s="619"/>
      <c r="CO404" s="620"/>
      <c r="CP404" s="620"/>
      <c r="CQ404" s="619"/>
      <c r="CR404" s="619"/>
      <c r="CS404" s="619"/>
      <c r="CT404" s="619"/>
      <c r="CU404" s="726"/>
      <c r="CV404" s="726"/>
      <c r="CW404" s="726"/>
      <c r="CX404" s="619"/>
      <c r="CY404" s="619"/>
      <c r="CZ404" s="619"/>
      <c r="DA404"/>
      <c r="DB404" s="548"/>
      <c r="DC404" s="186"/>
    </row>
    <row r="405" spans="1:107" x14ac:dyDescent="0.15">
      <c r="A405" s="618"/>
      <c r="B405" s="619"/>
      <c r="C405" s="619"/>
      <c r="D405" s="619"/>
      <c r="E405" s="619"/>
      <c r="F405" s="619"/>
      <c r="G405" s="619"/>
      <c r="H405" s="619"/>
      <c r="I405" s="619"/>
      <c r="J405" s="619"/>
      <c r="K405" s="619"/>
      <c r="L405" s="619"/>
      <c r="M405" s="619"/>
      <c r="N405" s="619"/>
      <c r="O405" s="619"/>
      <c r="P405" s="619"/>
      <c r="Q405" s="619"/>
      <c r="R405" s="619"/>
      <c r="S405" s="619"/>
      <c r="T405" s="619"/>
      <c r="U405" s="619"/>
      <c r="V405" s="619"/>
      <c r="W405" s="619"/>
      <c r="X405" s="619"/>
      <c r="Y405" s="619"/>
      <c r="Z405" s="619"/>
      <c r="AA405" s="619"/>
      <c r="AB405" s="619"/>
      <c r="AC405" s="619"/>
      <c r="AD405" s="619"/>
      <c r="AE405" s="619"/>
      <c r="AF405" s="619"/>
      <c r="AG405" s="619"/>
      <c r="AH405" s="619"/>
      <c r="AI405" s="620"/>
      <c r="AJ405" s="620"/>
      <c r="AK405" s="619"/>
      <c r="AL405" s="619"/>
      <c r="AM405" s="619"/>
      <c r="AN405" s="619"/>
      <c r="AO405" s="620"/>
      <c r="AP405" s="620"/>
      <c r="AQ405" s="163"/>
      <c r="AR405" s="619"/>
      <c r="AS405" s="619"/>
      <c r="AT405" s="619"/>
      <c r="AU405" s="620"/>
      <c r="AV405" s="620"/>
      <c r="AW405" s="619"/>
      <c r="AX405" s="620"/>
      <c r="AY405" s="620"/>
      <c r="AZ405" s="619"/>
      <c r="BA405" s="620"/>
      <c r="BB405" s="620"/>
      <c r="BC405" s="619"/>
      <c r="BD405" s="621"/>
      <c r="BE405" s="619"/>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620"/>
      <c r="CJ405" s="620"/>
      <c r="CK405" s="163"/>
      <c r="CL405" s="619"/>
      <c r="CM405" s="619"/>
      <c r="CN405" s="619"/>
      <c r="CO405" s="620"/>
      <c r="CP405" s="620"/>
      <c r="CQ405" s="619"/>
      <c r="CR405" s="619"/>
      <c r="CS405" s="619"/>
      <c r="CT405" s="619"/>
      <c r="CU405" s="726"/>
      <c r="CV405" s="726"/>
      <c r="CW405" s="726"/>
      <c r="CX405" s="620"/>
      <c r="CY405" s="620"/>
      <c r="CZ405" s="619"/>
      <c r="DA405"/>
      <c r="DB405" s="548"/>
      <c r="DC405" s="186"/>
    </row>
    <row r="406" spans="1:107" x14ac:dyDescent="0.15">
      <c r="A406" s="618"/>
      <c r="B406" s="619"/>
      <c r="C406" s="619"/>
      <c r="D406" s="619"/>
      <c r="E406" s="619"/>
      <c r="F406" s="619"/>
      <c r="G406" s="619"/>
      <c r="H406" s="619"/>
      <c r="I406" s="619"/>
      <c r="J406" s="619"/>
      <c r="K406" s="619"/>
      <c r="L406" s="619"/>
      <c r="M406" s="619"/>
      <c r="N406" s="619"/>
      <c r="O406" s="619"/>
      <c r="P406" s="619"/>
      <c r="Q406" s="619"/>
      <c r="R406" s="619"/>
      <c r="S406" s="619"/>
      <c r="T406" s="619"/>
      <c r="U406" s="619"/>
      <c r="V406" s="619"/>
      <c r="W406" s="619"/>
      <c r="X406" s="619"/>
      <c r="Y406" s="619"/>
      <c r="Z406" s="619"/>
      <c r="AA406" s="619"/>
      <c r="AB406" s="619"/>
      <c r="AC406" s="619"/>
      <c r="AD406" s="619"/>
      <c r="AE406" s="619"/>
      <c r="AF406" s="619"/>
      <c r="AG406" s="619"/>
      <c r="AH406" s="619"/>
      <c r="AI406" s="620"/>
      <c r="AJ406" s="620"/>
      <c r="AK406" s="619"/>
      <c r="AL406" s="619"/>
      <c r="AM406" s="619"/>
      <c r="AN406" s="619"/>
      <c r="AO406" s="620"/>
      <c r="AP406" s="620"/>
      <c r="AQ406" s="163"/>
      <c r="AR406" s="619"/>
      <c r="AS406" s="619"/>
      <c r="AT406" s="619"/>
      <c r="AU406" s="620"/>
      <c r="AV406" s="620"/>
      <c r="AW406" s="619"/>
      <c r="AX406" s="620"/>
      <c r="AY406" s="620"/>
      <c r="AZ406" s="619"/>
      <c r="BA406" s="620"/>
      <c r="BB406" s="620"/>
      <c r="BC406" s="619"/>
      <c r="BD406" s="621"/>
      <c r="BE406" s="619"/>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620"/>
      <c r="CJ406" s="620"/>
      <c r="CK406" s="163"/>
      <c r="CL406" s="619"/>
      <c r="CM406" s="619"/>
      <c r="CN406" s="619"/>
      <c r="CO406" s="619"/>
      <c r="CP406" s="620"/>
      <c r="CQ406" s="619"/>
      <c r="CR406" s="619"/>
      <c r="CS406" s="619"/>
      <c r="CT406" s="619"/>
      <c r="CU406" s="726"/>
      <c r="CV406" s="726"/>
      <c r="CW406" s="726"/>
      <c r="CX406" s="620"/>
      <c r="CY406" s="620"/>
      <c r="CZ406" s="619"/>
      <c r="DA406"/>
      <c r="DB406" s="548"/>
      <c r="DC406" s="186"/>
    </row>
    <row r="407" spans="1:107" x14ac:dyDescent="0.15">
      <c r="A407" s="618"/>
      <c r="B407" s="619"/>
      <c r="C407" s="619"/>
      <c r="D407" s="619"/>
      <c r="E407" s="619"/>
      <c r="F407" s="619"/>
      <c r="G407" s="619"/>
      <c r="H407" s="619"/>
      <c r="I407" s="619"/>
      <c r="J407" s="619"/>
      <c r="K407" s="619"/>
      <c r="L407" s="619"/>
      <c r="M407" s="619"/>
      <c r="N407" s="619"/>
      <c r="O407" s="619"/>
      <c r="P407" s="619"/>
      <c r="Q407" s="619"/>
      <c r="R407" s="619"/>
      <c r="S407" s="619"/>
      <c r="T407" s="619"/>
      <c r="U407" s="619"/>
      <c r="V407" s="619"/>
      <c r="W407" s="619"/>
      <c r="X407" s="619"/>
      <c r="Y407" s="619"/>
      <c r="Z407" s="619"/>
      <c r="AA407" s="619"/>
      <c r="AB407" s="619"/>
      <c r="AC407" s="619"/>
      <c r="AD407" s="619"/>
      <c r="AE407" s="619"/>
      <c r="AF407" s="619"/>
      <c r="AG407" s="619"/>
      <c r="AH407" s="619"/>
      <c r="AI407" s="620"/>
      <c r="AJ407" s="620"/>
      <c r="AK407" s="619"/>
      <c r="AL407" s="619"/>
      <c r="AM407" s="619"/>
      <c r="AN407" s="619"/>
      <c r="AO407" s="620"/>
      <c r="AP407" s="620"/>
      <c r="AQ407" s="163"/>
      <c r="AR407" s="619"/>
      <c r="AS407" s="619"/>
      <c r="AT407" s="619"/>
      <c r="AU407" s="620"/>
      <c r="AV407" s="620"/>
      <c r="AW407" s="619"/>
      <c r="AX407" s="620"/>
      <c r="AY407" s="620"/>
      <c r="AZ407" s="619"/>
      <c r="BA407" s="620"/>
      <c r="BB407" s="620"/>
      <c r="BC407" s="619"/>
      <c r="BD407" s="621"/>
      <c r="BE407" s="619"/>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620"/>
      <c r="CJ407" s="620"/>
      <c r="CK407" s="163"/>
      <c r="CL407" s="619"/>
      <c r="CM407" s="619"/>
      <c r="CN407" s="619"/>
      <c r="CO407" s="620"/>
      <c r="CP407" s="620"/>
      <c r="CQ407" s="619"/>
      <c r="CR407" s="619"/>
      <c r="CS407" s="619"/>
      <c r="CT407" s="619"/>
      <c r="CU407" s="726"/>
      <c r="CV407" s="726"/>
      <c r="CW407" s="726"/>
      <c r="CX407" s="620"/>
      <c r="CY407" s="620"/>
      <c r="CZ407" s="619"/>
      <c r="DA407"/>
      <c r="DB407" s="548"/>
      <c r="DC407" s="186"/>
    </row>
    <row r="408" spans="1:107" x14ac:dyDescent="0.15">
      <c r="A408" s="618"/>
      <c r="B408" s="620"/>
      <c r="C408" s="620"/>
      <c r="D408" s="619"/>
      <c r="E408" s="619"/>
      <c r="F408" s="619"/>
      <c r="G408" s="619"/>
      <c r="H408" s="619"/>
      <c r="I408" s="619"/>
      <c r="J408" s="619"/>
      <c r="K408" s="619"/>
      <c r="L408" s="619"/>
      <c r="M408" s="619"/>
      <c r="N408" s="619"/>
      <c r="O408" s="619"/>
      <c r="P408" s="619"/>
      <c r="Q408" s="619"/>
      <c r="R408" s="619"/>
      <c r="S408" s="619"/>
      <c r="T408" s="619"/>
      <c r="U408" s="619"/>
      <c r="V408" s="619"/>
      <c r="W408" s="619"/>
      <c r="X408" s="619"/>
      <c r="Y408" s="619"/>
      <c r="Z408" s="619"/>
      <c r="AA408" s="619"/>
      <c r="AB408" s="619"/>
      <c r="AC408" s="619"/>
      <c r="AD408" s="619"/>
      <c r="AE408" s="619"/>
      <c r="AF408" s="619"/>
      <c r="AG408" s="619"/>
      <c r="AH408" s="619"/>
      <c r="AI408" s="620"/>
      <c r="AJ408" s="620"/>
      <c r="AK408" s="619"/>
      <c r="AL408" s="619"/>
      <c r="AM408" s="619"/>
      <c r="AN408" s="619"/>
      <c r="AO408" s="620"/>
      <c r="AP408" s="620"/>
      <c r="AQ408" s="619"/>
      <c r="AR408" s="619"/>
      <c r="AS408" s="619"/>
      <c r="AT408" s="619"/>
      <c r="AU408" s="620"/>
      <c r="AV408" s="620"/>
      <c r="AW408" s="619"/>
      <c r="AX408" s="620"/>
      <c r="AY408" s="620"/>
      <c r="AZ408" s="619"/>
      <c r="BA408" s="620"/>
      <c r="BB408" s="620"/>
      <c r="BC408" s="619"/>
      <c r="BD408" s="621"/>
      <c r="BE408" s="619"/>
      <c r="BF408" s="619"/>
      <c r="BG408" s="619"/>
      <c r="BH408" s="619"/>
      <c r="BI408" s="619"/>
      <c r="BJ408" s="619"/>
      <c r="BK408" s="619"/>
      <c r="BL408" s="619"/>
      <c r="BM408" s="619"/>
      <c r="BN408" s="619"/>
      <c r="BO408" s="619"/>
      <c r="BP408" s="619"/>
      <c r="BQ408" s="619"/>
      <c r="BR408" s="619"/>
      <c r="BS408" s="619"/>
      <c r="BT408" s="619"/>
      <c r="BU408" s="619"/>
      <c r="BV408" s="619"/>
      <c r="BW408" s="619"/>
      <c r="BX408" s="619"/>
      <c r="BY408" s="619"/>
      <c r="BZ408" s="619"/>
      <c r="CA408" s="619"/>
      <c r="CB408" s="619"/>
      <c r="CC408" s="620"/>
      <c r="CD408" s="620"/>
      <c r="CE408" s="619"/>
      <c r="CF408" s="619"/>
      <c r="CG408" s="619"/>
      <c r="CH408" s="619"/>
      <c r="CI408" s="620"/>
      <c r="CJ408" s="620"/>
      <c r="CK408" s="163"/>
      <c r="CL408" s="619"/>
      <c r="CM408" s="619"/>
      <c r="CN408" s="619"/>
      <c r="CO408" s="620"/>
      <c r="CP408" s="620"/>
      <c r="CQ408" s="619"/>
      <c r="CR408" s="619"/>
      <c r="CS408" s="619"/>
      <c r="CT408" s="619"/>
      <c r="CU408" s="619"/>
      <c r="CV408" s="619"/>
      <c r="CW408" s="619"/>
      <c r="CX408" s="620"/>
      <c r="CY408" s="620"/>
      <c r="CZ408" s="619"/>
      <c r="DA408"/>
      <c r="DB408" s="186"/>
      <c r="DC408" s="186"/>
    </row>
    <row r="409" spans="1:107" x14ac:dyDescent="0.15">
      <c r="A409" s="618"/>
      <c r="B409" s="620"/>
      <c r="C409" s="620"/>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20"/>
      <c r="AJ409" s="620"/>
      <c r="AK409" s="619"/>
      <c r="AL409" s="619"/>
      <c r="AM409" s="619"/>
      <c r="AN409" s="619"/>
      <c r="AO409" s="620"/>
      <c r="AP409" s="620"/>
      <c r="AQ409" s="619"/>
      <c r="AR409" s="619"/>
      <c r="AS409" s="619"/>
      <c r="AT409" s="619"/>
      <c r="AU409" s="620"/>
      <c r="AV409" s="620"/>
      <c r="AW409" s="619"/>
      <c r="AX409" s="620"/>
      <c r="AY409" s="620"/>
      <c r="AZ409" s="619"/>
      <c r="BA409" s="620"/>
      <c r="BB409" s="620"/>
      <c r="BC409" s="619"/>
      <c r="BD409" s="621"/>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620"/>
      <c r="CE409" s="620"/>
      <c r="CF409" s="620"/>
      <c r="CG409" s="620"/>
      <c r="CH409" s="620"/>
      <c r="CI409" s="620"/>
      <c r="CJ409" s="620"/>
      <c r="CK409" s="163"/>
      <c r="CL409" s="619"/>
      <c r="CM409" s="619"/>
      <c r="CN409" s="619"/>
      <c r="CO409" s="619"/>
      <c r="CP409" s="620"/>
      <c r="CQ409" s="619"/>
      <c r="CR409" s="619"/>
      <c r="CS409" s="619"/>
      <c r="CT409" s="619"/>
      <c r="CU409" s="619"/>
      <c r="CV409" s="619"/>
      <c r="CW409" s="619"/>
      <c r="CX409" s="620"/>
      <c r="CY409" s="620"/>
      <c r="CZ409" s="619"/>
      <c r="DA409"/>
      <c r="DB409" s="186"/>
      <c r="DC409" s="186"/>
    </row>
    <row r="410" spans="1:107" x14ac:dyDescent="0.15">
      <c r="A410" s="618"/>
      <c r="B410" s="619"/>
      <c r="C410" s="620"/>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20"/>
      <c r="AJ410" s="620"/>
      <c r="AK410" s="619"/>
      <c r="AL410" s="619"/>
      <c r="AM410" s="619"/>
      <c r="AN410" s="619"/>
      <c r="AO410" s="620"/>
      <c r="AP410" s="620"/>
      <c r="AQ410" s="619"/>
      <c r="AR410" s="619"/>
      <c r="AS410" s="619"/>
      <c r="AT410" s="619"/>
      <c r="AU410" s="620"/>
      <c r="AV410" s="620"/>
      <c r="AW410" s="619"/>
      <c r="AX410" s="620"/>
      <c r="AY410" s="620"/>
      <c r="AZ410" s="619"/>
      <c r="BA410" s="620"/>
      <c r="BB410" s="620"/>
      <c r="BC410" s="619"/>
      <c r="BD410" s="621"/>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620"/>
      <c r="CE410" s="619"/>
      <c r="CF410" s="619"/>
      <c r="CG410" s="619"/>
      <c r="CH410" s="619"/>
      <c r="CI410" s="620"/>
      <c r="CJ410" s="620"/>
      <c r="CK410" s="163"/>
      <c r="CL410" s="619"/>
      <c r="CM410" s="619"/>
      <c r="CN410" s="619"/>
      <c r="CO410" s="620"/>
      <c r="CP410" s="620"/>
      <c r="CQ410" s="619"/>
      <c r="CR410" s="619"/>
      <c r="CS410" s="619"/>
      <c r="CT410" s="619"/>
      <c r="CU410" s="619"/>
      <c r="CV410" s="619"/>
      <c r="CW410" s="619"/>
      <c r="CX410" s="620"/>
      <c r="CY410" s="620"/>
      <c r="CZ410" s="619"/>
      <c r="DA410" s="186"/>
      <c r="DB410" s="186"/>
      <c r="DC410" s="186"/>
    </row>
    <row r="411" spans="1:107" x14ac:dyDescent="0.15">
      <c r="A411" s="618"/>
      <c r="B411" s="619"/>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20"/>
      <c r="AJ411" s="620"/>
      <c r="AK411" s="619"/>
      <c r="AL411" s="619"/>
      <c r="AM411" s="619"/>
      <c r="AN411" s="619"/>
      <c r="AO411" s="620"/>
      <c r="AP411" s="620"/>
      <c r="AQ411" s="619"/>
      <c r="AR411" s="619"/>
      <c r="AS411" s="619"/>
      <c r="AT411" s="619"/>
      <c r="AU411" s="620"/>
      <c r="AV411" s="620"/>
      <c r="AW411" s="619"/>
      <c r="AX411" s="620"/>
      <c r="AY411" s="620"/>
      <c r="AZ411" s="619"/>
      <c r="BA411" s="620"/>
      <c r="BB411" s="620"/>
      <c r="BC411" s="620"/>
      <c r="BD411" s="621"/>
      <c r="BE411" s="620"/>
      <c r="BF411" s="620"/>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620"/>
      <c r="CE411" s="619"/>
      <c r="CF411" s="619"/>
      <c r="CG411" s="619"/>
      <c r="CH411" s="619"/>
      <c r="CI411" s="620"/>
      <c r="CJ411" s="620"/>
      <c r="CK411" s="619"/>
      <c r="CL411" s="619"/>
      <c r="CM411" s="619"/>
      <c r="CN411" s="619"/>
      <c r="CO411" s="619"/>
      <c r="CP411" s="620"/>
      <c r="CQ411" s="619"/>
      <c r="CR411" s="619"/>
      <c r="CS411" s="619"/>
      <c r="CT411" s="619"/>
      <c r="CU411" s="619"/>
      <c r="CV411" s="619"/>
      <c r="CW411" s="619"/>
      <c r="CX411" s="620"/>
      <c r="CY411" s="620"/>
      <c r="CZ411" s="619"/>
      <c r="DA411" s="186"/>
      <c r="DB411" s="186"/>
      <c r="DC411" s="186"/>
    </row>
  </sheetData>
  <mergeCells count="38">
    <mergeCell ref="H22:J22"/>
    <mergeCell ref="A9:A10"/>
    <mergeCell ref="B9:B10"/>
    <mergeCell ref="C9:E10"/>
    <mergeCell ref="B22:D22"/>
    <mergeCell ref="E22:G22"/>
    <mergeCell ref="AR22:AT22"/>
    <mergeCell ref="K22:M22"/>
    <mergeCell ref="N22:P22"/>
    <mergeCell ref="Q22:S22"/>
    <mergeCell ref="T22:V22"/>
    <mergeCell ref="W22:Y22"/>
    <mergeCell ref="Z22:AB22"/>
    <mergeCell ref="AC22:AE22"/>
    <mergeCell ref="AF22:AH22"/>
    <mergeCell ref="AI22:AK22"/>
    <mergeCell ref="AL22:AN22"/>
    <mergeCell ref="AO22:AQ22"/>
    <mergeCell ref="CC22:CE22"/>
    <mergeCell ref="AU22:AW22"/>
    <mergeCell ref="AX22:AZ22"/>
    <mergeCell ref="BA22:BC22"/>
    <mergeCell ref="BD22:BF22"/>
    <mergeCell ref="BH22:BJ22"/>
    <mergeCell ref="BK22:BM22"/>
    <mergeCell ref="BN22:BP22"/>
    <mergeCell ref="BQ22:BS22"/>
    <mergeCell ref="BT22:BV22"/>
    <mergeCell ref="BW22:BY22"/>
    <mergeCell ref="BZ22:CB22"/>
    <mergeCell ref="CX22:CZ22"/>
    <mergeCell ref="DA22:DC22"/>
    <mergeCell ref="CF22:CH22"/>
    <mergeCell ref="CI22:CK22"/>
    <mergeCell ref="CL22:CN22"/>
    <mergeCell ref="CO22:CQ22"/>
    <mergeCell ref="CR22:CT22"/>
    <mergeCell ref="CU22:CW22"/>
  </mergeCells>
  <printOptions horizontalCentered="1"/>
  <pageMargins left="0.75" right="0.75" top="1" bottom="1" header="0.5" footer="0.5"/>
  <pageSetup scale="7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0"/>
  </sheetPr>
  <dimension ref="A1:B35"/>
  <sheetViews>
    <sheetView zoomScaleNormal="100" workbookViewId="0">
      <selection activeCell="N72" sqref="N72"/>
    </sheetView>
  </sheetViews>
  <sheetFormatPr baseColWidth="10" defaultColWidth="8.83203125" defaultRowHeight="13" x14ac:dyDescent="0.15"/>
  <cols>
    <col min="1" max="1" width="18.33203125" style="134" customWidth="1"/>
    <col min="2" max="2" width="89.5" style="134" customWidth="1"/>
    <col min="3" max="16384" width="8.83203125" style="134"/>
  </cols>
  <sheetData>
    <row r="1" spans="1:2" ht="24" customHeight="1" x14ac:dyDescent="0.15">
      <c r="A1" s="376" t="s">
        <v>582</v>
      </c>
      <c r="B1" s="376" t="s">
        <v>583</v>
      </c>
    </row>
    <row r="2" spans="1:2" ht="50.25" customHeight="1" x14ac:dyDescent="0.15">
      <c r="A2" s="377" t="s">
        <v>74</v>
      </c>
      <c r="B2" s="587" t="s">
        <v>881</v>
      </c>
    </row>
    <row r="3" spans="1:2" ht="51" customHeight="1" x14ac:dyDescent="0.15">
      <c r="A3" s="377" t="s">
        <v>584</v>
      </c>
      <c r="B3" s="587" t="s">
        <v>585</v>
      </c>
    </row>
    <row r="4" spans="1:2" ht="39" customHeight="1" x14ac:dyDescent="0.15">
      <c r="A4" s="377" t="s">
        <v>586</v>
      </c>
      <c r="B4" s="17" t="s">
        <v>587</v>
      </c>
    </row>
    <row r="5" spans="1:2" ht="25" customHeight="1" x14ac:dyDescent="0.15">
      <c r="A5" s="377" t="s">
        <v>251</v>
      </c>
      <c r="B5" s="17" t="s">
        <v>588</v>
      </c>
    </row>
    <row r="6" spans="1:2" ht="26.25" customHeight="1" x14ac:dyDescent="0.15">
      <c r="A6" s="376" t="s">
        <v>589</v>
      </c>
      <c r="B6" s="376" t="s">
        <v>583</v>
      </c>
    </row>
    <row r="7" spans="1:2" ht="16" customHeight="1" x14ac:dyDescent="0.15">
      <c r="A7" s="378" t="s">
        <v>590</v>
      </c>
      <c r="B7" s="225" t="s">
        <v>591</v>
      </c>
    </row>
    <row r="8" spans="1:2" ht="18" customHeight="1" x14ac:dyDescent="0.15">
      <c r="A8" s="379" t="s">
        <v>592</v>
      </c>
      <c r="B8" s="225" t="s">
        <v>593</v>
      </c>
    </row>
    <row r="9" spans="1:2" ht="28" customHeight="1" x14ac:dyDescent="0.15">
      <c r="A9" s="379" t="s">
        <v>594</v>
      </c>
      <c r="B9" s="225" t="s">
        <v>595</v>
      </c>
    </row>
    <row r="10" spans="1:2" ht="24" customHeight="1" x14ac:dyDescent="0.15">
      <c r="A10" s="377" t="s">
        <v>596</v>
      </c>
      <c r="B10" s="588" t="s">
        <v>878</v>
      </c>
    </row>
    <row r="11" spans="1:2" ht="14" x14ac:dyDescent="0.15">
      <c r="A11" s="377" t="s">
        <v>597</v>
      </c>
      <c r="B11" s="380" t="s">
        <v>598</v>
      </c>
    </row>
    <row r="12" spans="1:2" ht="28" x14ac:dyDescent="0.15">
      <c r="A12" s="379" t="s">
        <v>599</v>
      </c>
      <c r="B12" s="225" t="s">
        <v>600</v>
      </c>
    </row>
    <row r="13" spans="1:2" ht="56" x14ac:dyDescent="0.15">
      <c r="A13" s="381" t="s">
        <v>217</v>
      </c>
      <c r="B13" s="22" t="s">
        <v>601</v>
      </c>
    </row>
    <row r="14" spans="1:2" ht="40.5" customHeight="1" x14ac:dyDescent="0.15">
      <c r="A14" s="379" t="s">
        <v>602</v>
      </c>
      <c r="B14" s="22" t="s">
        <v>603</v>
      </c>
    </row>
    <row r="15" spans="1:2" ht="29.25" customHeight="1" x14ac:dyDescent="0.15">
      <c r="A15" s="379" t="s">
        <v>604</v>
      </c>
      <c r="B15" s="463" t="s">
        <v>879</v>
      </c>
    </row>
    <row r="16" spans="1:2" ht="29.25" customHeight="1" x14ac:dyDescent="0.15">
      <c r="A16" s="377" t="s">
        <v>605</v>
      </c>
      <c r="B16" s="17" t="s">
        <v>606</v>
      </c>
    </row>
    <row r="17" spans="1:2" ht="14" x14ac:dyDescent="0.15">
      <c r="A17" s="377" t="s">
        <v>607</v>
      </c>
      <c r="B17" s="17" t="s">
        <v>608</v>
      </c>
    </row>
    <row r="18" spans="1:2" ht="14" x14ac:dyDescent="0.15">
      <c r="A18" s="377" t="s">
        <v>609</v>
      </c>
      <c r="B18" s="17" t="s">
        <v>610</v>
      </c>
    </row>
    <row r="19" spans="1:2" ht="30.75" customHeight="1" x14ac:dyDescent="0.15">
      <c r="A19" s="377" t="s">
        <v>611</v>
      </c>
      <c r="B19" s="17" t="s">
        <v>612</v>
      </c>
    </row>
    <row r="20" spans="1:2" ht="49.5" customHeight="1" x14ac:dyDescent="0.15">
      <c r="A20" s="377" t="s">
        <v>613</v>
      </c>
      <c r="B20" s="382" t="s">
        <v>614</v>
      </c>
    </row>
    <row r="21" spans="1:2" ht="14" x14ac:dyDescent="0.15">
      <c r="A21" s="383" t="s">
        <v>615</v>
      </c>
      <c r="B21" s="17" t="s">
        <v>616</v>
      </c>
    </row>
    <row r="22" spans="1:2" ht="42" x14ac:dyDescent="0.15">
      <c r="A22" s="377" t="s">
        <v>617</v>
      </c>
      <c r="B22" s="17" t="s">
        <v>618</v>
      </c>
    </row>
    <row r="23" spans="1:2" ht="27.75" customHeight="1" x14ac:dyDescent="0.15">
      <c r="A23" s="376" t="s">
        <v>619</v>
      </c>
      <c r="B23" s="376" t="s">
        <v>583</v>
      </c>
    </row>
    <row r="24" spans="1:2" ht="28" x14ac:dyDescent="0.15">
      <c r="A24" s="383" t="s">
        <v>620</v>
      </c>
      <c r="B24" s="380" t="s">
        <v>621</v>
      </c>
    </row>
    <row r="25" spans="1:2" ht="14" x14ac:dyDescent="0.15">
      <c r="A25" s="377" t="s">
        <v>622</v>
      </c>
      <c r="B25" s="380" t="s">
        <v>623</v>
      </c>
    </row>
    <row r="26" spans="1:2" ht="39.75" customHeight="1" x14ac:dyDescent="0.15">
      <c r="A26" s="381" t="s">
        <v>624</v>
      </c>
      <c r="B26" s="17" t="s">
        <v>625</v>
      </c>
    </row>
    <row r="27" spans="1:2" ht="42" x14ac:dyDescent="0.15">
      <c r="A27" s="377" t="s">
        <v>626</v>
      </c>
      <c r="B27" s="17" t="s">
        <v>627</v>
      </c>
    </row>
    <row r="28" spans="1:2" ht="14" x14ac:dyDescent="0.15">
      <c r="A28" s="377" t="s">
        <v>628</v>
      </c>
      <c r="B28" s="17" t="s">
        <v>629</v>
      </c>
    </row>
    <row r="29" spans="1:2" ht="14" x14ac:dyDescent="0.15">
      <c r="A29" s="377" t="s">
        <v>630</v>
      </c>
      <c r="B29" s="17" t="s">
        <v>631</v>
      </c>
    </row>
    <row r="30" spans="1:2" ht="14" x14ac:dyDescent="0.15">
      <c r="A30" s="383" t="s">
        <v>632</v>
      </c>
      <c r="B30" s="17" t="s">
        <v>633</v>
      </c>
    </row>
    <row r="31" spans="1:2" ht="75.75" customHeight="1" x14ac:dyDescent="0.15">
      <c r="A31" s="377" t="s">
        <v>552</v>
      </c>
      <c r="B31" s="17" t="s">
        <v>634</v>
      </c>
    </row>
    <row r="32" spans="1:2" ht="14" x14ac:dyDescent="0.15">
      <c r="A32" s="376" t="s">
        <v>635</v>
      </c>
      <c r="B32" s="376" t="s">
        <v>583</v>
      </c>
    </row>
    <row r="33" spans="1:2" ht="14" x14ac:dyDescent="0.15">
      <c r="A33" s="384" t="s">
        <v>72</v>
      </c>
      <c r="B33" s="17" t="s">
        <v>636</v>
      </c>
    </row>
    <row r="34" spans="1:2" ht="42" x14ac:dyDescent="0.15">
      <c r="A34" s="384" t="s">
        <v>65</v>
      </c>
      <c r="B34" s="587" t="s">
        <v>880</v>
      </c>
    </row>
    <row r="35" spans="1:2" ht="14" x14ac:dyDescent="0.15">
      <c r="A35" s="384" t="s">
        <v>79</v>
      </c>
      <c r="B35" s="17" t="s">
        <v>637</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O49"/>
  <sheetViews>
    <sheetView topLeftCell="A21" zoomScaleNormal="100" workbookViewId="0">
      <selection activeCell="K64" sqref="K64"/>
    </sheetView>
  </sheetViews>
  <sheetFormatPr baseColWidth="10" defaultColWidth="8.83203125" defaultRowHeight="13" x14ac:dyDescent="0.15"/>
  <cols>
    <col min="1" max="1" width="19.5" style="15" bestFit="1" customWidth="1"/>
    <col min="2" max="3" width="11.5" style="15" customWidth="1"/>
    <col min="4" max="4" width="11.83203125" style="15" customWidth="1"/>
    <col min="5" max="6" width="11.5" style="15" customWidth="1"/>
    <col min="7" max="7" width="38.1640625" style="15" customWidth="1"/>
    <col min="8" max="11" width="8.83203125" style="15"/>
    <col min="12" max="12" width="9.6640625" style="15" customWidth="1"/>
    <col min="13" max="13" width="8.83203125" style="15"/>
    <col min="14" max="14" width="7.5" style="15" customWidth="1"/>
    <col min="15" max="15" width="8.5" style="15" customWidth="1"/>
    <col min="16" max="16384" width="8.83203125" style="15"/>
  </cols>
  <sheetData>
    <row r="1" spans="1:15" ht="25.5" customHeight="1" x14ac:dyDescent="0.15">
      <c r="A1" s="861" t="s">
        <v>16</v>
      </c>
      <c r="B1" s="862"/>
      <c r="C1" s="862"/>
      <c r="D1" s="862"/>
      <c r="E1" s="862"/>
      <c r="F1" s="862"/>
      <c r="G1" s="862"/>
      <c r="H1" s="862"/>
      <c r="I1" s="862"/>
      <c r="J1" s="862"/>
      <c r="K1" s="862"/>
      <c r="L1" s="863"/>
    </row>
    <row r="2" spans="1:15" x14ac:dyDescent="0.15">
      <c r="A2" s="864"/>
      <c r="B2" s="865"/>
      <c r="C2" s="865"/>
      <c r="D2" s="865"/>
      <c r="E2" s="865"/>
      <c r="F2" s="865"/>
      <c r="G2" s="865"/>
      <c r="H2" s="865"/>
      <c r="I2" s="865"/>
      <c r="J2" s="865"/>
      <c r="K2" s="865"/>
      <c r="L2" s="866"/>
    </row>
    <row r="3" spans="1:15" ht="26.25" customHeight="1" x14ac:dyDescent="0.15">
      <c r="A3" s="14" t="s">
        <v>17</v>
      </c>
      <c r="B3" s="867" t="s">
        <v>18</v>
      </c>
      <c r="C3" s="868"/>
      <c r="D3" s="868"/>
      <c r="E3" s="868"/>
      <c r="F3" s="868"/>
      <c r="G3" s="868"/>
      <c r="H3" s="868"/>
      <c r="I3" s="868"/>
      <c r="J3" s="868"/>
      <c r="K3" s="868"/>
      <c r="L3" s="869"/>
    </row>
    <row r="4" spans="1:15" ht="93" customHeight="1" x14ac:dyDescent="0.15">
      <c r="A4" s="16" t="s">
        <v>19</v>
      </c>
      <c r="B4" s="870" t="s">
        <v>992</v>
      </c>
      <c r="C4" s="871"/>
      <c r="D4" s="871"/>
      <c r="E4" s="871"/>
      <c r="F4" s="871"/>
      <c r="G4" s="871"/>
      <c r="H4" s="871"/>
      <c r="I4" s="871"/>
      <c r="J4" s="871"/>
      <c r="K4" s="871"/>
      <c r="L4" s="872"/>
    </row>
    <row r="5" spans="1:15" ht="107.25" customHeight="1" x14ac:dyDescent="0.15">
      <c r="A5" s="16" t="s">
        <v>20</v>
      </c>
      <c r="B5" s="870" t="s">
        <v>993</v>
      </c>
      <c r="C5" s="871"/>
      <c r="D5" s="871"/>
      <c r="E5" s="871"/>
      <c r="F5" s="871"/>
      <c r="G5" s="871"/>
      <c r="H5" s="871"/>
      <c r="I5" s="871"/>
      <c r="J5" s="871"/>
      <c r="K5" s="871"/>
      <c r="L5" s="872"/>
    </row>
    <row r="6" spans="1:15" ht="96" customHeight="1" x14ac:dyDescent="0.15">
      <c r="A6" s="14" t="s">
        <v>21</v>
      </c>
      <c r="B6" s="870" t="s">
        <v>994</v>
      </c>
      <c r="C6" s="871"/>
      <c r="D6" s="871"/>
      <c r="E6" s="871"/>
      <c r="F6" s="871"/>
      <c r="G6" s="871"/>
      <c r="H6" s="871"/>
      <c r="I6" s="871"/>
      <c r="J6" s="871"/>
      <c r="K6" s="871"/>
      <c r="L6" s="872"/>
    </row>
    <row r="7" spans="1:15" ht="237" customHeight="1" x14ac:dyDescent="0.15">
      <c r="A7" s="416" t="s">
        <v>656</v>
      </c>
      <c r="B7" s="870" t="s">
        <v>1037</v>
      </c>
      <c r="C7" s="871"/>
      <c r="D7" s="871"/>
      <c r="E7" s="871"/>
      <c r="F7" s="871"/>
      <c r="G7" s="871"/>
      <c r="H7" s="871"/>
      <c r="I7" s="871"/>
      <c r="J7" s="871"/>
      <c r="K7" s="871"/>
      <c r="L7" s="872"/>
    </row>
    <row r="8" spans="1:15" ht="27.75" customHeight="1" x14ac:dyDescent="0.15">
      <c r="A8" s="14" t="s">
        <v>24</v>
      </c>
      <c r="B8" s="870" t="s">
        <v>995</v>
      </c>
      <c r="C8" s="871"/>
      <c r="D8" s="871"/>
      <c r="E8" s="871"/>
      <c r="F8" s="871"/>
      <c r="G8" s="871"/>
      <c r="H8" s="871"/>
      <c r="I8" s="871"/>
      <c r="J8" s="871"/>
      <c r="K8" s="871"/>
      <c r="L8" s="872"/>
    </row>
    <row r="9" spans="1:15" ht="36" customHeight="1" x14ac:dyDescent="0.15">
      <c r="A9" s="416" t="s">
        <v>760</v>
      </c>
      <c r="B9" s="870" t="s">
        <v>761</v>
      </c>
      <c r="C9" s="871"/>
      <c r="D9" s="871"/>
      <c r="E9" s="871"/>
      <c r="F9" s="871"/>
      <c r="G9" s="871"/>
      <c r="H9" s="871"/>
      <c r="I9" s="871"/>
      <c r="J9" s="871"/>
      <c r="K9" s="871"/>
      <c r="L9" s="872"/>
    </row>
    <row r="10" spans="1:15" ht="139.5" customHeight="1" x14ac:dyDescent="0.15">
      <c r="A10" s="417" t="s">
        <v>22</v>
      </c>
      <c r="B10" s="870" t="s">
        <v>657</v>
      </c>
      <c r="C10" s="871"/>
      <c r="D10" s="871"/>
      <c r="E10" s="871"/>
      <c r="F10" s="871"/>
      <c r="G10" s="871"/>
      <c r="H10" s="871"/>
      <c r="I10" s="871"/>
      <c r="J10" s="871"/>
      <c r="K10" s="871"/>
      <c r="L10" s="872"/>
    </row>
    <row r="11" spans="1:15" ht="154.5" customHeight="1" x14ac:dyDescent="0.15">
      <c r="A11" s="417" t="s">
        <v>673</v>
      </c>
      <c r="B11" s="870" t="s">
        <v>1038</v>
      </c>
      <c r="C11" s="871"/>
      <c r="D11" s="871"/>
      <c r="E11" s="871"/>
      <c r="F11" s="871"/>
      <c r="G11" s="871"/>
      <c r="H11" s="871"/>
      <c r="I11" s="871"/>
      <c r="J11" s="871"/>
      <c r="K11" s="871"/>
      <c r="L11" s="872"/>
    </row>
    <row r="12" spans="1:15" ht="147.75" customHeight="1" x14ac:dyDescent="0.15">
      <c r="A12" s="14" t="s">
        <v>23</v>
      </c>
      <c r="B12" s="873" t="s">
        <v>996</v>
      </c>
      <c r="C12" s="874"/>
      <c r="D12" s="874"/>
      <c r="E12" s="874"/>
      <c r="F12" s="874"/>
      <c r="G12" s="874"/>
      <c r="H12" s="874"/>
      <c r="I12" s="874"/>
      <c r="J12" s="874"/>
      <c r="K12" s="874"/>
      <c r="L12" s="875"/>
      <c r="M12" s="492"/>
      <c r="N12" s="492"/>
      <c r="O12" s="492"/>
    </row>
    <row r="13" spans="1:15" ht="141.75" customHeight="1" x14ac:dyDescent="0.15">
      <c r="A13" s="16" t="s">
        <v>25</v>
      </c>
      <c r="B13" s="873" t="s">
        <v>997</v>
      </c>
      <c r="C13" s="874"/>
      <c r="D13" s="874"/>
      <c r="E13" s="874"/>
      <c r="F13" s="874"/>
      <c r="G13" s="874"/>
      <c r="H13" s="874"/>
      <c r="I13" s="874"/>
      <c r="J13" s="874"/>
      <c r="K13" s="874"/>
      <c r="L13" s="875"/>
      <c r="M13" s="492"/>
      <c r="N13" s="492"/>
      <c r="O13" s="492"/>
    </row>
    <row r="14" spans="1:15" x14ac:dyDescent="0.15">
      <c r="A14" s="864"/>
      <c r="B14" s="865"/>
      <c r="C14" s="865"/>
      <c r="D14" s="865"/>
      <c r="E14" s="865"/>
      <c r="F14" s="865"/>
      <c r="G14" s="865"/>
      <c r="H14" s="865"/>
      <c r="I14" s="865"/>
      <c r="J14" s="865"/>
      <c r="K14" s="865"/>
      <c r="L14" s="866"/>
    </row>
    <row r="15" spans="1:15" ht="27" customHeight="1" x14ac:dyDescent="0.15">
      <c r="A15" s="14" t="s">
        <v>26</v>
      </c>
      <c r="B15" s="882" t="s">
        <v>27</v>
      </c>
      <c r="C15" s="883"/>
      <c r="D15" s="883"/>
      <c r="E15" s="883"/>
      <c r="F15" s="883"/>
      <c r="G15" s="883"/>
      <c r="H15" s="883"/>
      <c r="I15" s="883"/>
      <c r="J15" s="883"/>
      <c r="K15" s="883"/>
      <c r="L15" s="884"/>
    </row>
    <row r="16" spans="1:15" ht="26.25" customHeight="1" x14ac:dyDescent="0.15">
      <c r="A16" s="16" t="s">
        <v>28</v>
      </c>
      <c r="B16" s="879" t="s">
        <v>29</v>
      </c>
      <c r="C16" s="880"/>
      <c r="D16" s="880"/>
      <c r="E16" s="880"/>
      <c r="F16" s="880"/>
      <c r="G16" s="880"/>
      <c r="H16" s="880"/>
      <c r="I16" s="880"/>
      <c r="J16" s="880"/>
      <c r="K16" s="880"/>
      <c r="L16" s="881"/>
    </row>
    <row r="17" spans="1:12" ht="95.25" customHeight="1" x14ac:dyDescent="0.15">
      <c r="A17" s="14" t="s">
        <v>30</v>
      </c>
      <c r="B17" s="885" t="s">
        <v>986</v>
      </c>
      <c r="C17" s="886"/>
      <c r="D17" s="886"/>
      <c r="E17" s="886"/>
      <c r="F17" s="886"/>
      <c r="G17" s="886"/>
      <c r="H17" s="886"/>
      <c r="I17" s="886"/>
      <c r="J17" s="886"/>
      <c r="K17" s="886"/>
      <c r="L17" s="887"/>
    </row>
    <row r="18" spans="1:12" ht="37" customHeight="1" x14ac:dyDescent="0.15">
      <c r="A18" s="14" t="s">
        <v>31</v>
      </c>
      <c r="B18" s="879" t="s">
        <v>32</v>
      </c>
      <c r="C18" s="880"/>
      <c r="D18" s="880"/>
      <c r="E18" s="880"/>
      <c r="F18" s="880"/>
      <c r="G18" s="880"/>
      <c r="H18" s="880"/>
      <c r="I18" s="880"/>
      <c r="J18" s="880"/>
      <c r="K18" s="880"/>
      <c r="L18" s="881"/>
    </row>
    <row r="19" spans="1:12" ht="42" customHeight="1" x14ac:dyDescent="0.15">
      <c r="A19" s="14" t="s">
        <v>33</v>
      </c>
      <c r="B19" s="879" t="s">
        <v>34</v>
      </c>
      <c r="C19" s="880"/>
      <c r="D19" s="880"/>
      <c r="E19" s="880"/>
      <c r="F19" s="880"/>
      <c r="G19" s="880"/>
      <c r="H19" s="880"/>
      <c r="I19" s="880"/>
      <c r="J19" s="880"/>
      <c r="K19" s="880"/>
      <c r="L19" s="881"/>
    </row>
    <row r="20" spans="1:12" ht="41.25" customHeight="1" x14ac:dyDescent="0.15">
      <c r="A20" s="14" t="s">
        <v>35</v>
      </c>
      <c r="B20" s="879" t="s">
        <v>36</v>
      </c>
      <c r="C20" s="880"/>
      <c r="D20" s="880"/>
      <c r="E20" s="880"/>
      <c r="F20" s="880"/>
      <c r="G20" s="880"/>
      <c r="H20" s="880"/>
      <c r="I20" s="880"/>
      <c r="J20" s="880"/>
      <c r="K20" s="880"/>
      <c r="L20" s="881"/>
    </row>
    <row r="21" spans="1:12" ht="141" customHeight="1" x14ac:dyDescent="0.15">
      <c r="A21" s="14" t="s">
        <v>37</v>
      </c>
      <c r="B21" s="873" t="s">
        <v>987</v>
      </c>
      <c r="C21" s="874"/>
      <c r="D21" s="874"/>
      <c r="E21" s="874"/>
      <c r="F21" s="874"/>
      <c r="G21" s="874"/>
      <c r="H21" s="874"/>
      <c r="I21" s="874"/>
      <c r="J21" s="874"/>
      <c r="K21" s="874"/>
      <c r="L21" s="875"/>
    </row>
    <row r="22" spans="1:12" x14ac:dyDescent="0.15">
      <c r="A22" s="876"/>
      <c r="B22" s="877"/>
      <c r="C22" s="877"/>
      <c r="D22" s="877"/>
      <c r="E22" s="877"/>
      <c r="F22" s="877"/>
      <c r="G22" s="877"/>
      <c r="H22" s="877"/>
      <c r="I22" s="877"/>
      <c r="J22" s="877"/>
      <c r="K22" s="877"/>
      <c r="L22" s="878"/>
    </row>
    <row r="23" spans="1:12" ht="26.25" customHeight="1" x14ac:dyDescent="0.15">
      <c r="A23" s="490" t="s">
        <v>38</v>
      </c>
      <c r="B23" s="888"/>
      <c r="C23" s="888"/>
      <c r="D23" s="888"/>
      <c r="E23" s="888"/>
      <c r="F23" s="888"/>
      <c r="G23" s="888"/>
      <c r="H23" s="888"/>
      <c r="I23" s="888"/>
      <c r="J23" s="888"/>
      <c r="K23" s="888"/>
      <c r="L23" s="889"/>
    </row>
    <row r="24" spans="1:12" ht="51" customHeight="1" x14ac:dyDescent="0.15">
      <c r="A24" s="491" t="s">
        <v>39</v>
      </c>
      <c r="B24" s="890" t="s">
        <v>647</v>
      </c>
      <c r="C24" s="891"/>
      <c r="D24" s="891"/>
      <c r="E24" s="891"/>
      <c r="F24" s="891"/>
      <c r="G24" s="891"/>
      <c r="H24" s="891"/>
      <c r="I24" s="891"/>
      <c r="J24" s="891"/>
      <c r="K24" s="891"/>
      <c r="L24" s="892"/>
    </row>
    <row r="25" spans="1:12" ht="51" customHeight="1" x14ac:dyDescent="0.15">
      <c r="A25" s="490" t="s">
        <v>40</v>
      </c>
      <c r="B25" s="890" t="s">
        <v>41</v>
      </c>
      <c r="C25" s="891"/>
      <c r="D25" s="891"/>
      <c r="E25" s="891"/>
      <c r="F25" s="891"/>
      <c r="G25" s="891"/>
      <c r="H25" s="891"/>
      <c r="I25" s="891"/>
      <c r="J25" s="891"/>
      <c r="K25" s="891"/>
      <c r="L25" s="892"/>
    </row>
    <row r="26" spans="1:12" ht="25.5" customHeight="1" x14ac:dyDescent="0.15">
      <c r="A26" s="490" t="s">
        <v>42</v>
      </c>
      <c r="B26" s="882" t="s">
        <v>43</v>
      </c>
      <c r="C26" s="883"/>
      <c r="D26" s="883"/>
      <c r="E26" s="883"/>
      <c r="F26" s="883"/>
      <c r="G26" s="883"/>
      <c r="H26" s="883"/>
      <c r="I26" s="883"/>
      <c r="J26" s="883"/>
      <c r="K26" s="883"/>
      <c r="L26" s="884"/>
    </row>
    <row r="27" spans="1:12" ht="25.5" customHeight="1" x14ac:dyDescent="0.15">
      <c r="A27" s="490" t="s">
        <v>44</v>
      </c>
      <c r="B27" s="890" t="s">
        <v>45</v>
      </c>
      <c r="C27" s="891"/>
      <c r="D27" s="891"/>
      <c r="E27" s="891"/>
      <c r="F27" s="891"/>
      <c r="G27" s="891"/>
      <c r="H27" s="891"/>
      <c r="I27" s="891"/>
      <c r="J27" s="891"/>
      <c r="K27" s="891"/>
      <c r="L27" s="892"/>
    </row>
    <row r="28" spans="1:12" ht="38.25" customHeight="1" x14ac:dyDescent="0.15">
      <c r="A28" s="23" t="s">
        <v>46</v>
      </c>
      <c r="B28" s="873" t="s">
        <v>998</v>
      </c>
      <c r="C28" s="874"/>
      <c r="D28" s="874"/>
      <c r="E28" s="874"/>
      <c r="F28" s="874"/>
      <c r="G28" s="874"/>
      <c r="H28" s="874"/>
      <c r="I28" s="874"/>
      <c r="J28" s="874"/>
      <c r="K28" s="874"/>
      <c r="L28" s="875"/>
    </row>
    <row r="29" spans="1:12" ht="27" customHeight="1" x14ac:dyDescent="0.15">
      <c r="A29" s="14" t="s">
        <v>47</v>
      </c>
      <c r="B29" s="873" t="s">
        <v>988</v>
      </c>
      <c r="C29" s="874"/>
      <c r="D29" s="874"/>
      <c r="E29" s="874"/>
      <c r="F29" s="874"/>
      <c r="G29" s="874"/>
      <c r="H29" s="874"/>
      <c r="I29" s="874"/>
      <c r="J29" s="874"/>
      <c r="K29" s="874"/>
      <c r="L29" s="875"/>
    </row>
    <row r="30" spans="1:12" ht="27" customHeight="1" x14ac:dyDescent="0.15">
      <c r="A30" s="14" t="s">
        <v>48</v>
      </c>
      <c r="B30" s="873" t="s">
        <v>989</v>
      </c>
      <c r="C30" s="874"/>
      <c r="D30" s="874"/>
      <c r="E30" s="874"/>
      <c r="F30" s="874"/>
      <c r="G30" s="874"/>
      <c r="H30" s="874"/>
      <c r="I30" s="874"/>
      <c r="J30" s="874"/>
      <c r="K30" s="874"/>
      <c r="L30" s="875"/>
    </row>
    <row r="31" spans="1:12" ht="12.75" customHeight="1" x14ac:dyDescent="0.15">
      <c r="A31" s="422" t="s">
        <v>690</v>
      </c>
      <c r="B31" s="879" t="s">
        <v>684</v>
      </c>
      <c r="C31" s="880"/>
      <c r="D31" s="880"/>
      <c r="E31" s="880"/>
      <c r="F31" s="880"/>
      <c r="G31" s="880"/>
      <c r="H31" s="880"/>
      <c r="I31" s="880"/>
      <c r="J31" s="880"/>
      <c r="K31" s="880"/>
      <c r="L31" s="881"/>
    </row>
    <row r="32" spans="1:12" ht="12.75" customHeight="1" x14ac:dyDescent="0.15">
      <c r="A32" s="423"/>
      <c r="B32" s="873" t="s">
        <v>990</v>
      </c>
      <c r="C32" s="874"/>
      <c r="D32" s="874"/>
      <c r="E32" s="874"/>
      <c r="F32" s="874"/>
      <c r="G32" s="874"/>
      <c r="H32" s="874"/>
      <c r="I32" s="874"/>
      <c r="J32" s="874"/>
      <c r="K32" s="874"/>
      <c r="L32" s="875"/>
    </row>
    <row r="33" spans="1:12" ht="12.75" customHeight="1" x14ac:dyDescent="0.15">
      <c r="A33" s="424"/>
      <c r="B33" s="879" t="s">
        <v>991</v>
      </c>
      <c r="C33" s="880"/>
      <c r="D33" s="880"/>
      <c r="E33" s="880"/>
      <c r="F33" s="880"/>
      <c r="G33" s="880"/>
      <c r="H33" s="880"/>
      <c r="I33" s="880"/>
      <c r="J33" s="880"/>
      <c r="K33" s="880"/>
      <c r="L33" s="881"/>
    </row>
    <row r="34" spans="1:12" ht="12.75" customHeight="1" x14ac:dyDescent="0.15">
      <c r="A34" s="424"/>
      <c r="B34" s="873" t="s">
        <v>1039</v>
      </c>
      <c r="C34" s="874"/>
      <c r="D34" s="874"/>
      <c r="E34" s="874"/>
      <c r="F34" s="874"/>
      <c r="G34" s="874"/>
      <c r="H34" s="874"/>
      <c r="I34" s="874"/>
      <c r="J34" s="874"/>
      <c r="K34" s="874"/>
      <c r="L34" s="875"/>
    </row>
    <row r="35" spans="1:12" ht="12.75" customHeight="1" x14ac:dyDescent="0.15">
      <c r="A35" s="424"/>
      <c r="B35" s="879" t="s">
        <v>685</v>
      </c>
      <c r="C35" s="880"/>
      <c r="D35" s="880"/>
      <c r="E35" s="880"/>
      <c r="F35" s="880"/>
      <c r="G35" s="880"/>
      <c r="H35" s="880"/>
      <c r="I35" s="880"/>
      <c r="J35" s="880"/>
      <c r="K35" s="880"/>
      <c r="L35" s="881"/>
    </row>
    <row r="36" spans="1:12" ht="12.75" customHeight="1" x14ac:dyDescent="0.15">
      <c r="A36" s="424"/>
      <c r="B36" s="879" t="s">
        <v>686</v>
      </c>
      <c r="C36" s="880"/>
      <c r="D36" s="880"/>
      <c r="E36" s="880"/>
      <c r="F36" s="880"/>
      <c r="G36" s="880"/>
      <c r="H36" s="880"/>
      <c r="I36" s="880"/>
      <c r="J36" s="880"/>
      <c r="K36" s="880"/>
      <c r="L36" s="881"/>
    </row>
    <row r="37" spans="1:12" ht="12.75" customHeight="1" x14ac:dyDescent="0.15">
      <c r="A37" s="424"/>
      <c r="B37" s="873" t="s">
        <v>825</v>
      </c>
      <c r="C37" s="880"/>
      <c r="D37" s="880"/>
      <c r="E37" s="880"/>
      <c r="F37" s="880"/>
      <c r="G37" s="880"/>
      <c r="H37" s="880"/>
      <c r="I37" s="880"/>
      <c r="J37" s="880"/>
      <c r="K37" s="880"/>
      <c r="L37" s="881"/>
    </row>
    <row r="38" spans="1:12" ht="12.75" customHeight="1" x14ac:dyDescent="0.15">
      <c r="A38" s="424"/>
      <c r="B38" s="879" t="s">
        <v>687</v>
      </c>
      <c r="C38" s="880"/>
      <c r="D38" s="880"/>
      <c r="E38" s="880"/>
      <c r="F38" s="880"/>
      <c r="G38" s="880"/>
      <c r="H38" s="880"/>
      <c r="I38" s="880"/>
      <c r="J38" s="880"/>
      <c r="K38" s="880"/>
      <c r="L38" s="881"/>
    </row>
    <row r="39" spans="1:12" ht="12.75" customHeight="1" x14ac:dyDescent="0.15">
      <c r="A39" s="424"/>
      <c r="B39" s="873" t="s">
        <v>826</v>
      </c>
      <c r="C39" s="880"/>
      <c r="D39" s="880"/>
      <c r="E39" s="880"/>
      <c r="F39" s="880"/>
      <c r="G39" s="880"/>
      <c r="H39" s="880"/>
      <c r="I39" s="880"/>
      <c r="J39" s="880"/>
      <c r="K39" s="880"/>
      <c r="L39" s="881"/>
    </row>
    <row r="40" spans="1:12" ht="12.75" customHeight="1" x14ac:dyDescent="0.15">
      <c r="A40" s="424"/>
      <c r="B40" s="879" t="s">
        <v>688</v>
      </c>
      <c r="C40" s="880"/>
      <c r="D40" s="880"/>
      <c r="E40" s="880"/>
      <c r="F40" s="880"/>
      <c r="G40" s="880"/>
      <c r="H40" s="880"/>
      <c r="I40" s="880"/>
      <c r="J40" s="880"/>
      <c r="K40" s="880"/>
      <c r="L40" s="881"/>
    </row>
    <row r="41" spans="1:12" ht="12.75" customHeight="1" x14ac:dyDescent="0.15">
      <c r="A41" s="424"/>
      <c r="B41" s="873" t="s">
        <v>827</v>
      </c>
      <c r="C41" s="874"/>
      <c r="D41" s="874"/>
      <c r="E41" s="874"/>
      <c r="F41" s="874"/>
      <c r="G41" s="874"/>
      <c r="H41" s="874"/>
      <c r="I41" s="874"/>
      <c r="J41" s="874"/>
      <c r="K41" s="874"/>
      <c r="L41" s="875"/>
    </row>
    <row r="42" spans="1:12" ht="12.75" customHeight="1" x14ac:dyDescent="0.15">
      <c r="A42" s="424"/>
      <c r="B42" s="879" t="s">
        <v>689</v>
      </c>
      <c r="C42" s="880"/>
      <c r="D42" s="880"/>
      <c r="E42" s="880"/>
      <c r="F42" s="880"/>
      <c r="G42" s="880"/>
      <c r="H42" s="880"/>
      <c r="I42" s="880"/>
      <c r="J42" s="880"/>
      <c r="K42" s="880"/>
      <c r="L42" s="881"/>
    </row>
    <row r="43" spans="1:12" ht="12.75" customHeight="1" x14ac:dyDescent="0.15">
      <c r="A43" s="425"/>
      <c r="B43" s="873" t="s">
        <v>828</v>
      </c>
      <c r="C43" s="874"/>
      <c r="D43" s="874"/>
      <c r="E43" s="874"/>
      <c r="F43" s="874"/>
      <c r="G43" s="874"/>
      <c r="H43" s="874"/>
      <c r="I43" s="874"/>
      <c r="J43" s="874"/>
      <c r="K43" s="874"/>
      <c r="L43" s="875"/>
    </row>
    <row r="44" spans="1:12" ht="12.75" customHeight="1" x14ac:dyDescent="0.15">
      <c r="A44" s="422" t="s">
        <v>887</v>
      </c>
      <c r="B44" s="16"/>
      <c r="C44" s="16"/>
      <c r="D44" s="16"/>
      <c r="E44" s="16"/>
      <c r="F44" s="16"/>
      <c r="G44" s="16"/>
      <c r="H44" s="16"/>
      <c r="I44" s="16"/>
      <c r="J44" s="16"/>
      <c r="K44" s="16"/>
      <c r="L44" s="16"/>
    </row>
    <row r="45" spans="1:12" s="622" customFormat="1" ht="56" customHeight="1" x14ac:dyDescent="0.15">
      <c r="A45" s="623"/>
      <c r="B45" s="858" t="s">
        <v>888</v>
      </c>
      <c r="C45" s="858"/>
      <c r="D45" s="858"/>
      <c r="E45" s="858"/>
      <c r="F45" s="858"/>
      <c r="G45" s="858"/>
      <c r="H45" s="858"/>
      <c r="I45" s="858"/>
      <c r="J45" s="858"/>
      <c r="K45" s="858"/>
      <c r="L45" s="858"/>
    </row>
    <row r="46" spans="1:12" s="622" customFormat="1" ht="44" customHeight="1" x14ac:dyDescent="0.15">
      <c r="A46" s="624"/>
      <c r="B46" s="858" t="s">
        <v>891</v>
      </c>
      <c r="C46" s="858"/>
      <c r="D46" s="858"/>
      <c r="E46" s="858"/>
      <c r="F46" s="858"/>
      <c r="G46" s="858"/>
      <c r="H46" s="858"/>
      <c r="I46" s="858"/>
      <c r="J46" s="858"/>
      <c r="K46" s="858"/>
      <c r="L46" s="858"/>
    </row>
    <row r="47" spans="1:12" s="622" customFormat="1" ht="43" customHeight="1" x14ac:dyDescent="0.15">
      <c r="A47" s="624"/>
      <c r="B47" s="859" t="s">
        <v>892</v>
      </c>
      <c r="C47" s="860"/>
      <c r="D47" s="860"/>
      <c r="E47" s="860"/>
      <c r="F47" s="860"/>
      <c r="G47" s="860"/>
      <c r="H47" s="860"/>
      <c r="I47" s="860"/>
      <c r="J47" s="860"/>
      <c r="K47" s="860"/>
      <c r="L47" s="860"/>
    </row>
    <row r="48" spans="1:12" s="392" customFormat="1" ht="47" customHeight="1" x14ac:dyDescent="0.15">
      <c r="A48" s="625"/>
      <c r="B48" s="858" t="s">
        <v>893</v>
      </c>
      <c r="C48" s="857"/>
      <c r="D48" s="857"/>
      <c r="E48" s="857"/>
      <c r="F48" s="857"/>
      <c r="G48" s="857"/>
      <c r="H48" s="857"/>
      <c r="I48" s="857"/>
      <c r="J48" s="857"/>
      <c r="K48" s="857"/>
      <c r="L48" s="857"/>
    </row>
    <row r="49" spans="1:12" s="392" customFormat="1" ht="25.5" customHeight="1" x14ac:dyDescent="0.15">
      <c r="A49" s="626"/>
      <c r="B49" s="857" t="s">
        <v>889</v>
      </c>
      <c r="C49" s="857"/>
      <c r="D49" s="857"/>
      <c r="E49" s="857"/>
      <c r="F49" s="857"/>
      <c r="G49" s="857"/>
      <c r="H49" s="857"/>
      <c r="I49" s="857"/>
      <c r="J49" s="857"/>
      <c r="K49" s="857"/>
      <c r="L49" s="857"/>
    </row>
  </sheetData>
  <mergeCells count="48">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23:L23"/>
    <mergeCell ref="B24:L24"/>
    <mergeCell ref="B25:L25"/>
    <mergeCell ref="B41:L41"/>
    <mergeCell ref="B35:L35"/>
    <mergeCell ref="B34:L34"/>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A1:L1"/>
    <mergeCell ref="A2:L2"/>
    <mergeCell ref="B3:L3"/>
    <mergeCell ref="B4:L4"/>
    <mergeCell ref="B5:L5"/>
    <mergeCell ref="B49:L49"/>
    <mergeCell ref="B45:L45"/>
    <mergeCell ref="B46:L46"/>
    <mergeCell ref="B47:L47"/>
    <mergeCell ref="B48:L48"/>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F23"/>
  <sheetViews>
    <sheetView zoomScaleNormal="100" workbookViewId="0">
      <selection activeCell="K64" sqref="K64"/>
    </sheetView>
  </sheetViews>
  <sheetFormatPr baseColWidth="10" defaultColWidth="11.5" defaultRowHeight="13" x14ac:dyDescent="0.15"/>
  <cols>
    <col min="2" max="2" width="54.1640625" customWidth="1"/>
    <col min="3" max="3" width="42" customWidth="1"/>
  </cols>
  <sheetData>
    <row r="1" spans="1:6" ht="52" customHeight="1" thickBot="1" x14ac:dyDescent="0.2">
      <c r="A1" s="893" t="s">
        <v>5</v>
      </c>
      <c r="B1" s="894"/>
      <c r="C1" s="894"/>
    </row>
    <row r="2" spans="1:6" ht="18" x14ac:dyDescent="0.2">
      <c r="B2" s="895" t="s">
        <v>999</v>
      </c>
      <c r="C2" s="896"/>
    </row>
    <row r="3" spans="1:6" ht="19" thickBot="1" x14ac:dyDescent="0.25">
      <c r="B3" s="897" t="s">
        <v>1000</v>
      </c>
      <c r="C3" s="898"/>
    </row>
    <row r="4" spans="1:6" ht="20" thickBot="1" x14ac:dyDescent="0.25">
      <c r="B4" s="407" t="s">
        <v>674</v>
      </c>
      <c r="C4" s="408">
        <v>11929</v>
      </c>
    </row>
    <row r="5" spans="1:6" ht="39" thickBot="1" x14ac:dyDescent="0.25">
      <c r="B5" s="409" t="s">
        <v>1003</v>
      </c>
      <c r="C5" s="410" t="s">
        <v>1044</v>
      </c>
      <c r="E5" s="11"/>
    </row>
    <row r="6" spans="1:6" ht="39" thickBot="1" x14ac:dyDescent="0.25">
      <c r="B6" s="409" t="s">
        <v>1004</v>
      </c>
      <c r="C6" s="410" t="s">
        <v>1045</v>
      </c>
      <c r="E6" s="11"/>
    </row>
    <row r="7" spans="1:6" ht="20" thickBot="1" x14ac:dyDescent="0.25">
      <c r="B7" s="409" t="s">
        <v>1005</v>
      </c>
      <c r="C7" s="411" t="s">
        <v>1046</v>
      </c>
      <c r="D7" s="12"/>
      <c r="E7" s="11"/>
    </row>
    <row r="8" spans="1:6" ht="20" thickBot="1" x14ac:dyDescent="0.25">
      <c r="B8" s="409" t="s">
        <v>1006</v>
      </c>
      <c r="C8" s="411" t="s">
        <v>1033</v>
      </c>
      <c r="D8" s="12"/>
      <c r="E8" s="11"/>
    </row>
    <row r="9" spans="1:6" ht="20" thickBot="1" x14ac:dyDescent="0.25">
      <c r="B9" s="409" t="s">
        <v>7</v>
      </c>
      <c r="C9" s="410" t="s">
        <v>1047</v>
      </c>
      <c r="D9" s="12"/>
      <c r="E9" s="11"/>
    </row>
    <row r="10" spans="1:6" ht="20" thickBot="1" x14ac:dyDescent="0.25">
      <c r="B10" s="409" t="s">
        <v>8</v>
      </c>
      <c r="C10" s="412" t="s">
        <v>1048</v>
      </c>
      <c r="D10" s="12"/>
      <c r="E10" s="11"/>
      <c r="F10" s="42"/>
    </row>
    <row r="11" spans="1:6" ht="20" thickBot="1" x14ac:dyDescent="0.25">
      <c r="B11" s="409" t="s">
        <v>9</v>
      </c>
      <c r="C11" s="413" t="s">
        <v>1049</v>
      </c>
      <c r="E11" s="11"/>
    </row>
    <row r="12" spans="1:6" ht="20" thickBot="1" x14ac:dyDescent="0.25">
      <c r="B12" s="409" t="s">
        <v>10</v>
      </c>
      <c r="C12" s="410" t="s">
        <v>1050</v>
      </c>
      <c r="E12" s="11"/>
    </row>
    <row r="14" spans="1:6" s="10" customFormat="1" ht="262.5" customHeight="1" x14ac:dyDescent="0.15">
      <c r="B14" s="899" t="s">
        <v>11</v>
      </c>
      <c r="C14" s="900"/>
    </row>
    <row r="23" spans="3:3" x14ac:dyDescent="0.15">
      <c r="C23" s="74"/>
    </row>
  </sheetData>
  <dataConsolidate/>
  <mergeCells count="4">
    <mergeCell ref="A1:C1"/>
    <mergeCell ref="B2:C2"/>
    <mergeCell ref="B3:C3"/>
    <mergeCell ref="B14:C14"/>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sheetPr>
  <dimension ref="A1:D14"/>
  <sheetViews>
    <sheetView topLeftCell="A2" zoomScaleNormal="100" workbookViewId="0">
      <selection activeCell="K64" sqref="K64"/>
    </sheetView>
  </sheetViews>
  <sheetFormatPr baseColWidth="10" defaultColWidth="8.83203125" defaultRowHeight="13" x14ac:dyDescent="0.15"/>
  <cols>
    <col min="2" max="2" width="50.6640625" customWidth="1"/>
    <col min="3" max="3" width="42" customWidth="1"/>
  </cols>
  <sheetData>
    <row r="1" spans="1:4" ht="72.75" customHeight="1" thickBot="1" x14ac:dyDescent="0.2">
      <c r="A1" s="893" t="s">
        <v>693</v>
      </c>
      <c r="B1" s="894"/>
      <c r="C1" s="894"/>
    </row>
    <row r="2" spans="1:4" ht="18" x14ac:dyDescent="0.2">
      <c r="B2" s="895" t="s">
        <v>1001</v>
      </c>
      <c r="C2" s="896"/>
    </row>
    <row r="3" spans="1:4" ht="19" thickBot="1" x14ac:dyDescent="0.25">
      <c r="B3" s="897" t="s">
        <v>1000</v>
      </c>
      <c r="C3" s="898"/>
    </row>
    <row r="4" spans="1:4" ht="20" thickBot="1" x14ac:dyDescent="0.25">
      <c r="B4" s="407" t="s">
        <v>6</v>
      </c>
      <c r="C4" s="408">
        <v>559</v>
      </c>
    </row>
    <row r="5" spans="1:4" ht="20" thickBot="1" x14ac:dyDescent="0.25">
      <c r="B5" s="409" t="s">
        <v>12</v>
      </c>
      <c r="C5" s="411">
        <v>3360</v>
      </c>
      <c r="D5" s="12"/>
    </row>
    <row r="6" spans="1:4" ht="20" thickBot="1" x14ac:dyDescent="0.25">
      <c r="B6" s="409" t="s">
        <v>13</v>
      </c>
      <c r="C6" s="411">
        <v>355663</v>
      </c>
      <c r="D6" s="12"/>
    </row>
    <row r="7" spans="1:4" ht="20" thickBot="1" x14ac:dyDescent="0.25">
      <c r="B7" s="409" t="s">
        <v>1005</v>
      </c>
      <c r="C7" s="411" t="s">
        <v>1051</v>
      </c>
      <c r="D7" s="12"/>
    </row>
    <row r="8" spans="1:4" ht="20" thickBot="1" x14ac:dyDescent="0.25">
      <c r="B8" s="409" t="s">
        <v>1006</v>
      </c>
      <c r="C8" s="411" t="s">
        <v>1032</v>
      </c>
      <c r="D8" s="12"/>
    </row>
    <row r="9" spans="1:4" ht="20" thickBot="1" x14ac:dyDescent="0.25">
      <c r="B9" s="409" t="s">
        <v>14</v>
      </c>
      <c r="C9" s="412" t="s">
        <v>1052</v>
      </c>
      <c r="D9" s="12"/>
    </row>
    <row r="10" spans="1:4" ht="20" thickBot="1" x14ac:dyDescent="0.25">
      <c r="B10" s="409" t="s">
        <v>15</v>
      </c>
      <c r="C10" s="412" t="s">
        <v>1053</v>
      </c>
      <c r="D10" s="12"/>
    </row>
    <row r="11" spans="1:4" ht="20" thickBot="1" x14ac:dyDescent="0.25">
      <c r="B11" s="409" t="s">
        <v>9</v>
      </c>
      <c r="C11" s="410" t="s">
        <v>1054</v>
      </c>
      <c r="D11" s="12"/>
    </row>
    <row r="12" spans="1:4" ht="20" thickBot="1" x14ac:dyDescent="0.25">
      <c r="B12" s="409" t="s">
        <v>10</v>
      </c>
      <c r="C12" s="410" t="s">
        <v>1055</v>
      </c>
      <c r="D12" s="12"/>
    </row>
    <row r="14" spans="1:4" ht="318.75" customHeight="1" x14ac:dyDescent="0.15">
      <c r="A14" s="10"/>
      <c r="B14" s="899" t="s">
        <v>715</v>
      </c>
      <c r="C14" s="900"/>
    </row>
  </sheetData>
  <mergeCells count="4">
    <mergeCell ref="A1:C1"/>
    <mergeCell ref="B2:C2"/>
    <mergeCell ref="B3:C3"/>
    <mergeCell ref="B14:C14"/>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M60"/>
  <sheetViews>
    <sheetView zoomScaleNormal="100" workbookViewId="0">
      <selection activeCell="K64" sqref="K64"/>
    </sheetView>
  </sheetViews>
  <sheetFormatPr baseColWidth="10" defaultColWidth="8.83203125" defaultRowHeight="13" x14ac:dyDescent="0.15"/>
  <cols>
    <col min="1" max="1" width="15.33203125" customWidth="1"/>
    <col min="2" max="2" width="18.83203125" customWidth="1"/>
    <col min="3" max="3" width="12.6640625" customWidth="1"/>
    <col min="4" max="5" width="15.6640625" customWidth="1"/>
    <col min="6" max="6" width="34.5" customWidth="1"/>
  </cols>
  <sheetData>
    <row r="1" spans="1:13" ht="46.5" customHeight="1" x14ac:dyDescent="0.15">
      <c r="A1" s="901" t="s">
        <v>954</v>
      </c>
      <c r="B1" s="900"/>
      <c r="C1" s="900"/>
      <c r="D1" s="900"/>
      <c r="E1" s="900"/>
      <c r="F1" s="900"/>
    </row>
    <row r="2" spans="1:13" x14ac:dyDescent="0.15">
      <c r="A2" s="24"/>
      <c r="B2" s="24"/>
    </row>
    <row r="3" spans="1:13" x14ac:dyDescent="0.15">
      <c r="B3" s="24"/>
    </row>
    <row r="4" spans="1:13" x14ac:dyDescent="0.15">
      <c r="A4" s="392" t="s">
        <v>79</v>
      </c>
      <c r="B4" s="25"/>
      <c r="C4" s="25"/>
      <c r="D4" s="25"/>
    </row>
    <row r="5" spans="1:13" x14ac:dyDescent="0.15">
      <c r="B5" s="25"/>
      <c r="C5" s="25"/>
      <c r="D5" s="25"/>
      <c r="E5" s="24"/>
      <c r="F5" s="24"/>
    </row>
    <row r="6" spans="1:13" ht="19" customHeight="1" x14ac:dyDescent="0.15">
      <c r="A6" s="734" t="s">
        <v>49</v>
      </c>
      <c r="B6" s="734" t="s">
        <v>50</v>
      </c>
      <c r="C6" s="734" t="s">
        <v>51</v>
      </c>
      <c r="D6" s="28"/>
    </row>
    <row r="7" spans="1:13" x14ac:dyDescent="0.15">
      <c r="A7" s="728" t="s">
        <v>52</v>
      </c>
      <c r="B7" s="729">
        <f t="shared" ref="B7:B18" si="0">C25/1024</f>
        <v>507.86356640625002</v>
      </c>
      <c r="C7" s="729">
        <f t="shared" ref="C7:C16" si="1">D25/1000000</f>
        <v>12.715586999999999</v>
      </c>
    </row>
    <row r="8" spans="1:13" x14ac:dyDescent="0.15">
      <c r="A8" s="384" t="s">
        <v>53</v>
      </c>
      <c r="B8" s="729">
        <f t="shared" si="0"/>
        <v>2272.7950820312499</v>
      </c>
      <c r="C8" s="729">
        <f t="shared" si="1"/>
        <v>3.5678899999999998</v>
      </c>
    </row>
    <row r="9" spans="1:13" x14ac:dyDescent="0.15">
      <c r="A9" s="728" t="s">
        <v>54</v>
      </c>
      <c r="B9" s="729">
        <f t="shared" si="0"/>
        <v>5.4938203124999996</v>
      </c>
      <c r="C9" s="729">
        <f t="shared" si="1"/>
        <v>40.461390999999999</v>
      </c>
    </row>
    <row r="10" spans="1:13" x14ac:dyDescent="0.15">
      <c r="A10" s="728" t="s">
        <v>55</v>
      </c>
      <c r="B10" s="729">
        <f t="shared" si="0"/>
        <v>528.64366015625001</v>
      </c>
      <c r="C10" s="729">
        <f t="shared" si="1"/>
        <v>11.443519999999999</v>
      </c>
    </row>
    <row r="11" spans="1:13" x14ac:dyDescent="0.15">
      <c r="A11" s="728" t="s">
        <v>56</v>
      </c>
      <c r="B11" s="729">
        <f t="shared" si="0"/>
        <v>1.2493583984375001</v>
      </c>
      <c r="C11" s="729">
        <f t="shared" si="1"/>
        <v>3.3967999999999998E-2</v>
      </c>
    </row>
    <row r="12" spans="1:13" x14ac:dyDescent="0.15">
      <c r="A12" s="728" t="s">
        <v>57</v>
      </c>
      <c r="B12" s="729">
        <f t="shared" si="0"/>
        <v>614.24538476562498</v>
      </c>
      <c r="C12" s="729">
        <f t="shared" si="1"/>
        <v>39.319136999999998</v>
      </c>
    </row>
    <row r="13" spans="1:13" x14ac:dyDescent="0.15">
      <c r="A13" s="384" t="s">
        <v>952</v>
      </c>
      <c r="B13" s="729">
        <f t="shared" si="0"/>
        <v>491.96327343749999</v>
      </c>
      <c r="C13" s="729">
        <f t="shared" si="1"/>
        <v>4.0707709999999997</v>
      </c>
    </row>
    <row r="14" spans="1:13" s="30" customFormat="1" x14ac:dyDescent="0.15">
      <c r="A14" s="728" t="s">
        <v>59</v>
      </c>
      <c r="B14" s="729">
        <f t="shared" si="0"/>
        <v>450.97563671875002</v>
      </c>
      <c r="C14" s="729">
        <f t="shared" si="1"/>
        <v>26.217188</v>
      </c>
      <c r="D14"/>
      <c r="E14"/>
      <c r="F14"/>
      <c r="G14"/>
      <c r="H14"/>
      <c r="I14"/>
      <c r="J14"/>
      <c r="K14"/>
      <c r="L14"/>
      <c r="M14"/>
    </row>
    <row r="15" spans="1:13" s="30" customFormat="1" x14ac:dyDescent="0.15">
      <c r="A15" s="728" t="s">
        <v>640</v>
      </c>
      <c r="B15" s="729">
        <f t="shared" si="0"/>
        <v>297.27746484375001</v>
      </c>
      <c r="C15" s="729">
        <f t="shared" si="1"/>
        <v>0.84300399999999998</v>
      </c>
      <c r="D15"/>
      <c r="E15"/>
      <c r="F15"/>
      <c r="K15"/>
      <c r="L15"/>
      <c r="M15"/>
    </row>
    <row r="16" spans="1:13" s="30" customFormat="1" x14ac:dyDescent="0.15">
      <c r="A16" s="728" t="s">
        <v>60</v>
      </c>
      <c r="B16" s="729">
        <f t="shared" si="0"/>
        <v>40.196364257812498</v>
      </c>
      <c r="C16" s="729">
        <f t="shared" si="1"/>
        <v>7.0901000000000006E-2</v>
      </c>
      <c r="D16"/>
      <c r="E16"/>
      <c r="F16" s="31"/>
      <c r="K16"/>
      <c r="L16"/>
      <c r="M16"/>
    </row>
    <row r="17" spans="1:10" x14ac:dyDescent="0.15">
      <c r="A17" s="728" t="s">
        <v>61</v>
      </c>
      <c r="B17" s="729">
        <f t="shared" si="0"/>
        <v>143.53113769531251</v>
      </c>
      <c r="C17" s="729">
        <f>D35/1000000</f>
        <v>2.8260200000000002</v>
      </c>
      <c r="E17" s="31"/>
      <c r="G17" s="30"/>
      <c r="H17" s="30"/>
      <c r="I17" s="30"/>
      <c r="J17" s="30"/>
    </row>
    <row r="18" spans="1:10" x14ac:dyDescent="0.15">
      <c r="A18" s="730" t="s">
        <v>62</v>
      </c>
      <c r="B18" s="729">
        <f t="shared" si="0"/>
        <v>0.76112988281250005</v>
      </c>
      <c r="C18" s="729">
        <f>D36/1000000</f>
        <v>3.6000000000000001E-5</v>
      </c>
      <c r="F18" s="25"/>
    </row>
    <row r="19" spans="1:10" x14ac:dyDescent="0.15">
      <c r="A19" s="731" t="s">
        <v>63</v>
      </c>
      <c r="B19" s="729">
        <f>SUM(B7:B18)</f>
        <v>5354.9958789062484</v>
      </c>
      <c r="C19" s="729">
        <f>SUM(C7:C18)</f>
        <v>141.569413</v>
      </c>
      <c r="F19" s="25"/>
    </row>
    <row r="20" spans="1:10" x14ac:dyDescent="0.15">
      <c r="A20" s="732" t="s">
        <v>64</v>
      </c>
      <c r="B20" s="733">
        <f>B19/366</f>
        <v>14.631136281164613</v>
      </c>
      <c r="C20" s="733">
        <f>C19/366</f>
        <v>0.38680167486338796</v>
      </c>
      <c r="E20" s="25"/>
    </row>
    <row r="21" spans="1:10" x14ac:dyDescent="0.15">
      <c r="D21" s="25"/>
      <c r="E21" s="25"/>
    </row>
    <row r="22" spans="1:10" x14ac:dyDescent="0.15">
      <c r="A22" s="34" t="s">
        <v>65</v>
      </c>
      <c r="B22" s="25"/>
      <c r="C22" s="25"/>
      <c r="D22" s="25"/>
    </row>
    <row r="23" spans="1:10" x14ac:dyDescent="0.15">
      <c r="B23" s="25"/>
      <c r="C23" s="25"/>
      <c r="D23" s="25"/>
    </row>
    <row r="24" spans="1:10" ht="14" x14ac:dyDescent="0.15">
      <c r="A24" s="26" t="s">
        <v>49</v>
      </c>
      <c r="B24" s="26" t="s">
        <v>66</v>
      </c>
      <c r="C24" s="35" t="s">
        <v>67</v>
      </c>
      <c r="D24" s="35" t="s">
        <v>68</v>
      </c>
    </row>
    <row r="25" spans="1:10" ht="14" x14ac:dyDescent="0.15">
      <c r="A25" s="21" t="s">
        <v>52</v>
      </c>
      <c r="B25" s="36" t="s">
        <v>69</v>
      </c>
      <c r="C25" s="37">
        <f>C48+C49</f>
        <v>520052.29200000002</v>
      </c>
      <c r="D25" s="38">
        <f>D48+D49</f>
        <v>12715587</v>
      </c>
    </row>
    <row r="26" spans="1:10" ht="14" x14ac:dyDescent="0.15">
      <c r="A26" s="485" t="s">
        <v>53</v>
      </c>
      <c r="B26" s="36" t="s">
        <v>69</v>
      </c>
      <c r="C26" s="39">
        <f>C44</f>
        <v>2327342.1639999999</v>
      </c>
      <c r="D26" s="40">
        <f>D44</f>
        <v>3567890</v>
      </c>
    </row>
    <row r="27" spans="1:10" ht="14" x14ac:dyDescent="0.15">
      <c r="A27" s="41" t="s">
        <v>54</v>
      </c>
      <c r="B27" s="36" t="s">
        <v>69</v>
      </c>
      <c r="C27" s="39">
        <f t="shared" ref="C27:D29" si="2">C45</f>
        <v>5625.6719999999996</v>
      </c>
      <c r="D27" s="40">
        <f t="shared" si="2"/>
        <v>40461391</v>
      </c>
    </row>
    <row r="28" spans="1:10" ht="14" x14ac:dyDescent="0.15">
      <c r="A28" s="21" t="s">
        <v>55</v>
      </c>
      <c r="B28" s="36" t="s">
        <v>69</v>
      </c>
      <c r="C28" s="37">
        <f t="shared" si="2"/>
        <v>541331.10800000001</v>
      </c>
      <c r="D28" s="38">
        <f t="shared" si="2"/>
        <v>11443520</v>
      </c>
    </row>
    <row r="29" spans="1:10" ht="14" x14ac:dyDescent="0.15">
      <c r="A29" s="21" t="s">
        <v>56</v>
      </c>
      <c r="B29" s="36" t="s">
        <v>69</v>
      </c>
      <c r="C29" s="37">
        <f t="shared" si="2"/>
        <v>1279.3430000000001</v>
      </c>
      <c r="D29" s="38">
        <f t="shared" si="2"/>
        <v>33968</v>
      </c>
    </row>
    <row r="30" spans="1:10" ht="14" x14ac:dyDescent="0.15">
      <c r="A30" s="21" t="s">
        <v>57</v>
      </c>
      <c r="B30" s="36" t="s">
        <v>69</v>
      </c>
      <c r="C30" s="37">
        <f t="shared" ref="C30:D32" si="3">C50</f>
        <v>628987.27399999998</v>
      </c>
      <c r="D30" s="38">
        <f t="shared" si="3"/>
        <v>39319137</v>
      </c>
    </row>
    <row r="31" spans="1:10" ht="14" x14ac:dyDescent="0.15">
      <c r="A31" s="21" t="s">
        <v>952</v>
      </c>
      <c r="B31" s="36" t="s">
        <v>69</v>
      </c>
      <c r="C31" s="37">
        <f t="shared" si="3"/>
        <v>503770.39199999999</v>
      </c>
      <c r="D31" s="38">
        <f t="shared" si="3"/>
        <v>4070771</v>
      </c>
    </row>
    <row r="32" spans="1:10" ht="14" x14ac:dyDescent="0.15">
      <c r="A32" s="21" t="s">
        <v>59</v>
      </c>
      <c r="B32" s="36" t="s">
        <v>70</v>
      </c>
      <c r="C32" s="37">
        <f t="shared" si="3"/>
        <v>461799.05200000003</v>
      </c>
      <c r="D32" s="38">
        <f t="shared" si="3"/>
        <v>26217188</v>
      </c>
    </row>
    <row r="33" spans="1:5" ht="14" x14ac:dyDescent="0.15">
      <c r="A33" s="427" t="s">
        <v>640</v>
      </c>
      <c r="B33" s="653" t="s">
        <v>69</v>
      </c>
      <c r="C33" s="525">
        <f t="shared" ref="C33:D36" si="4">C53</f>
        <v>304412.12400000001</v>
      </c>
      <c r="D33" s="38">
        <f t="shared" si="4"/>
        <v>843004</v>
      </c>
    </row>
    <row r="34" spans="1:5" ht="14" x14ac:dyDescent="0.15">
      <c r="A34" s="427" t="s">
        <v>60</v>
      </c>
      <c r="B34" s="36" t="s">
        <v>69</v>
      </c>
      <c r="C34" s="37">
        <f t="shared" si="4"/>
        <v>41161.076999999997</v>
      </c>
      <c r="D34" s="38">
        <f t="shared" si="4"/>
        <v>70901</v>
      </c>
      <c r="E34" s="42"/>
    </row>
    <row r="35" spans="1:5" ht="14" x14ac:dyDescent="0.15">
      <c r="A35" s="21" t="s">
        <v>61</v>
      </c>
      <c r="B35" s="36" t="s">
        <v>69</v>
      </c>
      <c r="C35" s="37">
        <f t="shared" si="4"/>
        <v>146975.88500000001</v>
      </c>
      <c r="D35" s="38">
        <f t="shared" si="4"/>
        <v>2826020</v>
      </c>
    </row>
    <row r="36" spans="1:5" ht="14" x14ac:dyDescent="0.15">
      <c r="A36" s="32" t="s">
        <v>62</v>
      </c>
      <c r="B36" s="36" t="s">
        <v>69</v>
      </c>
      <c r="C36" s="37">
        <f t="shared" si="4"/>
        <v>779.39700000000005</v>
      </c>
      <c r="D36" s="38">
        <f t="shared" si="4"/>
        <v>36</v>
      </c>
    </row>
    <row r="37" spans="1:5" x14ac:dyDescent="0.15">
      <c r="A37" s="33" t="s">
        <v>63</v>
      </c>
      <c r="B37" s="43"/>
      <c r="C37" s="44">
        <f>SUM(C25:C36)</f>
        <v>5483515.7799999984</v>
      </c>
      <c r="D37" s="45">
        <f>SUM(D25:D36)</f>
        <v>141569413</v>
      </c>
    </row>
    <row r="39" spans="1:5" x14ac:dyDescent="0.15">
      <c r="A39" s="46"/>
    </row>
    <row r="40" spans="1:5" x14ac:dyDescent="0.15">
      <c r="A40" s="46"/>
    </row>
    <row r="41" spans="1:5" x14ac:dyDescent="0.15">
      <c r="A41" s="34" t="s">
        <v>72</v>
      </c>
      <c r="B41" t="s">
        <v>73</v>
      </c>
    </row>
    <row r="43" spans="1:5" ht="14" x14ac:dyDescent="0.15">
      <c r="A43" s="27" t="s">
        <v>74</v>
      </c>
      <c r="B43" s="47" t="s">
        <v>75</v>
      </c>
      <c r="C43" s="47" t="s">
        <v>67</v>
      </c>
      <c r="D43" s="35" t="s">
        <v>68</v>
      </c>
    </row>
    <row r="44" spans="1:5" x14ac:dyDescent="0.15">
      <c r="A44" t="s">
        <v>53</v>
      </c>
      <c r="B44" s="432" t="s">
        <v>953</v>
      </c>
      <c r="C44" s="433">
        <v>2327342.1639999999</v>
      </c>
      <c r="D44" s="404">
        <v>3567890</v>
      </c>
    </row>
    <row r="45" spans="1:5" x14ac:dyDescent="0.15">
      <c r="A45" t="s">
        <v>54</v>
      </c>
      <c r="B45" s="432" t="s">
        <v>953</v>
      </c>
      <c r="C45" s="433">
        <v>5625.6719999999996</v>
      </c>
      <c r="D45" s="404">
        <v>40461391</v>
      </c>
    </row>
    <row r="46" spans="1:5" x14ac:dyDescent="0.15">
      <c r="A46" t="s">
        <v>55</v>
      </c>
      <c r="B46" s="432" t="s">
        <v>953</v>
      </c>
      <c r="C46" s="433">
        <v>541331.10800000001</v>
      </c>
      <c r="D46" s="404">
        <v>11443520</v>
      </c>
    </row>
    <row r="47" spans="1:5" x14ac:dyDescent="0.15">
      <c r="A47" t="s">
        <v>56</v>
      </c>
      <c r="B47" s="432" t="s">
        <v>953</v>
      </c>
      <c r="C47" s="433">
        <v>1279.3430000000001</v>
      </c>
      <c r="D47" s="404">
        <v>33968</v>
      </c>
    </row>
    <row r="48" spans="1:5" x14ac:dyDescent="0.15">
      <c r="A48" t="s">
        <v>76</v>
      </c>
      <c r="B48" s="432" t="s">
        <v>953</v>
      </c>
      <c r="C48" s="433">
        <v>407700.20400000003</v>
      </c>
      <c r="D48" s="404">
        <v>10307077</v>
      </c>
    </row>
    <row r="49" spans="1:5" x14ac:dyDescent="0.15">
      <c r="A49" t="s">
        <v>77</v>
      </c>
      <c r="B49" s="432" t="s">
        <v>953</v>
      </c>
      <c r="C49" s="433">
        <v>112352.088</v>
      </c>
      <c r="D49" s="404">
        <v>2408510</v>
      </c>
    </row>
    <row r="50" spans="1:5" x14ac:dyDescent="0.15">
      <c r="A50" t="s">
        <v>57</v>
      </c>
      <c r="B50" s="432" t="s">
        <v>953</v>
      </c>
      <c r="C50" s="433">
        <v>628987.27399999998</v>
      </c>
      <c r="D50" s="404">
        <v>39319137</v>
      </c>
      <c r="E50" s="49"/>
    </row>
    <row r="51" spans="1:5" x14ac:dyDescent="0.15">
      <c r="A51" t="s">
        <v>58</v>
      </c>
      <c r="B51" s="432" t="s">
        <v>953</v>
      </c>
      <c r="C51" s="433">
        <v>503770.39199999999</v>
      </c>
      <c r="D51" s="404">
        <v>4070771</v>
      </c>
      <c r="E51" s="49"/>
    </row>
    <row r="52" spans="1:5" x14ac:dyDescent="0.15">
      <c r="A52" t="s">
        <v>59</v>
      </c>
      <c r="B52" s="432" t="s">
        <v>953</v>
      </c>
      <c r="C52" s="433">
        <v>461799.05200000003</v>
      </c>
      <c r="D52" s="404">
        <v>26217188</v>
      </c>
      <c r="E52" s="49"/>
    </row>
    <row r="53" spans="1:5" ht="28" x14ac:dyDescent="0.15">
      <c r="A53" t="s">
        <v>697</v>
      </c>
      <c r="B53" s="572" t="s">
        <v>953</v>
      </c>
      <c r="C53" s="433">
        <v>304412.12400000001</v>
      </c>
      <c r="D53" s="404">
        <v>843004</v>
      </c>
      <c r="E53" s="49"/>
    </row>
    <row r="54" spans="1:5" x14ac:dyDescent="0.15">
      <c r="A54" t="s">
        <v>60</v>
      </c>
      <c r="B54" s="432" t="s">
        <v>953</v>
      </c>
      <c r="C54" s="433">
        <v>41161.076999999997</v>
      </c>
      <c r="D54" s="404">
        <v>70901</v>
      </c>
      <c r="E54" s="49"/>
    </row>
    <row r="55" spans="1:5" x14ac:dyDescent="0.15">
      <c r="A55" t="s">
        <v>78</v>
      </c>
      <c r="B55" s="432" t="s">
        <v>953</v>
      </c>
      <c r="C55" s="433">
        <v>146975.88500000001</v>
      </c>
      <c r="D55" s="404">
        <v>2826020</v>
      </c>
      <c r="E55" s="49"/>
    </row>
    <row r="56" spans="1:5" x14ac:dyDescent="0.15">
      <c r="A56" t="s">
        <v>62</v>
      </c>
      <c r="B56" s="432" t="s">
        <v>953</v>
      </c>
      <c r="C56" s="433">
        <v>779.39700000000005</v>
      </c>
      <c r="D56" s="404">
        <v>36</v>
      </c>
      <c r="E56" s="49"/>
    </row>
    <row r="57" spans="1:5" x14ac:dyDescent="0.15">
      <c r="A57" s="50" t="s">
        <v>63</v>
      </c>
      <c r="B57" s="41"/>
      <c r="C57" s="44">
        <f>SUM(C44:C56)</f>
        <v>5483515.7799999984</v>
      </c>
      <c r="D57" s="45">
        <f>SUM(D44:D56)</f>
        <v>141569413</v>
      </c>
      <c r="E57" s="49"/>
    </row>
    <row r="58" spans="1:5" x14ac:dyDescent="0.15">
      <c r="A58" s="49"/>
      <c r="B58" s="49"/>
      <c r="C58" s="49"/>
      <c r="D58" s="49"/>
    </row>
    <row r="59" spans="1:5" x14ac:dyDescent="0.15">
      <c r="D59" s="49"/>
    </row>
    <row r="60" spans="1:5" x14ac:dyDescent="0.15">
      <c r="D60" s="49"/>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sheetPr>
  <dimension ref="A1:P68"/>
  <sheetViews>
    <sheetView zoomScaleNormal="100" workbookViewId="0">
      <selection activeCell="O61" sqref="O61"/>
    </sheetView>
  </sheetViews>
  <sheetFormatPr baseColWidth="10" defaultColWidth="8.83203125" defaultRowHeight="13" x14ac:dyDescent="0.15"/>
  <cols>
    <col min="1" max="1" width="14.33203125" style="13" customWidth="1"/>
    <col min="2" max="2" width="23.5" style="13" customWidth="1"/>
    <col min="3" max="3" width="12" style="13" customWidth="1"/>
    <col min="4" max="5" width="15.6640625" style="13" customWidth="1"/>
    <col min="6" max="13" width="8.83203125" style="13"/>
    <col min="14" max="14" width="17.5" style="13" customWidth="1"/>
    <col min="15" max="15" width="15.33203125" style="13" customWidth="1"/>
    <col min="16" max="16" width="8.83203125" style="13" customWidth="1"/>
    <col min="17" max="17" width="10.1640625" style="13" customWidth="1"/>
    <col min="18" max="16384" width="8.83203125" style="13"/>
  </cols>
  <sheetData>
    <row r="1" spans="1:16" s="18" customFormat="1" ht="38.25" customHeight="1" x14ac:dyDescent="0.15">
      <c r="A1" s="902" t="s">
        <v>956</v>
      </c>
      <c r="B1" s="903"/>
      <c r="C1" s="903"/>
      <c r="D1" s="903"/>
      <c r="E1" s="903"/>
      <c r="F1" s="903"/>
      <c r="G1" s="51"/>
    </row>
    <row r="2" spans="1:16" x14ac:dyDescent="0.15">
      <c r="A2" s="49"/>
      <c r="B2" s="49"/>
      <c r="C2" s="49"/>
      <c r="D2" s="49"/>
      <c r="E2" s="49"/>
      <c r="F2" s="49"/>
      <c r="G2" s="49"/>
    </row>
    <row r="3" spans="1:16" x14ac:dyDescent="0.15">
      <c r="A3" s="52"/>
      <c r="B3" s="49"/>
      <c r="C3" s="49"/>
      <c r="D3" s="49"/>
      <c r="E3" s="49"/>
      <c r="F3" s="49"/>
      <c r="G3" s="49"/>
    </row>
    <row r="4" spans="1:16" x14ac:dyDescent="0.15">
      <c r="A4" s="13" t="s">
        <v>79</v>
      </c>
      <c r="B4" s="49"/>
      <c r="C4" s="49"/>
      <c r="D4" s="49"/>
      <c r="E4" s="49"/>
      <c r="F4" s="49"/>
      <c r="G4" s="49"/>
    </row>
    <row r="5" spans="1:16" ht="28" x14ac:dyDescent="0.15">
      <c r="A5" s="271" t="s">
        <v>49</v>
      </c>
      <c r="B5" s="271" t="s">
        <v>80</v>
      </c>
      <c r="C5" s="271" t="s">
        <v>51</v>
      </c>
      <c r="D5" s="53"/>
    </row>
    <row r="6" spans="1:16" x14ac:dyDescent="0.15">
      <c r="A6" s="728" t="s">
        <v>52</v>
      </c>
      <c r="B6" s="486">
        <f t="shared" ref="B6:B17" si="0">C23/1024</f>
        <v>527.79510742187506</v>
      </c>
      <c r="C6" s="486">
        <f>D23/1000000</f>
        <v>12.792984000000001</v>
      </c>
      <c r="D6" s="54"/>
      <c r="E6" s="55"/>
      <c r="F6" s="55"/>
      <c r="G6" s="55"/>
      <c r="N6"/>
      <c r="O6"/>
      <c r="P6"/>
    </row>
    <row r="7" spans="1:16" x14ac:dyDescent="0.15">
      <c r="A7" s="728" t="s">
        <v>53</v>
      </c>
      <c r="B7" s="486">
        <f t="shared" si="0"/>
        <v>2273.9394824218748</v>
      </c>
      <c r="C7" s="486">
        <f>D24/1000000</f>
        <v>3.5802</v>
      </c>
      <c r="D7" s="54"/>
      <c r="N7"/>
      <c r="O7"/>
      <c r="P7"/>
    </row>
    <row r="8" spans="1:16" x14ac:dyDescent="0.15">
      <c r="A8" s="728" t="s">
        <v>54</v>
      </c>
      <c r="B8" s="486">
        <f t="shared" si="0"/>
        <v>5.99</v>
      </c>
      <c r="C8" s="486">
        <f t="shared" ref="C8:C13" si="1">D25/1000000</f>
        <v>40.46</v>
      </c>
      <c r="D8" s="54"/>
      <c r="N8"/>
      <c r="O8"/>
      <c r="P8"/>
    </row>
    <row r="9" spans="1:16" x14ac:dyDescent="0.15">
      <c r="A9" s="728" t="s">
        <v>55</v>
      </c>
      <c r="B9" s="486">
        <f t="shared" si="0"/>
        <v>692.69111328124995</v>
      </c>
      <c r="C9" s="486">
        <f t="shared" si="1"/>
        <v>17.661581000000002</v>
      </c>
      <c r="D9" s="54"/>
      <c r="N9"/>
      <c r="O9"/>
      <c r="P9"/>
    </row>
    <row r="10" spans="1:16" x14ac:dyDescent="0.15">
      <c r="A10" s="728" t="s">
        <v>56</v>
      </c>
      <c r="B10" s="486">
        <f t="shared" si="0"/>
        <v>4.7</v>
      </c>
      <c r="C10" s="486">
        <f t="shared" si="1"/>
        <v>5.0999999999999996</v>
      </c>
      <c r="D10" s="54"/>
      <c r="N10"/>
      <c r="O10"/>
      <c r="P10"/>
    </row>
    <row r="11" spans="1:16" x14ac:dyDescent="0.15">
      <c r="A11" s="728" t="s">
        <v>57</v>
      </c>
      <c r="B11" s="486">
        <f t="shared" si="0"/>
        <v>615.79613281249999</v>
      </c>
      <c r="C11" s="486">
        <f t="shared" si="1"/>
        <v>39.576210000000003</v>
      </c>
      <c r="D11" s="54"/>
      <c r="N11"/>
      <c r="O11"/>
      <c r="P11"/>
    </row>
    <row r="12" spans="1:16" x14ac:dyDescent="0.15">
      <c r="A12" s="384" t="s">
        <v>952</v>
      </c>
      <c r="B12" s="486">
        <f t="shared" si="0"/>
        <v>1907.1185253906251</v>
      </c>
      <c r="C12" s="486">
        <f t="shared" si="1"/>
        <v>134.216218</v>
      </c>
      <c r="D12" s="54"/>
      <c r="N12"/>
      <c r="O12"/>
      <c r="P12"/>
    </row>
    <row r="13" spans="1:16" x14ac:dyDescent="0.15">
      <c r="A13" s="728" t="s">
        <v>59</v>
      </c>
      <c r="B13" s="486">
        <f t="shared" si="0"/>
        <v>450.98175781250001</v>
      </c>
      <c r="C13" s="486">
        <f t="shared" si="1"/>
        <v>26.217226</v>
      </c>
      <c r="D13" s="54"/>
      <c r="N13"/>
      <c r="O13"/>
      <c r="P13"/>
    </row>
    <row r="14" spans="1:16" x14ac:dyDescent="0.15">
      <c r="A14" s="728" t="s">
        <v>640</v>
      </c>
      <c r="B14" s="486">
        <f t="shared" si="0"/>
        <v>521.31544921875002</v>
      </c>
      <c r="C14" s="486">
        <f>D31/1000000</f>
        <v>7.495914</v>
      </c>
      <c r="D14" s="54"/>
      <c r="N14"/>
      <c r="O14"/>
      <c r="P14"/>
    </row>
    <row r="15" spans="1:16" x14ac:dyDescent="0.15">
      <c r="A15" s="728" t="s">
        <v>60</v>
      </c>
      <c r="B15" s="486">
        <f t="shared" si="0"/>
        <v>138.18</v>
      </c>
      <c r="C15" s="486">
        <f>D32/1000000</f>
        <v>7.8829330000000004</v>
      </c>
      <c r="D15" s="54"/>
      <c r="N15"/>
      <c r="O15"/>
      <c r="P15"/>
    </row>
    <row r="16" spans="1:16" x14ac:dyDescent="0.15">
      <c r="A16" s="728" t="s">
        <v>61</v>
      </c>
      <c r="B16" s="486">
        <f t="shared" si="0"/>
        <v>142.97</v>
      </c>
      <c r="C16" s="486">
        <f>D33/1000000</f>
        <v>2.8072750000000002</v>
      </c>
      <c r="D16" s="54"/>
      <c r="G16" s="49"/>
      <c r="N16"/>
      <c r="O16"/>
      <c r="P16"/>
    </row>
    <row r="17" spans="1:16" x14ac:dyDescent="0.15">
      <c r="A17" s="730" t="s">
        <v>62</v>
      </c>
      <c r="B17" s="486">
        <f t="shared" si="0"/>
        <v>0.76539062499999999</v>
      </c>
      <c r="C17" s="486">
        <f>D34/1000000</f>
        <v>8.3999999999999995E-5</v>
      </c>
      <c r="D17" s="54"/>
      <c r="F17" s="49"/>
      <c r="G17" s="49"/>
      <c r="N17"/>
      <c r="O17"/>
      <c r="P17"/>
    </row>
    <row r="18" spans="1:16" s="28" customFormat="1" x14ac:dyDescent="0.15">
      <c r="A18" s="487" t="s">
        <v>63</v>
      </c>
      <c r="B18" s="486">
        <f>SUM(B6:B17)</f>
        <v>7282.242958984375</v>
      </c>
      <c r="C18" s="486">
        <f>SUM(C6:C17)</f>
        <v>297.79062500000003</v>
      </c>
      <c r="D18"/>
      <c r="E18" s="13"/>
      <c r="F18" s="49"/>
      <c r="G18" s="49"/>
      <c r="H18" s="13"/>
      <c r="I18" s="13"/>
      <c r="J18" s="13"/>
      <c r="K18" s="13"/>
      <c r="L18" s="13"/>
      <c r="M18" s="13"/>
    </row>
    <row r="19" spans="1:16" ht="26.25" customHeight="1" x14ac:dyDescent="0.15">
      <c r="A19" s="34" t="s">
        <v>64</v>
      </c>
      <c r="B19" s="57">
        <f>B18/365</f>
        <v>19.951350572559932</v>
      </c>
      <c r="C19" s="57">
        <f>C18/365</f>
        <v>0.81586472602739735</v>
      </c>
      <c r="D19" s="49"/>
      <c r="E19" s="49"/>
      <c r="F19" s="49"/>
      <c r="G19" s="49"/>
      <c r="H19" s="28"/>
      <c r="I19" s="28"/>
      <c r="J19" s="28"/>
      <c r="K19" s="28"/>
      <c r="L19" s="28"/>
      <c r="M19" s="28"/>
    </row>
    <row r="20" spans="1:16" x14ac:dyDescent="0.15">
      <c r="A20" s="34"/>
      <c r="B20" s="58"/>
      <c r="C20" s="49"/>
      <c r="D20" s="49"/>
      <c r="E20" s="49"/>
      <c r="G20" s="49"/>
      <c r="N20"/>
      <c r="O20"/>
    </row>
    <row r="21" spans="1:16" x14ac:dyDescent="0.15">
      <c r="A21" s="49" t="s">
        <v>65</v>
      </c>
      <c r="B21" s="49"/>
      <c r="C21" s="49"/>
      <c r="D21" s="49"/>
      <c r="E21" s="49"/>
      <c r="G21" s="49"/>
      <c r="N21"/>
      <c r="O21"/>
    </row>
    <row r="22" spans="1:16" ht="14" x14ac:dyDescent="0.15">
      <c r="A22" s="26" t="s">
        <v>49</v>
      </c>
      <c r="B22" s="26" t="s">
        <v>66</v>
      </c>
      <c r="C22" s="35" t="s">
        <v>67</v>
      </c>
      <c r="D22" s="59" t="s">
        <v>68</v>
      </c>
      <c r="E22" s="49"/>
      <c r="F22" s="49"/>
      <c r="N22"/>
      <c r="O22"/>
    </row>
    <row r="23" spans="1:16" ht="28" x14ac:dyDescent="0.15">
      <c r="A23" s="434" t="s">
        <v>52</v>
      </c>
      <c r="B23" s="36" t="s">
        <v>82</v>
      </c>
      <c r="C23" s="44">
        <f>C45+C46</f>
        <v>540462.19000000006</v>
      </c>
      <c r="D23" s="45">
        <f>D45+D46</f>
        <v>12792984</v>
      </c>
      <c r="F23" s="49"/>
      <c r="N23"/>
      <c r="O23"/>
    </row>
    <row r="24" spans="1:16" ht="14" x14ac:dyDescent="0.15">
      <c r="A24" s="434" t="s">
        <v>53</v>
      </c>
      <c r="B24" s="36" t="s">
        <v>69</v>
      </c>
      <c r="C24" s="60">
        <f>C41</f>
        <v>2328514.0299999998</v>
      </c>
      <c r="D24" s="61">
        <f>D41</f>
        <v>3580200</v>
      </c>
      <c r="F24" s="49"/>
      <c r="N24"/>
      <c r="O24"/>
    </row>
    <row r="25" spans="1:16" ht="15" x14ac:dyDescent="0.15">
      <c r="A25" s="434" t="s">
        <v>1007</v>
      </c>
      <c r="B25" s="36" t="s">
        <v>69</v>
      </c>
      <c r="C25" s="44">
        <v>6133.76</v>
      </c>
      <c r="D25" s="45">
        <v>40460000</v>
      </c>
      <c r="F25" s="49"/>
      <c r="N25"/>
      <c r="O25"/>
    </row>
    <row r="26" spans="1:16" ht="14" x14ac:dyDescent="0.15">
      <c r="A26" s="29" t="s">
        <v>55</v>
      </c>
      <c r="B26" s="36" t="s">
        <v>69</v>
      </c>
      <c r="C26" s="44">
        <f>C43</f>
        <v>709315.7</v>
      </c>
      <c r="D26" s="45">
        <f>D43</f>
        <v>17661581</v>
      </c>
      <c r="F26" s="49" t="s">
        <v>83</v>
      </c>
      <c r="N26"/>
      <c r="O26"/>
    </row>
    <row r="27" spans="1:16" ht="15" x14ac:dyDescent="0.15">
      <c r="A27" s="434" t="s">
        <v>1008</v>
      </c>
      <c r="B27" s="36" t="s">
        <v>69</v>
      </c>
      <c r="C27" s="44">
        <v>4812.8</v>
      </c>
      <c r="D27" s="45">
        <v>5100000</v>
      </c>
      <c r="F27" s="49"/>
      <c r="N27"/>
      <c r="O27"/>
    </row>
    <row r="28" spans="1:16" ht="14" x14ac:dyDescent="0.15">
      <c r="A28" s="434" t="s">
        <v>57</v>
      </c>
      <c r="B28" s="36" t="s">
        <v>69</v>
      </c>
      <c r="C28" s="44">
        <f t="shared" ref="C28:D30" si="2">C47</f>
        <v>630575.24</v>
      </c>
      <c r="D28" s="45">
        <f t="shared" si="2"/>
        <v>39576210</v>
      </c>
      <c r="F28" s="49"/>
      <c r="N28"/>
      <c r="O28"/>
    </row>
    <row r="29" spans="1:16" ht="14" x14ac:dyDescent="0.15">
      <c r="A29" s="29" t="s">
        <v>952</v>
      </c>
      <c r="B29" s="36" t="s">
        <v>69</v>
      </c>
      <c r="C29" s="37">
        <f t="shared" si="2"/>
        <v>1952889.37</v>
      </c>
      <c r="D29" s="38">
        <f t="shared" si="2"/>
        <v>134216218</v>
      </c>
      <c r="F29" s="49"/>
      <c r="N29"/>
      <c r="O29"/>
    </row>
    <row r="30" spans="1:16" ht="14" x14ac:dyDescent="0.15">
      <c r="A30" s="526" t="s">
        <v>59</v>
      </c>
      <c r="B30" s="36" t="s">
        <v>69</v>
      </c>
      <c r="C30" s="37">
        <f t="shared" si="2"/>
        <v>461805.32</v>
      </c>
      <c r="D30" s="38">
        <f t="shared" si="2"/>
        <v>26217226</v>
      </c>
      <c r="F30" s="49"/>
      <c r="N30"/>
      <c r="O30"/>
    </row>
    <row r="31" spans="1:16" x14ac:dyDescent="0.15">
      <c r="A31" s="526" t="s">
        <v>640</v>
      </c>
      <c r="B31" s="36"/>
      <c r="C31" s="37">
        <f>C50</f>
        <v>533827.02</v>
      </c>
      <c r="D31" s="38">
        <f>D50</f>
        <v>7495914</v>
      </c>
      <c r="F31" s="49"/>
      <c r="N31"/>
      <c r="O31"/>
    </row>
    <row r="32" spans="1:16" ht="15" x14ac:dyDescent="0.15">
      <c r="A32" s="434" t="s">
        <v>1009</v>
      </c>
      <c r="B32" s="36" t="s">
        <v>69</v>
      </c>
      <c r="C32" s="37">
        <v>141496.32000000001</v>
      </c>
      <c r="D32" s="38">
        <v>7882933</v>
      </c>
      <c r="F32" s="49"/>
      <c r="N32"/>
      <c r="O32"/>
    </row>
    <row r="33" spans="1:15" ht="15" x14ac:dyDescent="0.15">
      <c r="A33" s="427" t="s">
        <v>1010</v>
      </c>
      <c r="B33" s="36" t="s">
        <v>69</v>
      </c>
      <c r="C33" s="37">
        <v>146401.28</v>
      </c>
      <c r="D33" s="38">
        <v>2807275</v>
      </c>
      <c r="F33" s="49"/>
      <c r="N33"/>
      <c r="O33"/>
    </row>
    <row r="34" spans="1:15" ht="14" x14ac:dyDescent="0.15">
      <c r="A34" s="62" t="s">
        <v>62</v>
      </c>
      <c r="B34" s="36" t="s">
        <v>69</v>
      </c>
      <c r="C34" s="37">
        <f>C53</f>
        <v>783.76</v>
      </c>
      <c r="D34" s="38">
        <f>D53</f>
        <v>84</v>
      </c>
      <c r="F34" s="49"/>
      <c r="N34"/>
      <c r="O34"/>
    </row>
    <row r="35" spans="1:15" x14ac:dyDescent="0.15">
      <c r="A35" s="63" t="s">
        <v>63</v>
      </c>
      <c r="B35" s="36"/>
      <c r="C35" s="44">
        <f>SUM(C23:C34)</f>
        <v>7457016.79</v>
      </c>
      <c r="D35" s="45">
        <f>SUM(D23:D34)</f>
        <v>297790625</v>
      </c>
      <c r="F35" s="49"/>
    </row>
    <row r="36" spans="1:15" ht="26.25" customHeight="1" x14ac:dyDescent="0.15">
      <c r="A36" s="49"/>
      <c r="B36" s="64"/>
      <c r="C36"/>
      <c r="D36"/>
      <c r="E36" s="66"/>
      <c r="F36" s="49"/>
    </row>
    <row r="37" spans="1:15" x14ac:dyDescent="0.15">
      <c r="B37" s="64"/>
      <c r="C37" s="49"/>
      <c r="D37" s="65"/>
      <c r="E37" s="49"/>
      <c r="F37" s="49"/>
    </row>
    <row r="38" spans="1:15" x14ac:dyDescent="0.15">
      <c r="A38" s="49"/>
      <c r="B38" s="64"/>
      <c r="C38" s="49"/>
      <c r="D38" s="65"/>
      <c r="E38" s="49"/>
      <c r="F38" s="49"/>
    </row>
    <row r="39" spans="1:15" x14ac:dyDescent="0.15">
      <c r="A39" s="13" t="s">
        <v>84</v>
      </c>
      <c r="B39" s="67" t="s">
        <v>85</v>
      </c>
      <c r="C39" t="s">
        <v>86</v>
      </c>
      <c r="D39" s="49"/>
      <c r="E39" s="49"/>
      <c r="F39" s="49"/>
    </row>
    <row r="40" spans="1:15" ht="14" x14ac:dyDescent="0.15">
      <c r="A40" s="26" t="s">
        <v>74</v>
      </c>
      <c r="B40" s="650" t="s">
        <v>75</v>
      </c>
      <c r="C40" s="650" t="s">
        <v>67</v>
      </c>
      <c r="D40" s="59" t="s">
        <v>68</v>
      </c>
      <c r="E40" s="49"/>
      <c r="F40" s="49"/>
    </row>
    <row r="41" spans="1:15" x14ac:dyDescent="0.15">
      <c r="A41" s="41" t="s">
        <v>53</v>
      </c>
      <c r="B41" s="432" t="s">
        <v>955</v>
      </c>
      <c r="C41" s="69">
        <v>2328514.0299999998</v>
      </c>
      <c r="D41" s="70">
        <v>3580200</v>
      </c>
      <c r="E41" s="49"/>
      <c r="F41" s="49"/>
    </row>
    <row r="42" spans="1:15" x14ac:dyDescent="0.15">
      <c r="A42" s="41" t="s">
        <v>54</v>
      </c>
      <c r="B42" s="432" t="s">
        <v>955</v>
      </c>
      <c r="C42" s="71">
        <v>5726.88</v>
      </c>
      <c r="D42" s="70">
        <v>34632586</v>
      </c>
      <c r="E42" s="49"/>
      <c r="F42" s="49"/>
    </row>
    <row r="43" spans="1:15" x14ac:dyDescent="0.15">
      <c r="A43" s="41" t="s">
        <v>55</v>
      </c>
      <c r="B43" s="432" t="s">
        <v>955</v>
      </c>
      <c r="C43" s="69">
        <v>709315.7</v>
      </c>
      <c r="D43" s="70">
        <v>17661581</v>
      </c>
      <c r="E43" s="49"/>
      <c r="F43" s="49"/>
    </row>
    <row r="44" spans="1:15" x14ac:dyDescent="0.15">
      <c r="A44" s="41" t="s">
        <v>56</v>
      </c>
      <c r="B44" s="432" t="s">
        <v>955</v>
      </c>
      <c r="C44" s="69">
        <v>6080.85</v>
      </c>
      <c r="D44" s="70">
        <v>1341008</v>
      </c>
      <c r="E44" s="49"/>
      <c r="F44" s="49"/>
    </row>
    <row r="45" spans="1:15" x14ac:dyDescent="0.15">
      <c r="A45" s="29" t="s">
        <v>76</v>
      </c>
      <c r="B45" s="432" t="s">
        <v>955</v>
      </c>
      <c r="C45" s="69">
        <v>428004.84</v>
      </c>
      <c r="D45" s="70">
        <v>10382700</v>
      </c>
      <c r="E45" s="49"/>
      <c r="F45" s="49"/>
    </row>
    <row r="46" spans="1:15" x14ac:dyDescent="0.15">
      <c r="A46" s="41" t="s">
        <v>77</v>
      </c>
      <c r="B46" s="432" t="s">
        <v>955</v>
      </c>
      <c r="C46" s="69">
        <v>112457.35</v>
      </c>
      <c r="D46" s="70">
        <v>2410284</v>
      </c>
      <c r="E46" s="49"/>
      <c r="F46" s="49"/>
    </row>
    <row r="47" spans="1:15" x14ac:dyDescent="0.15">
      <c r="A47" s="41" t="s">
        <v>57</v>
      </c>
      <c r="B47" s="432" t="s">
        <v>955</v>
      </c>
      <c r="C47" s="69">
        <v>630575.24</v>
      </c>
      <c r="D47" s="70">
        <v>39576210</v>
      </c>
      <c r="E47" s="49"/>
      <c r="F47" s="49"/>
    </row>
    <row r="48" spans="1:15" x14ac:dyDescent="0.15">
      <c r="A48" s="41" t="s">
        <v>58</v>
      </c>
      <c r="B48" s="432" t="s">
        <v>955</v>
      </c>
      <c r="C48" s="69">
        <v>1952889.37</v>
      </c>
      <c r="D48" s="70">
        <v>134216218</v>
      </c>
      <c r="E48" s="49"/>
      <c r="F48" s="49"/>
    </row>
    <row r="49" spans="1:15" x14ac:dyDescent="0.15">
      <c r="A49" s="41" t="s">
        <v>59</v>
      </c>
      <c r="B49" s="432" t="s">
        <v>955</v>
      </c>
      <c r="C49" s="69">
        <v>461805.32</v>
      </c>
      <c r="D49" s="70">
        <v>26217226</v>
      </c>
      <c r="E49" s="49"/>
      <c r="F49" s="49"/>
    </row>
    <row r="50" spans="1:15" x14ac:dyDescent="0.15">
      <c r="A50" s="41" t="s">
        <v>697</v>
      </c>
      <c r="B50" s="72" t="s">
        <v>955</v>
      </c>
      <c r="C50" s="69">
        <v>533827.02</v>
      </c>
      <c r="D50" s="70">
        <v>7495914</v>
      </c>
      <c r="E50" s="49"/>
      <c r="F50" s="49"/>
    </row>
    <row r="51" spans="1:15" x14ac:dyDescent="0.15">
      <c r="A51" s="41" t="s">
        <v>60</v>
      </c>
      <c r="B51" s="432" t="s">
        <v>955</v>
      </c>
      <c r="C51" s="69">
        <v>55530.18</v>
      </c>
      <c r="D51" s="70">
        <v>584840</v>
      </c>
      <c r="E51" s="49"/>
    </row>
    <row r="52" spans="1:15" customFormat="1" x14ac:dyDescent="0.15">
      <c r="A52" s="41" t="s">
        <v>78</v>
      </c>
      <c r="B52" s="432" t="s">
        <v>955</v>
      </c>
      <c r="C52" s="69">
        <v>146409.60999999999</v>
      </c>
      <c r="D52" s="70">
        <v>2807861</v>
      </c>
      <c r="E52" s="49"/>
    </row>
    <row r="53" spans="1:15" customFormat="1" x14ac:dyDescent="0.15">
      <c r="A53" s="73" t="s">
        <v>62</v>
      </c>
      <c r="B53" s="432" t="s">
        <v>955</v>
      </c>
      <c r="C53" s="69">
        <v>783.76</v>
      </c>
      <c r="D53" s="70">
        <v>84</v>
      </c>
      <c r="E53" s="13"/>
    </row>
    <row r="54" spans="1:15" x14ac:dyDescent="0.15">
      <c r="A54" s="29" t="s">
        <v>63</v>
      </c>
      <c r="B54" s="29"/>
      <c r="C54" s="37">
        <f>SUM(C41:C53)</f>
        <v>7371920.1499999994</v>
      </c>
      <c r="D54" s="38">
        <f>SUM(D41:D53)</f>
        <v>280906712</v>
      </c>
      <c r="E54"/>
      <c r="F54"/>
      <c r="G54"/>
      <c r="H54"/>
      <c r="I54"/>
      <c r="J54"/>
      <c r="K54"/>
      <c r="L54"/>
      <c r="M54"/>
      <c r="N54"/>
      <c r="O54"/>
    </row>
    <row r="55" spans="1:15" x14ac:dyDescent="0.15">
      <c r="E55"/>
      <c r="F55"/>
      <c r="G55"/>
      <c r="H55"/>
      <c r="I55"/>
      <c r="J55"/>
      <c r="K55"/>
      <c r="L55"/>
      <c r="M55"/>
      <c r="N55"/>
      <c r="O55"/>
    </row>
    <row r="56" spans="1:15" x14ac:dyDescent="0.15">
      <c r="A56" s="435" t="s">
        <v>93</v>
      </c>
      <c r="B56" s="49"/>
      <c r="C56" s="49"/>
      <c r="D56" s="49"/>
      <c r="F56"/>
      <c r="G56"/>
      <c r="H56"/>
      <c r="I56"/>
      <c r="J56"/>
      <c r="K56"/>
      <c r="L56"/>
      <c r="M56"/>
      <c r="N56"/>
    </row>
    <row r="57" spans="1:15" ht="15" x14ac:dyDescent="0.15">
      <c r="A57" s="435" t="s">
        <v>1021</v>
      </c>
      <c r="B57"/>
      <c r="C57"/>
      <c r="D57"/>
      <c r="F57"/>
      <c r="G57"/>
      <c r="H57"/>
      <c r="I57"/>
      <c r="J57"/>
      <c r="K57"/>
      <c r="L57"/>
      <c r="M57"/>
      <c r="N57"/>
      <c r="O57"/>
    </row>
    <row r="58" spans="1:15" ht="15" x14ac:dyDescent="0.15">
      <c r="A58" s="435" t="s">
        <v>1013</v>
      </c>
      <c r="B58"/>
      <c r="C58"/>
      <c r="D58"/>
      <c r="E58"/>
      <c r="F58"/>
      <c r="G58"/>
      <c r="H58"/>
      <c r="I58"/>
      <c r="J58"/>
      <c r="K58"/>
      <c r="L58"/>
      <c r="M58"/>
      <c r="N58"/>
      <c r="O58"/>
    </row>
    <row r="59" spans="1:15" customFormat="1" ht="15" x14ac:dyDescent="0.15">
      <c r="A59" s="435" t="s">
        <v>1011</v>
      </c>
    </row>
    <row r="60" spans="1:15" customFormat="1" ht="15" x14ac:dyDescent="0.15">
      <c r="A60" s="435" t="s">
        <v>1012</v>
      </c>
    </row>
    <row r="61" spans="1:15" x14ac:dyDescent="0.15">
      <c r="A61"/>
      <c r="F61"/>
      <c r="G61"/>
      <c r="H61"/>
      <c r="I61"/>
      <c r="J61"/>
      <c r="K61"/>
      <c r="L61"/>
      <c r="M61"/>
      <c r="N61"/>
      <c r="O61"/>
    </row>
    <row r="62" spans="1:15" x14ac:dyDescent="0.15">
      <c r="A62"/>
      <c r="F62"/>
      <c r="G62"/>
      <c r="H62"/>
      <c r="I62"/>
      <c r="J62"/>
      <c r="K62"/>
      <c r="L62"/>
      <c r="M62"/>
      <c r="N62"/>
      <c r="O62"/>
    </row>
    <row r="63" spans="1:15" x14ac:dyDescent="0.15">
      <c r="A63"/>
      <c r="F63"/>
      <c r="G63"/>
      <c r="H63"/>
      <c r="I63"/>
      <c r="J63"/>
      <c r="K63"/>
      <c r="L63"/>
      <c r="M63"/>
      <c r="N63"/>
      <c r="O63"/>
    </row>
    <row r="64" spans="1:15" x14ac:dyDescent="0.15">
      <c r="F64"/>
      <c r="G64"/>
      <c r="H64"/>
      <c r="I64"/>
      <c r="J64"/>
      <c r="K64"/>
      <c r="L64"/>
      <c r="M64"/>
      <c r="N64"/>
      <c r="O64"/>
    </row>
    <row r="65" spans="6:15" x14ac:dyDescent="0.15">
      <c r="F65"/>
      <c r="G65"/>
      <c r="H65"/>
      <c r="I65"/>
      <c r="J65"/>
      <c r="K65"/>
      <c r="L65"/>
      <c r="M65"/>
      <c r="N65"/>
      <c r="O65"/>
    </row>
    <row r="66" spans="6:15" x14ac:dyDescent="0.15">
      <c r="F66"/>
      <c r="G66"/>
      <c r="H66"/>
      <c r="I66"/>
      <c r="J66"/>
      <c r="K66"/>
      <c r="L66"/>
      <c r="M66"/>
      <c r="N66"/>
      <c r="O66"/>
    </row>
    <row r="67" spans="6:15" x14ac:dyDescent="0.15">
      <c r="F67"/>
      <c r="G67"/>
      <c r="H67"/>
      <c r="I67"/>
      <c r="J67"/>
      <c r="K67"/>
      <c r="L67"/>
      <c r="M67"/>
      <c r="N67"/>
      <c r="O67"/>
    </row>
    <row r="68" spans="6:15" x14ac:dyDescent="0.15">
      <c r="F68"/>
      <c r="G68"/>
      <c r="H68"/>
      <c r="I68"/>
      <c r="J68"/>
      <c r="K68"/>
      <c r="L68"/>
      <c r="M68"/>
      <c r="N68"/>
      <c r="O68"/>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P65"/>
  <sheetViews>
    <sheetView zoomScaleNormal="100" workbookViewId="0">
      <selection activeCell="K64" sqref="K64"/>
    </sheetView>
  </sheetViews>
  <sheetFormatPr baseColWidth="10" defaultColWidth="8.83203125" defaultRowHeight="13" x14ac:dyDescent="0.15"/>
  <cols>
    <col min="1" max="1" width="14.83203125" style="13" customWidth="1"/>
    <col min="2" max="2" width="21.83203125" style="13" bestFit="1" customWidth="1"/>
    <col min="3" max="5" width="15.6640625" style="13" customWidth="1"/>
    <col min="6" max="6" width="15.6640625" style="79" customWidth="1"/>
    <col min="7" max="7" width="8.83203125" style="13"/>
    <col min="8" max="8" width="8.83203125" style="13" customWidth="1"/>
    <col min="9" max="9" width="15" style="13" customWidth="1"/>
    <col min="10" max="12" width="8.83203125" style="13"/>
    <col min="13" max="13" width="18.1640625" style="13" bestFit="1" customWidth="1"/>
    <col min="14" max="14" width="8.83203125" style="13"/>
    <col min="15" max="15" width="18" style="13" customWidth="1"/>
    <col min="16" max="16" width="11.33203125" style="13" bestFit="1" customWidth="1"/>
    <col min="17" max="16384" width="8.83203125" style="13"/>
  </cols>
  <sheetData>
    <row r="1" spans="1:14" ht="29" customHeight="1" x14ac:dyDescent="0.15">
      <c r="A1" s="904" t="s">
        <v>959</v>
      </c>
      <c r="B1" s="905"/>
      <c r="C1" s="905"/>
      <c r="D1" s="905"/>
      <c r="E1" s="905"/>
      <c r="F1" s="905"/>
      <c r="G1" s="905"/>
      <c r="H1"/>
      <c r="I1"/>
      <c r="J1"/>
      <c r="K1"/>
      <c r="L1"/>
      <c r="M1"/>
      <c r="N1"/>
    </row>
    <row r="2" spans="1:14" x14ac:dyDescent="0.15">
      <c r="A2"/>
      <c r="B2"/>
      <c r="C2"/>
      <c r="D2"/>
      <c r="E2"/>
      <c r="F2" s="74"/>
      <c r="G2"/>
      <c r="H2"/>
      <c r="I2" s="24"/>
      <c r="J2" s="24"/>
      <c r="K2" s="24"/>
      <c r="L2" s="24"/>
      <c r="M2" s="24"/>
      <c r="N2" s="24"/>
    </row>
    <row r="3" spans="1:14" ht="17" customHeight="1" x14ac:dyDescent="0.15">
      <c r="A3" s="25" t="s">
        <v>79</v>
      </c>
      <c r="B3" s="25"/>
      <c r="C3" s="25"/>
      <c r="D3"/>
      <c r="E3"/>
      <c r="F3" s="74"/>
      <c r="G3"/>
      <c r="H3"/>
      <c r="I3" s="24"/>
      <c r="J3" s="24"/>
      <c r="K3" s="24"/>
      <c r="L3" s="24"/>
      <c r="M3" s="24"/>
      <c r="N3" s="24"/>
    </row>
    <row r="4" spans="1:14" ht="14" x14ac:dyDescent="0.15">
      <c r="A4" s="271" t="s">
        <v>49</v>
      </c>
      <c r="B4" s="271" t="s">
        <v>80</v>
      </c>
      <c r="C4" s="271" t="s">
        <v>51</v>
      </c>
      <c r="D4" s="571"/>
      <c r="E4" s="571"/>
      <c r="F4" s="75"/>
      <c r="G4" s="571"/>
      <c r="H4" s="571"/>
      <c r="I4" s="76"/>
      <c r="J4" s="76"/>
      <c r="K4" s="76"/>
      <c r="L4" s="76"/>
      <c r="M4" s="76"/>
      <c r="N4" s="76"/>
    </row>
    <row r="5" spans="1:14" ht="13" customHeight="1" x14ac:dyDescent="0.15">
      <c r="A5" s="274" t="s">
        <v>52</v>
      </c>
      <c r="B5" s="488">
        <f t="shared" ref="B5:B16" si="0">C22/1024</f>
        <v>5554.9</v>
      </c>
      <c r="C5" s="488">
        <f>D22/1000000</f>
        <v>201.759612</v>
      </c>
      <c r="D5"/>
      <c r="E5"/>
      <c r="F5" s="74"/>
      <c r="G5"/>
      <c r="H5"/>
      <c r="I5" s="24"/>
      <c r="J5" s="24"/>
      <c r="K5" s="24"/>
      <c r="L5" s="24"/>
      <c r="M5" s="24"/>
      <c r="N5" s="24"/>
    </row>
    <row r="6" spans="1:14" ht="13" customHeight="1" x14ac:dyDescent="0.15">
      <c r="A6" s="274" t="s">
        <v>87</v>
      </c>
      <c r="B6" s="488">
        <f t="shared" si="0"/>
        <v>9657.3361523437507</v>
      </c>
      <c r="C6" s="488">
        <f t="shared" ref="C6:C12" si="1">D23/1000000</f>
        <v>24.989996000000001</v>
      </c>
      <c r="D6"/>
      <c r="E6"/>
      <c r="F6" s="74"/>
      <c r="G6"/>
      <c r="H6"/>
      <c r="I6" s="24"/>
      <c r="J6" s="24"/>
      <c r="K6" s="24"/>
      <c r="L6" s="24"/>
      <c r="M6" s="24"/>
      <c r="N6" s="24"/>
    </row>
    <row r="7" spans="1:14" ht="13" customHeight="1" x14ac:dyDescent="0.15">
      <c r="A7" s="274" t="s">
        <v>54</v>
      </c>
      <c r="B7" s="488">
        <f t="shared" si="0"/>
        <v>30.91</v>
      </c>
      <c r="C7" s="488">
        <f t="shared" si="1"/>
        <v>289.5</v>
      </c>
      <c r="D7"/>
      <c r="E7"/>
      <c r="F7" s="74"/>
      <c r="G7"/>
      <c r="H7"/>
      <c r="I7" s="24"/>
      <c r="J7" s="24"/>
      <c r="K7" s="24"/>
      <c r="L7" s="24"/>
      <c r="M7" s="24"/>
      <c r="N7" s="24"/>
    </row>
    <row r="8" spans="1:14" ht="13" customHeight="1" x14ac:dyDescent="0.15">
      <c r="A8" s="274" t="s">
        <v>55</v>
      </c>
      <c r="B8" s="488">
        <f t="shared" si="0"/>
        <v>2478.9318164062502</v>
      </c>
      <c r="C8" s="488">
        <f t="shared" si="1"/>
        <v>120.386101</v>
      </c>
      <c r="D8"/>
      <c r="E8"/>
      <c r="F8" s="74"/>
      <c r="G8"/>
      <c r="H8"/>
      <c r="I8" s="24"/>
      <c r="J8" s="24"/>
      <c r="K8" s="24"/>
      <c r="L8" s="24"/>
      <c r="M8" s="24"/>
      <c r="N8" s="24"/>
    </row>
    <row r="9" spans="1:14" ht="13" customHeight="1" x14ac:dyDescent="0.15">
      <c r="A9" s="274" t="s">
        <v>56</v>
      </c>
      <c r="B9" s="488">
        <f t="shared" si="0"/>
        <v>32.299999999999997</v>
      </c>
      <c r="C9" s="488">
        <f t="shared" si="1"/>
        <v>14.9</v>
      </c>
      <c r="D9"/>
      <c r="E9"/>
      <c r="F9" s="74"/>
      <c r="G9"/>
      <c r="H9"/>
      <c r="I9" s="24"/>
      <c r="J9" s="24"/>
      <c r="K9" s="24"/>
      <c r="L9" s="24"/>
      <c r="M9" s="24"/>
      <c r="N9"/>
    </row>
    <row r="10" spans="1:14" ht="13" customHeight="1" x14ac:dyDescent="0.15">
      <c r="A10" s="274" t="s">
        <v>57</v>
      </c>
      <c r="B10" s="488">
        <f t="shared" si="0"/>
        <v>3322.23</v>
      </c>
      <c r="C10" s="488">
        <f t="shared" si="1"/>
        <v>208.446674</v>
      </c>
      <c r="D10"/>
      <c r="E10"/>
      <c r="F10" s="74"/>
      <c r="G10"/>
      <c r="H10"/>
      <c r="I10" s="24"/>
      <c r="J10" s="24"/>
      <c r="K10" s="24"/>
      <c r="L10" s="24"/>
      <c r="M10" s="24"/>
      <c r="N10"/>
    </row>
    <row r="11" spans="1:14" ht="13" customHeight="1" x14ac:dyDescent="0.15">
      <c r="A11" s="274" t="s">
        <v>952</v>
      </c>
      <c r="B11" s="488">
        <f t="shared" si="0"/>
        <v>6965.8571582031254</v>
      </c>
      <c r="C11" s="488">
        <f t="shared" si="1"/>
        <v>412.20343800000001</v>
      </c>
      <c r="D11"/>
      <c r="E11"/>
      <c r="F11" s="74"/>
      <c r="G11"/>
      <c r="H11"/>
      <c r="I11" s="24"/>
      <c r="J11" s="24"/>
      <c r="K11" s="24"/>
      <c r="L11" s="24"/>
      <c r="M11" s="24"/>
      <c r="N11" s="24"/>
    </row>
    <row r="12" spans="1:14" ht="13" customHeight="1" x14ac:dyDescent="0.15">
      <c r="A12" s="274" t="s">
        <v>59</v>
      </c>
      <c r="B12" s="488">
        <f t="shared" si="0"/>
        <v>1058.0313964843749</v>
      </c>
      <c r="C12" s="488">
        <f t="shared" si="1"/>
        <v>122.108441</v>
      </c>
      <c r="D12"/>
      <c r="E12"/>
      <c r="F12" s="74"/>
      <c r="G12"/>
      <c r="H12"/>
      <c r="I12" s="24"/>
      <c r="J12" s="24"/>
      <c r="K12" s="24"/>
      <c r="L12" s="24"/>
      <c r="M12" s="24"/>
      <c r="N12" s="24"/>
    </row>
    <row r="13" spans="1:14" ht="13" customHeight="1" x14ac:dyDescent="0.15">
      <c r="A13" s="274" t="s">
        <v>640</v>
      </c>
      <c r="B13" s="488">
        <f t="shared" si="0"/>
        <v>4577.28</v>
      </c>
      <c r="C13" s="488">
        <f>D30/1000000</f>
        <v>105.941501</v>
      </c>
      <c r="D13"/>
      <c r="E13"/>
      <c r="F13" s="74"/>
      <c r="G13"/>
      <c r="H13"/>
      <c r="I13" s="24"/>
      <c r="J13" s="24"/>
      <c r="K13" s="24"/>
      <c r="L13" s="24"/>
      <c r="M13" s="24"/>
      <c r="N13" s="24"/>
    </row>
    <row r="14" spans="1:14" ht="14" customHeight="1" x14ac:dyDescent="0.15">
      <c r="A14" s="489" t="s">
        <v>60</v>
      </c>
      <c r="B14" s="488">
        <f t="shared" si="0"/>
        <v>260.52</v>
      </c>
      <c r="C14" s="488">
        <f>D31/1000000</f>
        <v>13.474622999999999</v>
      </c>
      <c r="D14"/>
      <c r="E14"/>
      <c r="G14"/>
      <c r="H14"/>
      <c r="I14" s="24"/>
      <c r="J14" s="24"/>
      <c r="K14" s="24"/>
      <c r="L14" s="24"/>
      <c r="M14" s="24"/>
      <c r="N14" s="24"/>
    </row>
    <row r="15" spans="1:14" ht="14" x14ac:dyDescent="0.15">
      <c r="A15" s="274" t="s">
        <v>61</v>
      </c>
      <c r="B15" s="488">
        <f t="shared" si="0"/>
        <v>456.55</v>
      </c>
      <c r="C15" s="488">
        <f>D32/1000000</f>
        <v>19.187902999999999</v>
      </c>
      <c r="D15"/>
      <c r="F15" s="81"/>
      <c r="G15"/>
      <c r="H15"/>
      <c r="I15" s="24"/>
      <c r="J15" s="24"/>
      <c r="K15" s="24"/>
      <c r="L15" s="24"/>
      <c r="M15" s="24"/>
      <c r="N15" s="24"/>
    </row>
    <row r="16" spans="1:14" ht="14" x14ac:dyDescent="0.15">
      <c r="A16" s="489" t="s">
        <v>62</v>
      </c>
      <c r="B16" s="488">
        <f t="shared" si="0"/>
        <v>7.0993457031249996</v>
      </c>
      <c r="C16" s="488">
        <f>D33/1000000</f>
        <v>7.2400000000000003E-4</v>
      </c>
      <c r="D16"/>
      <c r="E16" s="80"/>
      <c r="F16" s="74"/>
      <c r="G16"/>
      <c r="H16"/>
      <c r="I16" s="24"/>
      <c r="J16" s="24"/>
      <c r="K16" s="24"/>
      <c r="L16" s="24"/>
      <c r="M16" s="24"/>
      <c r="N16" s="24"/>
    </row>
    <row r="17" spans="1:16" ht="12" customHeight="1" x14ac:dyDescent="0.15">
      <c r="A17" s="487" t="s">
        <v>63</v>
      </c>
      <c r="B17" s="486">
        <f>SUM(B5:B16)</f>
        <v>34401.945869140618</v>
      </c>
      <c r="C17" s="486">
        <f>SUM(C5:C16)</f>
        <v>1532.8990130000002</v>
      </c>
      <c r="D17"/>
      <c r="E17"/>
      <c r="F17" s="74"/>
      <c r="G17"/>
      <c r="H17"/>
      <c r="I17" s="24"/>
      <c r="J17" s="24"/>
      <c r="K17" s="24"/>
      <c r="L17" s="24"/>
      <c r="M17" s="24"/>
      <c r="N17" s="24"/>
    </row>
    <row r="18" spans="1:16" ht="28" x14ac:dyDescent="0.15">
      <c r="A18" s="20" t="s">
        <v>88</v>
      </c>
      <c r="B18" s="82">
        <f>B17/1024</f>
        <v>33.595650262832635</v>
      </c>
      <c r="C18" s="54"/>
      <c r="D18"/>
      <c r="E18"/>
      <c r="F18"/>
      <c r="G18"/>
      <c r="H18" s="24"/>
      <c r="I18" s="24"/>
      <c r="J18" s="24"/>
      <c r="K18" s="24"/>
      <c r="L18" s="24"/>
    </row>
    <row r="19" spans="1:16" x14ac:dyDescent="0.15">
      <c r="A19" s="25"/>
      <c r="B19" s="25"/>
      <c r="C19" s="25"/>
      <c r="D19"/>
      <c r="F19"/>
      <c r="G19"/>
      <c r="H19" s="24"/>
      <c r="I19" s="83"/>
      <c r="J19" s="24"/>
      <c r="K19" s="24"/>
      <c r="L19" s="24"/>
    </row>
    <row r="20" spans="1:16" x14ac:dyDescent="0.15">
      <c r="A20" t="s">
        <v>65</v>
      </c>
      <c r="B20"/>
      <c r="C20"/>
      <c r="D20"/>
      <c r="F20"/>
      <c r="G20"/>
      <c r="H20" s="24"/>
      <c r="I20" s="83"/>
      <c r="J20" s="24"/>
      <c r="K20" s="24"/>
      <c r="L20" s="24"/>
      <c r="M20"/>
    </row>
    <row r="21" spans="1:16" ht="14" x14ac:dyDescent="0.15">
      <c r="A21" s="26" t="s">
        <v>49</v>
      </c>
      <c r="B21" s="26" t="s">
        <v>66</v>
      </c>
      <c r="C21" s="35" t="s">
        <v>67</v>
      </c>
      <c r="D21" s="59" t="s">
        <v>68</v>
      </c>
      <c r="F21"/>
      <c r="G21"/>
      <c r="H21" s="24"/>
      <c r="I21" s="24"/>
      <c r="J21" s="24"/>
      <c r="K21" s="24"/>
      <c r="L21" s="24"/>
    </row>
    <row r="22" spans="1:16" ht="16" x14ac:dyDescent="0.15">
      <c r="A22" s="649" t="s">
        <v>81</v>
      </c>
      <c r="B22" s="491" t="s">
        <v>89</v>
      </c>
      <c r="C22" s="37">
        <v>5688217.5999999996</v>
      </c>
      <c r="D22" s="38">
        <v>201759612</v>
      </c>
      <c r="F22"/>
      <c r="G22"/>
      <c r="H22" s="24"/>
      <c r="I22" s="83"/>
      <c r="J22" s="24"/>
      <c r="K22" s="24"/>
      <c r="L22" s="24"/>
      <c r="O22"/>
    </row>
    <row r="23" spans="1:16" ht="14" x14ac:dyDescent="0.15">
      <c r="A23" s="649" t="s">
        <v>53</v>
      </c>
      <c r="B23" s="491" t="s">
        <v>69</v>
      </c>
      <c r="C23" s="37">
        <f>C38</f>
        <v>9889112.2200000007</v>
      </c>
      <c r="D23" s="38">
        <f>D38</f>
        <v>24989996</v>
      </c>
      <c r="F23"/>
      <c r="G23"/>
      <c r="H23" s="24"/>
      <c r="I23" s="83"/>
      <c r="J23" s="24"/>
      <c r="K23" s="24"/>
      <c r="L23" s="24"/>
      <c r="O23"/>
    </row>
    <row r="24" spans="1:16" ht="16" x14ac:dyDescent="0.15">
      <c r="A24" s="649" t="s">
        <v>1014</v>
      </c>
      <c r="B24" s="491" t="s">
        <v>69</v>
      </c>
      <c r="C24" s="37">
        <v>31651.84</v>
      </c>
      <c r="D24" s="38">
        <v>289500000</v>
      </c>
      <c r="F24"/>
      <c r="G24"/>
      <c r="H24" s="24"/>
      <c r="I24" s="24"/>
      <c r="J24" s="24"/>
      <c r="K24" s="24"/>
      <c r="L24" s="24"/>
      <c r="O24"/>
    </row>
    <row r="25" spans="1:16" ht="14" x14ac:dyDescent="0.15">
      <c r="A25" s="491" t="s">
        <v>55</v>
      </c>
      <c r="B25" s="491" t="s">
        <v>69</v>
      </c>
      <c r="C25" s="37">
        <f>C40</f>
        <v>2538426.1800000002</v>
      </c>
      <c r="D25" s="38">
        <f>D40</f>
        <v>120386101</v>
      </c>
      <c r="F25"/>
      <c r="G25"/>
      <c r="H25" s="24"/>
      <c r="I25" s="83"/>
      <c r="J25" s="24"/>
      <c r="K25" s="24"/>
      <c r="L25" s="24"/>
      <c r="O25"/>
      <c r="P25"/>
    </row>
    <row r="26" spans="1:16" ht="16" x14ac:dyDescent="0.15">
      <c r="A26" s="649" t="s">
        <v>1015</v>
      </c>
      <c r="B26" s="491" t="s">
        <v>69</v>
      </c>
      <c r="C26" s="37">
        <v>33075.199999999997</v>
      </c>
      <c r="D26" s="38">
        <v>14900000</v>
      </c>
      <c r="F26"/>
      <c r="G26"/>
      <c r="H26" s="24"/>
      <c r="I26" s="83"/>
      <c r="J26" s="24"/>
      <c r="K26" s="24"/>
      <c r="L26" s="24"/>
    </row>
    <row r="27" spans="1:16" ht="16" x14ac:dyDescent="0.15">
      <c r="A27" s="649" t="s">
        <v>1016</v>
      </c>
      <c r="B27" s="491" t="s">
        <v>69</v>
      </c>
      <c r="C27" s="37">
        <v>3401963.52</v>
      </c>
      <c r="D27" s="38">
        <v>208446674</v>
      </c>
      <c r="F27"/>
      <c r="G27"/>
      <c r="H27" s="24"/>
      <c r="I27" s="83"/>
      <c r="J27" s="24"/>
      <c r="K27" s="24"/>
      <c r="L27" s="24"/>
    </row>
    <row r="28" spans="1:16" ht="14" x14ac:dyDescent="0.15">
      <c r="A28" s="491" t="s">
        <v>952</v>
      </c>
      <c r="B28" s="491" t="s">
        <v>69</v>
      </c>
      <c r="C28" s="37">
        <f>C45</f>
        <v>7133037.7300000004</v>
      </c>
      <c r="D28" s="38">
        <f>D45</f>
        <v>412203438</v>
      </c>
      <c r="F28"/>
      <c r="G28"/>
      <c r="H28"/>
      <c r="I28"/>
      <c r="J28" s="24"/>
      <c r="K28" s="24"/>
      <c r="L28" s="24"/>
    </row>
    <row r="29" spans="1:16" ht="14" x14ac:dyDescent="0.15">
      <c r="A29" s="649" t="s">
        <v>59</v>
      </c>
      <c r="B29" s="491" t="s">
        <v>69</v>
      </c>
      <c r="C29" s="37">
        <f>C46+C47</f>
        <v>1083424.1499999999</v>
      </c>
      <c r="D29" s="38">
        <f>D46+D47</f>
        <v>122108441</v>
      </c>
      <c r="F29"/>
      <c r="G29"/>
      <c r="H29" s="24"/>
      <c r="I29" s="24"/>
      <c r="J29" s="24"/>
      <c r="K29" s="24"/>
      <c r="L29" s="24"/>
    </row>
    <row r="30" spans="1:16" ht="19" customHeight="1" x14ac:dyDescent="0.15">
      <c r="A30" s="649" t="s">
        <v>1017</v>
      </c>
      <c r="B30" s="649" t="s">
        <v>804</v>
      </c>
      <c r="C30" s="37">
        <v>4687134.7199999997</v>
      </c>
      <c r="D30" s="38">
        <v>105941501</v>
      </c>
      <c r="F30"/>
      <c r="G30"/>
      <c r="H30" s="24"/>
      <c r="I30" s="24"/>
      <c r="J30" s="24"/>
      <c r="K30" s="24"/>
      <c r="L30" s="24"/>
    </row>
    <row r="31" spans="1:16" ht="16" x14ac:dyDescent="0.15">
      <c r="A31" s="496" t="s">
        <v>1018</v>
      </c>
      <c r="B31" s="491" t="s">
        <v>69</v>
      </c>
      <c r="C31" s="84">
        <v>266772.47999999998</v>
      </c>
      <c r="D31" s="85">
        <v>13474623</v>
      </c>
      <c r="F31"/>
      <c r="G31"/>
      <c r="H31"/>
      <c r="I31"/>
      <c r="J31"/>
      <c r="K31"/>
      <c r="L31"/>
    </row>
    <row r="32" spans="1:16" ht="16" x14ac:dyDescent="0.15">
      <c r="A32" s="649" t="s">
        <v>1019</v>
      </c>
      <c r="B32" s="491" t="s">
        <v>69</v>
      </c>
      <c r="C32" s="37">
        <v>467507.20000000001</v>
      </c>
      <c r="D32" s="38">
        <v>19187903</v>
      </c>
      <c r="F32"/>
      <c r="G32"/>
      <c r="H32"/>
      <c r="I32"/>
      <c r="J32"/>
      <c r="K32"/>
      <c r="L32"/>
    </row>
    <row r="33" spans="1:14" ht="12" customHeight="1" x14ac:dyDescent="0.15">
      <c r="A33" s="78" t="s">
        <v>62</v>
      </c>
      <c r="B33" s="491" t="s">
        <v>69</v>
      </c>
      <c r="C33" s="84">
        <f>C52</f>
        <v>7269.73</v>
      </c>
      <c r="D33" s="85">
        <f>D52</f>
        <v>724</v>
      </c>
      <c r="E33"/>
      <c r="F33"/>
      <c r="G33"/>
      <c r="H33"/>
      <c r="I33"/>
      <c r="J33"/>
      <c r="K33"/>
      <c r="L33"/>
    </row>
    <row r="34" spans="1:14" ht="14" x14ac:dyDescent="0.15">
      <c r="A34" s="78" t="s">
        <v>63</v>
      </c>
      <c r="B34" s="86"/>
      <c r="C34" s="37">
        <f>SUM(C22:C33)</f>
        <v>35227592.569999993</v>
      </c>
      <c r="D34" s="38">
        <f>SUM(D22:D33)</f>
        <v>1532899013</v>
      </c>
      <c r="E34"/>
      <c r="F34"/>
      <c r="G34"/>
      <c r="H34"/>
      <c r="I34"/>
    </row>
    <row r="35" spans="1:14" x14ac:dyDescent="0.15">
      <c r="A35"/>
      <c r="B35"/>
      <c r="C35" s="65"/>
      <c r="D35" s="66"/>
      <c r="E35"/>
      <c r="F35"/>
      <c r="G35"/>
      <c r="H35"/>
      <c r="I35"/>
    </row>
    <row r="36" spans="1:14" x14ac:dyDescent="0.15">
      <c r="A36" s="25" t="s">
        <v>90</v>
      </c>
      <c r="B36" t="s">
        <v>85</v>
      </c>
      <c r="C36" t="s">
        <v>91</v>
      </c>
      <c r="D36" s="74"/>
      <c r="E36"/>
      <c r="F36"/>
      <c r="G36"/>
      <c r="H36"/>
      <c r="I36"/>
    </row>
    <row r="37" spans="1:14" ht="14" x14ac:dyDescent="0.15">
      <c r="A37" s="26" t="s">
        <v>74</v>
      </c>
      <c r="B37" s="35" t="s">
        <v>75</v>
      </c>
      <c r="C37" s="35" t="s">
        <v>67</v>
      </c>
      <c r="D37" s="59" t="s">
        <v>68</v>
      </c>
      <c r="E37"/>
      <c r="F37"/>
      <c r="G37"/>
      <c r="H37"/>
      <c r="I37"/>
    </row>
    <row r="38" spans="1:14" x14ac:dyDescent="0.15">
      <c r="A38" s="71" t="s">
        <v>53</v>
      </c>
      <c r="B38" s="393" t="s">
        <v>957</v>
      </c>
      <c r="C38" s="87">
        <v>9889112.2200000007</v>
      </c>
      <c r="D38" s="88">
        <v>24989996</v>
      </c>
      <c r="E38"/>
      <c r="F38"/>
      <c r="G38"/>
      <c r="H38"/>
      <c r="I38"/>
    </row>
    <row r="39" spans="1:14" ht="14" x14ac:dyDescent="0.15">
      <c r="A39" s="89" t="s">
        <v>54</v>
      </c>
      <c r="B39" s="393" t="s">
        <v>957</v>
      </c>
      <c r="C39" s="87">
        <v>22892.46</v>
      </c>
      <c r="D39" s="88">
        <v>189121591</v>
      </c>
      <c r="E39"/>
      <c r="F39"/>
      <c r="G39"/>
      <c r="H39"/>
      <c r="I39"/>
    </row>
    <row r="40" spans="1:14" x14ac:dyDescent="0.15">
      <c r="A40" s="71" t="s">
        <v>55</v>
      </c>
      <c r="B40" s="393" t="s">
        <v>957</v>
      </c>
      <c r="C40" s="87">
        <v>2538426.1800000002</v>
      </c>
      <c r="D40" s="88">
        <v>120386101</v>
      </c>
      <c r="E40"/>
      <c r="F40"/>
      <c r="G40"/>
      <c r="H40"/>
      <c r="I40"/>
    </row>
    <row r="41" spans="1:14" x14ac:dyDescent="0.15">
      <c r="A41" s="71" t="s">
        <v>56</v>
      </c>
      <c r="B41" s="393" t="s">
        <v>957</v>
      </c>
      <c r="C41" s="87">
        <v>29378.19</v>
      </c>
      <c r="D41" s="88">
        <v>8759889</v>
      </c>
      <c r="E41"/>
      <c r="F41"/>
      <c r="G41"/>
      <c r="H41"/>
      <c r="I41"/>
    </row>
    <row r="42" spans="1:14" x14ac:dyDescent="0.15">
      <c r="A42" s="71" t="s">
        <v>76</v>
      </c>
      <c r="B42" s="393" t="s">
        <v>957</v>
      </c>
      <c r="C42" s="87">
        <v>4136309.89</v>
      </c>
      <c r="D42" s="88">
        <v>148755821</v>
      </c>
      <c r="E42"/>
      <c r="F42"/>
      <c r="G42"/>
      <c r="H42"/>
      <c r="I42"/>
    </row>
    <row r="43" spans="1:14" x14ac:dyDescent="0.15">
      <c r="A43" s="71" t="s">
        <v>77</v>
      </c>
      <c r="B43" s="393" t="s">
        <v>957</v>
      </c>
      <c r="C43" s="87">
        <v>1110846.3799999999</v>
      </c>
      <c r="D43" s="88">
        <v>31479829</v>
      </c>
      <c r="E43"/>
      <c r="F43"/>
      <c r="G43"/>
      <c r="H43"/>
      <c r="I43"/>
      <c r="J43"/>
      <c r="K43"/>
      <c r="L43"/>
    </row>
    <row r="44" spans="1:14" x14ac:dyDescent="0.15">
      <c r="A44" s="71" t="s">
        <v>57</v>
      </c>
      <c r="B44" s="393" t="s">
        <v>957</v>
      </c>
      <c r="C44" s="87">
        <v>3481571.56</v>
      </c>
      <c r="D44" s="88">
        <v>209670639</v>
      </c>
      <c r="E44"/>
      <c r="F44"/>
      <c r="G44"/>
      <c r="H44"/>
      <c r="I44"/>
      <c r="J44"/>
      <c r="K44"/>
      <c r="L44"/>
    </row>
    <row r="45" spans="1:14" x14ac:dyDescent="0.15">
      <c r="A45" s="71" t="s">
        <v>58</v>
      </c>
      <c r="B45" s="393" t="s">
        <v>957</v>
      </c>
      <c r="C45" s="87">
        <v>7133037.7300000004</v>
      </c>
      <c r="D45" s="88">
        <v>412203438</v>
      </c>
      <c r="E45"/>
      <c r="F45"/>
      <c r="G45"/>
      <c r="H45"/>
      <c r="I45" s="93"/>
      <c r="J45"/>
      <c r="K45"/>
      <c r="L45"/>
    </row>
    <row r="46" spans="1:14" x14ac:dyDescent="0.15">
      <c r="A46" s="90" t="s">
        <v>59</v>
      </c>
      <c r="B46" s="393" t="s">
        <v>957</v>
      </c>
      <c r="C46" s="91">
        <v>1082312.6599999999</v>
      </c>
      <c r="D46" s="92">
        <v>121821973</v>
      </c>
      <c r="E46"/>
      <c r="F46"/>
      <c r="G46"/>
      <c r="H46"/>
      <c r="I46" s="93"/>
      <c r="J46"/>
      <c r="K46"/>
      <c r="L46"/>
      <c r="M46"/>
    </row>
    <row r="47" spans="1:14" x14ac:dyDescent="0.15">
      <c r="A47" s="71" t="s">
        <v>92</v>
      </c>
      <c r="B47" s="393" t="s">
        <v>957</v>
      </c>
      <c r="C47" s="87">
        <v>1111.49</v>
      </c>
      <c r="D47" s="88">
        <v>286468</v>
      </c>
      <c r="E47" s="42"/>
      <c r="F47"/>
      <c r="G47"/>
      <c r="H47"/>
      <c r="I47"/>
      <c r="J47"/>
      <c r="K47"/>
      <c r="L47"/>
      <c r="M47"/>
    </row>
    <row r="48" spans="1:14" x14ac:dyDescent="0.15">
      <c r="A48" s="393" t="s">
        <v>697</v>
      </c>
      <c r="B48" s="393" t="s">
        <v>957</v>
      </c>
      <c r="C48" s="87">
        <v>1797762.81</v>
      </c>
      <c r="D48" s="88">
        <v>21273599</v>
      </c>
      <c r="E48" s="65"/>
      <c r="F48" s="65"/>
      <c r="G48" s="42"/>
      <c r="H48"/>
      <c r="I48"/>
      <c r="J48"/>
      <c r="K48"/>
      <c r="L48"/>
      <c r="M48"/>
      <c r="N48"/>
    </row>
    <row r="49" spans="1:11" x14ac:dyDescent="0.15">
      <c r="A49" s="94" t="s">
        <v>60</v>
      </c>
      <c r="B49" s="393" t="s">
        <v>957</v>
      </c>
      <c r="C49" s="87">
        <v>31485.360000000001</v>
      </c>
      <c r="D49" s="88">
        <v>304538</v>
      </c>
      <c r="E49"/>
      <c r="F49"/>
      <c r="G49"/>
      <c r="H49"/>
      <c r="I49"/>
      <c r="J49"/>
      <c r="K49"/>
    </row>
    <row r="50" spans="1:11" x14ac:dyDescent="0.15">
      <c r="A50" s="71" t="s">
        <v>61</v>
      </c>
      <c r="B50" s="393" t="s">
        <v>957</v>
      </c>
      <c r="C50" s="87">
        <v>37319.230000000003</v>
      </c>
      <c r="D50" s="88">
        <v>2608269</v>
      </c>
      <c r="E50" s="95"/>
      <c r="F50"/>
      <c r="G50"/>
      <c r="H50"/>
      <c r="I50"/>
      <c r="J50"/>
      <c r="K50"/>
    </row>
    <row r="51" spans="1:11" x14ac:dyDescent="0.15">
      <c r="A51" s="71" t="s">
        <v>78</v>
      </c>
      <c r="B51" s="393" t="s">
        <v>957</v>
      </c>
      <c r="C51" s="87">
        <v>430193.1</v>
      </c>
      <c r="D51" s="88">
        <v>16580224</v>
      </c>
      <c r="F51"/>
      <c r="I51"/>
      <c r="J51"/>
      <c r="K51"/>
    </row>
    <row r="52" spans="1:11" x14ac:dyDescent="0.15">
      <c r="A52" s="71" t="s">
        <v>62</v>
      </c>
      <c r="B52" s="393" t="s">
        <v>957</v>
      </c>
      <c r="C52" s="87">
        <v>7269.73</v>
      </c>
      <c r="D52" s="88">
        <v>724</v>
      </c>
      <c r="F52"/>
    </row>
    <row r="53" spans="1:11" x14ac:dyDescent="0.15">
      <c r="A53" s="96" t="s">
        <v>63</v>
      </c>
      <c r="B53" s="96"/>
      <c r="C53" s="44">
        <f>SUM(C38:C52)</f>
        <v>31729028.989999998</v>
      </c>
      <c r="D53" s="45">
        <f>SUM(D38:D52)</f>
        <v>1308243099</v>
      </c>
      <c r="F53"/>
    </row>
    <row r="54" spans="1:11" x14ac:dyDescent="0.15">
      <c r="F54"/>
    </row>
    <row r="55" spans="1:11" x14ac:dyDescent="0.15">
      <c r="A55" s="34" t="s">
        <v>93</v>
      </c>
      <c r="F55"/>
    </row>
    <row r="56" spans="1:11" ht="15" x14ac:dyDescent="0.15">
      <c r="A56" s="435" t="s">
        <v>958</v>
      </c>
      <c r="F56"/>
    </row>
    <row r="57" spans="1:11" ht="15" x14ac:dyDescent="0.15">
      <c r="A57" s="435" t="s">
        <v>1020</v>
      </c>
      <c r="F57"/>
    </row>
    <row r="58" spans="1:11" ht="15" x14ac:dyDescent="0.15">
      <c r="A58" s="435" t="s">
        <v>1022</v>
      </c>
      <c r="F58"/>
    </row>
    <row r="59" spans="1:11" ht="15" x14ac:dyDescent="0.15">
      <c r="A59" s="435" t="s">
        <v>1023</v>
      </c>
      <c r="F59"/>
    </row>
    <row r="60" spans="1:11" ht="15" x14ac:dyDescent="0.15">
      <c r="A60" s="435" t="s">
        <v>1024</v>
      </c>
      <c r="F60"/>
    </row>
    <row r="61" spans="1:11" ht="15" x14ac:dyDescent="0.15">
      <c r="A61" s="435" t="s">
        <v>1056</v>
      </c>
      <c r="F61"/>
    </row>
    <row r="62" spans="1:11" ht="15" x14ac:dyDescent="0.15">
      <c r="A62" s="435" t="s">
        <v>1025</v>
      </c>
      <c r="F62"/>
    </row>
    <row r="63" spans="1:11" x14ac:dyDescent="0.15">
      <c r="E63"/>
      <c r="F63" s="13"/>
    </row>
    <row r="64" spans="1:11" x14ac:dyDescent="0.15">
      <c r="E64"/>
      <c r="F64" s="13"/>
    </row>
    <row r="65" spans="7:9" x14ac:dyDescent="0.15">
      <c r="G65"/>
      <c r="H65"/>
      <c r="I65"/>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Cover</vt:lpstr>
      <vt:lpstr>Preface</vt:lpstr>
      <vt:lpstr>Introduction</vt:lpstr>
      <vt:lpstr>Notes</vt:lpstr>
      <vt:lpstr>EOSDIS_Summary</vt:lpstr>
      <vt:lpstr>LANCE_Summary</vt:lpstr>
      <vt:lpstr>Ingest</vt:lpstr>
      <vt:lpstr>Archive</vt:lpstr>
      <vt:lpstr>Total Archive Size</vt:lpstr>
      <vt:lpstr>Distribution</vt:lpstr>
      <vt:lpstr>Distribution_bots</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Total_Users</vt:lpstr>
      <vt:lpstr>Top_10_Products_Dist</vt:lpstr>
      <vt:lpstr>Total Archive Trend</vt:lpstr>
      <vt:lpstr>Product Distribution Trend</vt:lpstr>
      <vt:lpstr>Volume Distribution Trend</vt:lpstr>
      <vt:lpstr>Product_level_Trend</vt:lpstr>
      <vt:lpstr>Top 10 Product Trend</vt:lpstr>
      <vt:lpstr>US - Foreign Trend</vt:lpstr>
      <vt:lpstr>Public - Science User Trend</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lwanchoo</dc:creator>
  <cp:lastModifiedBy>Lalit Wanchoo</cp:lastModifiedBy>
  <cp:lastPrinted>2015-12-22T14:20:59Z</cp:lastPrinted>
  <dcterms:created xsi:type="dcterms:W3CDTF">2015-11-25T18:34:53Z</dcterms:created>
  <dcterms:modified xsi:type="dcterms:W3CDTF">2020-01-06T16:44:29Z</dcterms:modified>
</cp:coreProperties>
</file>